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shboard" sheetId="1" r:id="rId1"/>
    <sheet name="Unit Register" sheetId="2" r:id="rId2"/>
    <sheet name="Tenant Register" sheetId="3" r:id="rId3"/>
    <sheet name="Payments" sheetId="4" r:id="rId4"/>
    <sheet name="Monthly Charges" sheetId="5" r:id="rId5"/>
    <sheet name="Reports" sheetId="6" r:id="rId6"/>
    <sheet name="Settings" sheetId="7" r:id="rId7"/>
    <sheet name="Audit Log" sheetId="8" r:id="rId8"/>
    <sheet name="Import Staging" sheetId="9" r:id="rId9"/>
    <sheet name="A1" sheetId="10" r:id="rId10"/>
    <sheet name="A2" sheetId="11" r:id="rId11"/>
    <sheet name="A3" sheetId="12" r:id="rId12"/>
    <sheet name="A4" sheetId="13" r:id="rId13"/>
    <sheet name="A5" sheetId="14" r:id="rId14"/>
    <sheet name="A6" sheetId="15" r:id="rId15"/>
    <sheet name="A7" sheetId="16" r:id="rId16"/>
    <sheet name="B1" sheetId="17" r:id="rId17"/>
    <sheet name="B2" sheetId="18" r:id="rId18"/>
    <sheet name="B3" sheetId="19" r:id="rId19"/>
    <sheet name="C1" sheetId="20" r:id="rId20"/>
    <sheet name="C2" sheetId="21" r:id="rId21"/>
    <sheet name="C3" sheetId="22" r:id="rId22"/>
    <sheet name="Shop 1" sheetId="23" r:id="rId23"/>
    <sheet name="Shop 2" sheetId="24" r:id="rId2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8">
    <numFmt numFmtId="56" formatCode="&quot;上午/下午 &quot;hh&quot;時&quot;mm&quot;分&quot;ss&quot;秒 &quot;"/>
    <numFmt numFmtId="164" formatCode="&quot;Ksh&quot;\ #,##0;[Red]\(&quot;Ksh&quot;\ #,##0\);\-"/>
    <numFmt numFmtId="165" formatCode="0.0"/>
    <numFmt numFmtId="166" formatCode="yyyy\-mm\-dd"/>
    <numFmt numFmtId="167" formatCode="mmm\ yyyy"/>
    <numFmt numFmtId="168" formatCode="yyyy\-mm\-dd\ hh:mm"/>
    <numFmt numFmtId="169" formatCode="d/m/yyyy"/>
    <numFmt numFmtId="170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NumberFormat="1"/>
    <xf numFmtId="167" fontId="0" fillId="0" borderId="0" xfId="0" applyNumberFormat="1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170" fontId="0" fillId="0" borderId="0" xfId="0" applyNumberFormat="1"/>
    <xf numFmtId="166" fontId="0" fillId="0" borderId="0" xfId="0" applyNumberFormat="1"/>
    <xf numFmtId="16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theme" Target="theme/theme1.xml"/><Relationship Id="rId26" Type="http://schemas.openxmlformats.org/officeDocument/2006/relationships/styles" Target="styles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0"/>
  <sheetViews>
    <sheetView workbookViewId="0" rightToLeft="0"/>
  </sheetViews>
  <cols>
    <col min="1" max="1" customWidth="1" width="24"/>
    <col min="2" max="2" customWidth="1" width="18"/>
    <col min="3" max="3" customWidth="1" width="5"/>
    <col min="4" max="4" customWidth="1" width="5"/>
    <col min="6" max="6" customWidth="1" width="13"/>
    <col min="7" max="7" customWidth="1" width="23"/>
    <col min="8" max="8" customWidth="1" width="15"/>
    <col min="9" max="9" customWidth="1" width="15"/>
    <col min="10" max="10" customWidth="1" width="10"/>
    <col min="11" max="11" customWidth="1" width="24"/>
    <col min="12" max="12" customWidth="1" width="20"/>
  </cols>
  <sheetData>
    <row r="1" ht="27.95" customHeight="1">
      <c r="A1" t="str">
        <v>Rental Income Dashboard</v>
      </c>
    </row>
    <row r="2">
      <c r="A2" t="str">
        <v>This dashboard updates from Monthly Charges, Payments and Unit Register. Enter the selected reporting month in B3.</v>
      </c>
    </row>
    <row r="3" ht="15" customHeight="1">
      <c r="A3" t="str">
        <v>Reporting month</v>
      </c>
      <c r="B3" s="1">
        <v>46204</v>
      </c>
    </row>
    <row r="4" ht="15" customHeight="1">
      <c r="F4" t="str">
        <v>Highest Arrears (sorted manually using Reports filter)</v>
      </c>
    </row>
    <row r="5" ht="15" customHeight="1">
      <c r="A5" t="str">
        <v>Expected rent this month</v>
      </c>
      <c r="F5" t="str">
        <v>Unit</v>
      </c>
      <c r="G5" t="str">
        <v>Tenant</v>
      </c>
      <c r="H5" t="str">
        <v>Monthly Rate</v>
      </c>
      <c r="I5" t="str">
        <v>Balance</v>
      </c>
      <c r="J5" t="str">
        <v>Months</v>
      </c>
      <c r="K5" t="str">
        <v>Status</v>
      </c>
      <c r="L5" t="str">
        <v>Action</v>
      </c>
    </row>
    <row r="6" ht="18" customHeight="1">
      <c r="A6" s="2">
        <f>SUMIFS('Monthly Charges'!$G$5:$G$304,'Monthly Charges'!$B$5:$B$304,$B$3)</f>
        <v/>
      </c>
      <c r="F6">
        <f>Reports!A5</f>
        <v/>
      </c>
      <c r="G6">
        <f>Reports!B5</f>
        <v/>
      </c>
      <c r="H6" s="2">
        <f>Reports!C5</f>
        <v/>
      </c>
      <c r="I6" s="2">
        <f>Reports!F5</f>
        <v/>
      </c>
      <c r="J6" s="3">
        <f>Reports!G5</f>
        <v/>
      </c>
      <c r="K6">
        <f>Reports!H5</f>
        <v/>
      </c>
      <c r="L6" t="str">
        <v>Review / follow up</v>
      </c>
    </row>
    <row r="7" ht="15" customHeight="1">
      <c r="A7" t="str">
        <v>Collected this month</v>
      </c>
      <c r="F7">
        <f>Reports!A6</f>
        <v/>
      </c>
      <c r="G7">
        <f>Reports!B6</f>
        <v/>
      </c>
      <c r="H7" s="2">
        <f>Reports!C6</f>
        <v/>
      </c>
      <c r="I7" s="2">
        <f>Reports!F6</f>
        <v/>
      </c>
      <c r="J7" s="3">
        <f>Reports!G6</f>
        <v/>
      </c>
      <c r="K7">
        <f>Reports!H6</f>
        <v/>
      </c>
      <c r="L7" t="str">
        <v>Review / follow up</v>
      </c>
    </row>
    <row r="8" ht="18" customHeight="1">
      <c r="A8" s="2">
        <f>SUMIFS(Payments!$I$5:$I$304,Payments!$D$5:$D$304,"&gt;="&amp;$B$3,Payments!$D$5:$D$304,"&lt;"&amp;EDATE($B$3,1))</f>
        <v/>
      </c>
      <c r="F8">
        <f>Reports!A7</f>
        <v/>
      </c>
      <c r="G8">
        <f>Reports!B7</f>
        <v/>
      </c>
      <c r="H8" s="2">
        <f>Reports!C7</f>
        <v/>
      </c>
      <c r="I8" s="2">
        <f>Reports!F7</f>
        <v/>
      </c>
      <c r="J8" s="3">
        <f>Reports!G7</f>
        <v/>
      </c>
      <c r="K8">
        <f>Reports!H7</f>
        <v/>
      </c>
      <c r="L8" t="str">
        <v>Review / follow up</v>
      </c>
    </row>
    <row r="9" ht="15" customHeight="1">
      <c r="A9" t="str">
        <v>Outstanding arrears</v>
      </c>
      <c r="F9">
        <f>Reports!A8</f>
        <v/>
      </c>
      <c r="G9">
        <f>Reports!B8</f>
        <v/>
      </c>
      <c r="H9" s="2">
        <f>Reports!C8</f>
        <v/>
      </c>
      <c r="I9" s="2">
        <f>Reports!F8</f>
        <v/>
      </c>
      <c r="J9" s="3">
        <f>Reports!G8</f>
        <v/>
      </c>
      <c r="K9">
        <f>Reports!H8</f>
        <v/>
      </c>
      <c r="L9" t="str">
        <v>Review / follow up</v>
      </c>
    </row>
    <row r="10" ht="18" customHeight="1">
      <c r="A10" s="2">
        <f>SUM(Reports!$F$5:$F$19)</f>
        <v/>
      </c>
      <c r="F10">
        <f>Reports!A9</f>
        <v/>
      </c>
      <c r="G10">
        <f>Reports!B9</f>
        <v/>
      </c>
      <c r="H10" s="2">
        <f>Reports!C9</f>
        <v/>
      </c>
      <c r="I10" s="2">
        <f>Reports!F9</f>
        <v/>
      </c>
      <c r="J10" s="3">
        <f>Reports!G9</f>
        <v/>
      </c>
      <c r="K10">
        <f>Reports!H9</f>
        <v/>
      </c>
      <c r="L10" t="str">
        <v>Review / follow up</v>
      </c>
    </row>
    <row r="11" ht="15" customHeight="1">
      <c r="A11" t="str">
        <v>Credits / overpayments</v>
      </c>
      <c r="F11">
        <f>Reports!A10</f>
        <v/>
      </c>
      <c r="G11">
        <f>Reports!B10</f>
        <v/>
      </c>
      <c r="H11" s="2">
        <f>Reports!C10</f>
        <v/>
      </c>
      <c r="I11" s="2">
        <f>Reports!F10</f>
        <v/>
      </c>
      <c r="J11" s="3">
        <f>Reports!G10</f>
        <v/>
      </c>
      <c r="K11">
        <f>Reports!H10</f>
        <v/>
      </c>
      <c r="L11" t="str">
        <v>Review / follow up</v>
      </c>
    </row>
    <row r="12" ht="18" customHeight="1">
      <c r="A12" s="2">
        <f>SUMIF(Reports!$F$5:$F$19,"&lt;0",Reports!$F$5:$F$19)*-1</f>
        <v/>
      </c>
      <c r="F12">
        <f>Reports!A11</f>
        <v/>
      </c>
      <c r="G12">
        <f>Reports!B11</f>
        <v/>
      </c>
      <c r="H12" s="2">
        <f>Reports!C11</f>
        <v/>
      </c>
      <c r="I12" s="2">
        <f>Reports!F11</f>
        <v/>
      </c>
      <c r="J12" s="3">
        <f>Reports!G11</f>
        <v/>
      </c>
      <c r="K12">
        <f>Reports!H11</f>
        <v/>
      </c>
      <c r="L12" t="str">
        <v>Review / follow up</v>
      </c>
    </row>
    <row r="13" ht="15" customHeight="1">
      <c r="A13" t="str">
        <v>Garbage fees this month</v>
      </c>
      <c r="F13">
        <f>Reports!A12</f>
        <v/>
      </c>
      <c r="G13">
        <f>Reports!B12</f>
        <v/>
      </c>
      <c r="H13" s="2">
        <f>Reports!C12</f>
        <v/>
      </c>
      <c r="I13" s="2">
        <f>Reports!F12</f>
        <v/>
      </c>
      <c r="J13" s="3">
        <f>Reports!G12</f>
        <v/>
      </c>
      <c r="K13">
        <f>Reports!H12</f>
        <v/>
      </c>
      <c r="L13" t="str">
        <v>Review / follow up</v>
      </c>
    </row>
    <row r="14" ht="18" customHeight="1">
      <c r="A14" s="2">
        <f>SUMIFS('Monthly Charges'!$F$5:$F$304,'Monthly Charges'!$B$5:$B$304,$B$3)</f>
        <v/>
      </c>
      <c r="F14">
        <f>Reports!A13</f>
        <v/>
      </c>
      <c r="G14">
        <f>Reports!B13</f>
        <v/>
      </c>
      <c r="H14" s="2">
        <f>Reports!C13</f>
        <v/>
      </c>
      <c r="I14" s="2">
        <f>Reports!F13</f>
        <v/>
      </c>
      <c r="J14" s="3">
        <f>Reports!G13</f>
        <v/>
      </c>
      <c r="K14">
        <f>Reports!H13</f>
        <v/>
      </c>
      <c r="L14" t="str">
        <v>Review / follow up</v>
      </c>
    </row>
    <row r="15" ht="15" customHeight="1">
      <c r="A15" t="str">
        <v>Occupied units</v>
      </c>
      <c r="F15">
        <f>Reports!A14</f>
        <v/>
      </c>
      <c r="G15">
        <f>Reports!B14</f>
        <v/>
      </c>
      <c r="H15" s="2">
        <f>Reports!C14</f>
        <v/>
      </c>
      <c r="I15" s="2">
        <f>Reports!F14</f>
        <v/>
      </c>
      <c r="J15" s="3">
        <f>Reports!G14</f>
        <v/>
      </c>
      <c r="K15">
        <f>Reports!H14</f>
        <v/>
      </c>
      <c r="L15" t="str">
        <v>Review / follow up</v>
      </c>
    </row>
    <row r="16" ht="18" customHeight="1">
      <c r="A16" s="4">
        <f>COUNTIF('Unit Register'!$E$4:$E$103,"Occupied")</f>
        <v/>
      </c>
      <c r="F16">
        <f>Reports!A15</f>
        <v/>
      </c>
      <c r="G16">
        <f>Reports!B15</f>
        <v/>
      </c>
      <c r="H16" s="2">
        <f>Reports!C15</f>
        <v/>
      </c>
      <c r="I16" s="2">
        <f>Reports!F15</f>
        <v/>
      </c>
      <c r="J16" s="3">
        <f>Reports!G15</f>
        <v/>
      </c>
      <c r="K16">
        <f>Reports!H15</f>
        <v/>
      </c>
      <c r="L16" t="str">
        <v>Review / follow up</v>
      </c>
    </row>
    <row r="17" ht="15" customHeight="1">
      <c r="A17" t="str">
        <v>Vacant units</v>
      </c>
      <c r="F17">
        <f>Reports!A16</f>
        <v/>
      </c>
      <c r="G17">
        <f>Reports!B16</f>
        <v/>
      </c>
      <c r="H17" s="2">
        <f>Reports!C16</f>
        <v/>
      </c>
      <c r="I17" s="2">
        <f>Reports!F16</f>
        <v/>
      </c>
      <c r="J17" s="3">
        <f>Reports!G16</f>
        <v/>
      </c>
      <c r="K17">
        <f>Reports!H16</f>
        <v/>
      </c>
      <c r="L17" t="str">
        <v>Review / follow up</v>
      </c>
    </row>
    <row r="18" ht="18" customHeight="1">
      <c r="A18" s="4">
        <f>COUNTIF('Unit Register'!$E$4:$E$103,"Vacant")</f>
        <v/>
      </c>
      <c r="F18">
        <f>Reports!A17</f>
        <v/>
      </c>
      <c r="G18">
        <f>Reports!B17</f>
        <v/>
      </c>
      <c r="H18" s="2">
        <f>Reports!C17</f>
        <v/>
      </c>
      <c r="I18" s="2">
        <f>Reports!F17</f>
        <v/>
      </c>
      <c r="J18" s="3">
        <f>Reports!G17</f>
        <v/>
      </c>
      <c r="K18">
        <f>Reports!H17</f>
        <v/>
      </c>
      <c r="L18" t="str">
        <v>Review / follow up</v>
      </c>
    </row>
    <row r="19" ht="15" customHeight="1">
      <c r="A19" t="str">
        <v>Collection rate</v>
      </c>
      <c r="F19">
        <f>Reports!A18</f>
        <v/>
      </c>
      <c r="G19">
        <f>Reports!B18</f>
        <v/>
      </c>
      <c r="H19" s="2">
        <f>Reports!C18</f>
        <v/>
      </c>
      <c r="I19" s="2">
        <f>Reports!F18</f>
        <v/>
      </c>
      <c r="J19" s="3">
        <f>Reports!G18</f>
        <v/>
      </c>
      <c r="K19">
        <f>Reports!H18</f>
        <v/>
      </c>
      <c r="L19" t="str">
        <v>Review / follow up</v>
      </c>
    </row>
    <row r="20" ht="18" customHeight="1">
      <c r="A20" s="5">
        <f>IFERROR(B7/B6,0)</f>
        <v/>
      </c>
      <c r="F20">
        <f>Reports!A19</f>
        <v/>
      </c>
      <c r="G20">
        <f>Reports!B19</f>
        <v/>
      </c>
      <c r="H20" s="2">
        <f>Reports!C19</f>
        <v/>
      </c>
      <c r="I20" s="2">
        <f>Reports!F19</f>
        <v/>
      </c>
      <c r="J20" s="3">
        <f>Reports!G19</f>
        <v/>
      </c>
      <c r="K20">
        <f>Reports!H19</f>
        <v/>
      </c>
      <c r="L20" t="str">
        <v>Review / follow up</v>
      </c>
    </row>
  </sheetData>
  <mergeCells count="19">
    <mergeCell ref="A5:D5"/>
    <mergeCell ref="A17:D17"/>
    <mergeCell ref="A8:D8"/>
    <mergeCell ref="A20:D20"/>
    <mergeCell ref="A19:D19"/>
    <mergeCell ref="A10:D10"/>
    <mergeCell ref="A13:D13"/>
    <mergeCell ref="A2:L2"/>
    <mergeCell ref="A9:D9"/>
    <mergeCell ref="F4:L4"/>
    <mergeCell ref="A15:D15"/>
    <mergeCell ref="A11:D11"/>
    <mergeCell ref="A6:D6"/>
    <mergeCell ref="A7:D7"/>
    <mergeCell ref="A16:D16"/>
    <mergeCell ref="A18:D18"/>
    <mergeCell ref="A12:D12"/>
    <mergeCell ref="A1:L1"/>
    <mergeCell ref="A14:D14"/>
  </mergeCells>
  <pageMargins left="0.7" right="0.7" top="0.75" bottom="0.75" header="0.3" footer="0.3"/>
  <ignoredErrors>
    <ignoredError numberStoredAsText="1" sqref="A1:L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103"/>
  <sheetViews>
    <sheetView workbookViewId="0" rightToLeft="0"/>
  </sheetViews>
  <cols>
    <col min="1" max="1" customWidth="1" width="14"/>
    <col min="2" max="2" customWidth="1" width="15"/>
    <col min="3" max="3" customWidth="1" width="14"/>
    <col min="4" max="4" customWidth="1" width="17"/>
    <col min="5" max="5" customWidth="1" width="13"/>
    <col min="6" max="6" customWidth="1" width="24"/>
    <col min="7" max="7" customWidth="1" width="18"/>
    <col min="8" max="8" customWidth="1" width="15"/>
    <col min="9" max="9" customWidth="1" width="15"/>
    <col min="10" max="10" customWidth="1" width="15"/>
    <col min="11" max="11" customWidth="1" width="28"/>
  </cols>
  <sheetData>
    <row r="1" ht="27.95" customHeight="1">
      <c r="A1" t="str">
        <v>Unit Register — update current details here</v>
      </c>
    </row>
    <row r="2">
      <c r="A2" t="str">
        <v>Tenant Register drives the green fields below. To change the current tenant, update their Unit Occupied or Status in Tenant Register.</v>
      </c>
    </row>
    <row r="3" ht="30" customHeight="1">
      <c r="A3" t="str">
        <v>Unit Number</v>
      </c>
      <c r="B3" t="str">
        <v>Monthly Rent</v>
      </c>
      <c r="C3" t="str">
        <v>Garbage Fee</v>
      </c>
      <c r="D3" t="str">
        <v>Garbage Enabled?</v>
      </c>
      <c r="E3" t="str">
        <v>Status</v>
      </c>
      <c r="F3" t="str">
        <v>Current Tenant</v>
      </c>
      <c r="G3" t="str">
        <v>Phone Number</v>
      </c>
      <c r="H3" t="str">
        <v>Deposit Held</v>
      </c>
      <c r="I3" t="str">
        <v>Move-in Date</v>
      </c>
      <c r="J3" t="str">
        <v>Move-out Date</v>
      </c>
      <c r="K3" t="str">
        <v>Notes</v>
      </c>
    </row>
    <row r="4">
      <c r="A4" t="str">
        <v>A1</v>
      </c>
      <c r="B4" s="2">
        <f>'A1'!D3</f>
        <v/>
      </c>
      <c r="C4" s="2">
        <v>200</v>
      </c>
      <c r="D4" t="str">
        <v>Yes</v>
      </c>
      <c r="E4">
        <f>IF(A4="","",IF(F4="","Vacant","Occupied"))</f>
        <v/>
      </c>
      <c r="F4">
        <f>IFERROR(LOOKUP(2,1/(('Tenant Register'!$E$4:$E$103=A4)*('Tenant Register'!$I$4:$I$103="Current")),'Tenant Register'!$B$4:$B$103),"")</f>
        <v/>
      </c>
      <c r="G4">
        <f>IFERROR(LOOKUP(2,1/(('Tenant Register'!$E$4:$E$103=A4)*('Tenant Register'!$I$4:$I$103="Current")),'Tenant Register'!$C$4:$C$103),"")</f>
        <v/>
      </c>
      <c r="H4" s="2">
        <f>IFERROR(LOOKUP(2,1/(('Tenant Register'!$E$4:$E$103=A4)*('Tenant Register'!$I$4:$I$103="Current")),'Tenant Register'!$H$4:$H$103),"")</f>
        <v/>
      </c>
      <c r="I4" s="6">
        <f>IFERROR(LOOKUP(2,1/(('Tenant Register'!$E$4:$E$103=A4)*('Tenant Register'!$I$4:$I$103="Current")),'Tenant Register'!$F$4:$F$103),"")</f>
        <v/>
      </c>
    </row>
    <row r="5">
      <c r="A5" t="str">
        <v>A2</v>
      </c>
      <c r="B5" s="2">
        <f>'A2'!D3</f>
        <v/>
      </c>
      <c r="C5" s="2">
        <v>0</v>
      </c>
      <c r="D5" t="str">
        <v>No</v>
      </c>
      <c r="E5">
        <f>IF(A5="","",IF(F5="","Vacant","Occupied"))</f>
        <v/>
      </c>
      <c r="F5">
        <f>IFERROR(LOOKUP(2,1/(('Tenant Register'!$E$4:$E$103=A5)*('Tenant Register'!$I$4:$I$103="Current")),'Tenant Register'!$B$4:$B$103),"")</f>
        <v/>
      </c>
      <c r="G5">
        <f>IFERROR(LOOKUP(2,1/(('Tenant Register'!$E$4:$E$103=A5)*('Tenant Register'!$I$4:$I$103="Current")),'Tenant Register'!$C$4:$C$103),"")</f>
        <v/>
      </c>
      <c r="H5" s="2">
        <f>IFERROR(LOOKUP(2,1/(('Tenant Register'!$E$4:$E$103=A5)*('Tenant Register'!$I$4:$I$103="Current")),'Tenant Register'!$H$4:$H$103),"")</f>
        <v/>
      </c>
      <c r="I5" s="6">
        <f>IFERROR(LOOKUP(2,1/(('Tenant Register'!$E$4:$E$103=A5)*('Tenant Register'!$I$4:$I$103="Current")),'Tenant Register'!$F$4:$F$103),"")</f>
        <v/>
      </c>
    </row>
    <row r="6">
      <c r="A6" t="str">
        <v>A3</v>
      </c>
      <c r="B6" s="2">
        <f>'A3'!D3</f>
        <v/>
      </c>
      <c r="C6" s="2">
        <v>200</v>
      </c>
      <c r="D6" t="str">
        <v>Yes</v>
      </c>
      <c r="E6">
        <f>IF(A6="","",IF(F6="","Vacant","Occupied"))</f>
        <v/>
      </c>
      <c r="F6">
        <f>IFERROR(LOOKUP(2,1/(('Tenant Register'!$E$4:$E$103=A6)*('Tenant Register'!$I$4:$I$103="Current")),'Tenant Register'!$B$4:$B$103),"")</f>
        <v/>
      </c>
      <c r="G6">
        <f>IFERROR(LOOKUP(2,1/(('Tenant Register'!$E$4:$E$103=A6)*('Tenant Register'!$I$4:$I$103="Current")),'Tenant Register'!$C$4:$C$103),"")</f>
        <v/>
      </c>
      <c r="H6" s="2">
        <f>IFERROR(LOOKUP(2,1/(('Tenant Register'!$E$4:$E$103=A6)*('Tenant Register'!$I$4:$I$103="Current")),'Tenant Register'!$H$4:$H$103),"")</f>
        <v/>
      </c>
      <c r="I6" s="6">
        <f>IFERROR(LOOKUP(2,1/(('Tenant Register'!$E$4:$E$103=A6)*('Tenant Register'!$I$4:$I$103="Current")),'Tenant Register'!$F$4:$F$103),"")</f>
        <v/>
      </c>
    </row>
    <row r="7">
      <c r="A7" t="str">
        <v>A4</v>
      </c>
      <c r="B7" s="2">
        <f>'A4'!D3</f>
        <v/>
      </c>
      <c r="C7" s="2">
        <v>200</v>
      </c>
      <c r="D7" t="str">
        <v>Yes</v>
      </c>
      <c r="E7">
        <f>IF(A7="","",IF(F7="","Vacant","Occupied"))</f>
        <v/>
      </c>
      <c r="F7">
        <f>IFERROR(LOOKUP(2,1/(('Tenant Register'!$E$4:$E$103=A7)*('Tenant Register'!$I$4:$I$103="Current")),'Tenant Register'!$B$4:$B$103),"")</f>
        <v/>
      </c>
      <c r="G7">
        <f>IFERROR(LOOKUP(2,1/(('Tenant Register'!$E$4:$E$103=A7)*('Tenant Register'!$I$4:$I$103="Current")),'Tenant Register'!$C$4:$C$103),"")</f>
        <v/>
      </c>
      <c r="H7" s="2">
        <f>IFERROR(LOOKUP(2,1/(('Tenant Register'!$E$4:$E$103=A7)*('Tenant Register'!$I$4:$I$103="Current")),'Tenant Register'!$H$4:$H$103),"")</f>
        <v/>
      </c>
      <c r="I7" s="6">
        <f>IFERROR(LOOKUP(2,1/(('Tenant Register'!$E$4:$E$103=A7)*('Tenant Register'!$I$4:$I$103="Current")),'Tenant Register'!$F$4:$F$103),"")</f>
        <v/>
      </c>
    </row>
    <row r="8">
      <c r="A8" t="str">
        <v>A5</v>
      </c>
      <c r="B8" s="2">
        <f>'A5'!D3</f>
        <v/>
      </c>
      <c r="C8" s="2">
        <v>200</v>
      </c>
      <c r="D8" t="str">
        <v>Yes</v>
      </c>
      <c r="E8">
        <f>IF(A8="","",IF(F8="","Vacant","Occupied"))</f>
        <v/>
      </c>
      <c r="F8">
        <f>IFERROR(LOOKUP(2,1/(('Tenant Register'!$E$4:$E$103=A8)*('Tenant Register'!$I$4:$I$103="Current")),'Tenant Register'!$B$4:$B$103),"")</f>
        <v/>
      </c>
      <c r="G8">
        <f>IFERROR(LOOKUP(2,1/(('Tenant Register'!$E$4:$E$103=A8)*('Tenant Register'!$I$4:$I$103="Current")),'Tenant Register'!$C$4:$C$103),"")</f>
        <v/>
      </c>
      <c r="H8" s="2">
        <f>IFERROR(LOOKUP(2,1/(('Tenant Register'!$E$4:$E$103=A8)*('Tenant Register'!$I$4:$I$103="Current")),'Tenant Register'!$H$4:$H$103),"")</f>
        <v/>
      </c>
      <c r="I8" s="6">
        <f>IFERROR(LOOKUP(2,1/(('Tenant Register'!$E$4:$E$103=A8)*('Tenant Register'!$I$4:$I$103="Current")),'Tenant Register'!$F$4:$F$103),"")</f>
        <v/>
      </c>
    </row>
    <row r="9">
      <c r="A9" t="str">
        <v>A6</v>
      </c>
      <c r="B9" s="2">
        <f>'A6'!D3</f>
        <v/>
      </c>
      <c r="C9" s="2">
        <v>200</v>
      </c>
      <c r="D9" t="str">
        <v>Yes</v>
      </c>
      <c r="E9">
        <f>IF(A9="","",IF(F9="","Vacant","Occupied"))</f>
        <v/>
      </c>
      <c r="F9">
        <f>IFERROR(LOOKUP(2,1/(('Tenant Register'!$E$4:$E$103=A9)*('Tenant Register'!$I$4:$I$103="Current")),'Tenant Register'!$B$4:$B$103),"")</f>
        <v/>
      </c>
      <c r="G9">
        <f>IFERROR(LOOKUP(2,1/(('Tenant Register'!$E$4:$E$103=A9)*('Tenant Register'!$I$4:$I$103="Current")),'Tenant Register'!$C$4:$C$103),"")</f>
        <v/>
      </c>
      <c r="H9" s="2">
        <f>IFERROR(LOOKUP(2,1/(('Tenant Register'!$E$4:$E$103=A9)*('Tenant Register'!$I$4:$I$103="Current")),'Tenant Register'!$H$4:$H$103),"")</f>
        <v/>
      </c>
      <c r="I9" s="6">
        <f>IFERROR(LOOKUP(2,1/(('Tenant Register'!$E$4:$E$103=A9)*('Tenant Register'!$I$4:$I$103="Current")),'Tenant Register'!$F$4:$F$103),"")</f>
        <v/>
      </c>
    </row>
    <row r="10">
      <c r="A10" t="str">
        <v>A7</v>
      </c>
      <c r="B10" s="2">
        <f>'A7'!D3</f>
        <v/>
      </c>
      <c r="C10" s="2">
        <v>100</v>
      </c>
      <c r="D10" t="str">
        <v>Yes</v>
      </c>
      <c r="E10">
        <f>IF(A10="","",IF(F10="","Vacant","Occupied"))</f>
        <v/>
      </c>
      <c r="F10">
        <f>IFERROR(LOOKUP(2,1/(('Tenant Register'!$E$4:$E$103=A10)*('Tenant Register'!$I$4:$I$103="Current")),'Tenant Register'!$B$4:$B$103),"")</f>
        <v/>
      </c>
      <c r="G10">
        <f>IFERROR(LOOKUP(2,1/(('Tenant Register'!$E$4:$E$103=A10)*('Tenant Register'!$I$4:$I$103="Current")),'Tenant Register'!$C$4:$C$103),"")</f>
        <v/>
      </c>
      <c r="H10" s="2">
        <f>IFERROR(LOOKUP(2,1/(('Tenant Register'!$E$4:$E$103=A10)*('Tenant Register'!$I$4:$I$103="Current")),'Tenant Register'!$H$4:$H$103),"")</f>
        <v/>
      </c>
      <c r="I10" s="6">
        <f>IFERROR(LOOKUP(2,1/(('Tenant Register'!$E$4:$E$103=A10)*('Tenant Register'!$I$4:$I$103="Current")),'Tenant Register'!$F$4:$F$103),"")</f>
        <v/>
      </c>
    </row>
    <row r="11">
      <c r="A11" t="str">
        <v>B1</v>
      </c>
      <c r="B11" s="2">
        <f>'B1'!D3</f>
        <v/>
      </c>
      <c r="C11" s="2">
        <v>200</v>
      </c>
      <c r="D11" t="str">
        <v>Yes</v>
      </c>
      <c r="E11">
        <f>IF(A11="","",IF(F11="","Vacant","Occupied"))</f>
        <v/>
      </c>
      <c r="F11">
        <f>IFERROR(LOOKUP(2,1/(('Tenant Register'!$E$4:$E$103=A11)*('Tenant Register'!$I$4:$I$103="Current")),'Tenant Register'!$B$4:$B$103),"")</f>
        <v/>
      </c>
      <c r="G11">
        <f>IFERROR(LOOKUP(2,1/(('Tenant Register'!$E$4:$E$103=A11)*('Tenant Register'!$I$4:$I$103="Current")),'Tenant Register'!$C$4:$C$103),"")</f>
        <v/>
      </c>
      <c r="H11" s="2">
        <f>IFERROR(LOOKUP(2,1/(('Tenant Register'!$E$4:$E$103=A11)*('Tenant Register'!$I$4:$I$103="Current")),'Tenant Register'!$H$4:$H$103),"")</f>
        <v/>
      </c>
      <c r="I11" s="6">
        <f>IFERROR(LOOKUP(2,1/(('Tenant Register'!$E$4:$E$103=A11)*('Tenant Register'!$I$4:$I$103="Current")),'Tenant Register'!$F$4:$F$103),"")</f>
        <v/>
      </c>
    </row>
    <row r="12">
      <c r="A12" t="str">
        <v>B2</v>
      </c>
      <c r="B12" s="2">
        <f>'B2'!D3</f>
        <v/>
      </c>
      <c r="C12" s="2">
        <v>200</v>
      </c>
      <c r="D12" t="str">
        <v>Yes</v>
      </c>
      <c r="E12">
        <f>IF(A12="","",IF(F12="","Vacant","Occupied"))</f>
        <v/>
      </c>
      <c r="F12">
        <f>IFERROR(LOOKUP(2,1/(('Tenant Register'!$E$4:$E$103=A12)*('Tenant Register'!$I$4:$I$103="Current")),'Tenant Register'!$B$4:$B$103),"")</f>
        <v/>
      </c>
      <c r="G12">
        <f>IFERROR(LOOKUP(2,1/(('Tenant Register'!$E$4:$E$103=A12)*('Tenant Register'!$I$4:$I$103="Current")),'Tenant Register'!$C$4:$C$103),"")</f>
        <v/>
      </c>
      <c r="H12" s="2">
        <f>IFERROR(LOOKUP(2,1/(('Tenant Register'!$E$4:$E$103=A12)*('Tenant Register'!$I$4:$I$103="Current")),'Tenant Register'!$H$4:$H$103),"")</f>
        <v/>
      </c>
      <c r="I12" s="6">
        <f>IFERROR(LOOKUP(2,1/(('Tenant Register'!$E$4:$E$103=A12)*('Tenant Register'!$I$4:$I$103="Current")),'Tenant Register'!$F$4:$F$103),"")</f>
        <v/>
      </c>
    </row>
    <row r="13">
      <c r="A13" t="str">
        <v>B3</v>
      </c>
      <c r="B13" s="2">
        <f>'B3'!D3</f>
        <v/>
      </c>
      <c r="C13" s="2">
        <v>200</v>
      </c>
      <c r="D13" t="str">
        <v>Yes</v>
      </c>
      <c r="E13">
        <f>IF(A13="","",IF(F13="","Vacant","Occupied"))</f>
        <v/>
      </c>
      <c r="F13">
        <f>IFERROR(LOOKUP(2,1/(('Tenant Register'!$E$4:$E$103=A13)*('Tenant Register'!$I$4:$I$103="Current")),'Tenant Register'!$B$4:$B$103),"")</f>
        <v/>
      </c>
      <c r="G13">
        <f>IFERROR(LOOKUP(2,1/(('Tenant Register'!$E$4:$E$103=A13)*('Tenant Register'!$I$4:$I$103="Current")),'Tenant Register'!$C$4:$C$103),"")</f>
        <v/>
      </c>
      <c r="H13" s="2">
        <f>IFERROR(LOOKUP(2,1/(('Tenant Register'!$E$4:$E$103=A13)*('Tenant Register'!$I$4:$I$103="Current")),'Tenant Register'!$H$4:$H$103),"")</f>
        <v/>
      </c>
      <c r="I13" s="6">
        <f>IFERROR(LOOKUP(2,1/(('Tenant Register'!$E$4:$E$103=A13)*('Tenant Register'!$I$4:$I$103="Current")),'Tenant Register'!$F$4:$F$103),"")</f>
        <v/>
      </c>
    </row>
    <row r="14">
      <c r="A14" t="str">
        <v>C1</v>
      </c>
      <c r="B14" s="2">
        <f>'C1'!D3</f>
        <v/>
      </c>
      <c r="C14" s="2">
        <v>200</v>
      </c>
      <c r="D14" t="str">
        <v>Yes</v>
      </c>
      <c r="E14">
        <f>IF(A14="","",IF(F14="","Vacant","Occupied"))</f>
        <v/>
      </c>
      <c r="F14">
        <f>IFERROR(LOOKUP(2,1/(('Tenant Register'!$E$4:$E$103=A14)*('Tenant Register'!$I$4:$I$103="Current")),'Tenant Register'!$B$4:$B$103),"")</f>
        <v/>
      </c>
      <c r="G14">
        <f>IFERROR(LOOKUP(2,1/(('Tenant Register'!$E$4:$E$103=A14)*('Tenant Register'!$I$4:$I$103="Current")),'Tenant Register'!$C$4:$C$103),"")</f>
        <v/>
      </c>
      <c r="H14" s="2">
        <f>IFERROR(LOOKUP(2,1/(('Tenant Register'!$E$4:$E$103=A14)*('Tenant Register'!$I$4:$I$103="Current")),'Tenant Register'!$H$4:$H$103),"")</f>
        <v/>
      </c>
      <c r="I14" s="6">
        <f>IFERROR(LOOKUP(2,1/(('Tenant Register'!$E$4:$E$103=A14)*('Tenant Register'!$I$4:$I$103="Current")),'Tenant Register'!$F$4:$F$103),"")</f>
        <v/>
      </c>
    </row>
    <row r="15">
      <c r="A15" t="str">
        <v>C2</v>
      </c>
      <c r="B15" s="2">
        <f>'C2'!D3</f>
        <v/>
      </c>
      <c r="C15" s="2">
        <v>200</v>
      </c>
      <c r="D15" t="str">
        <v>Yes</v>
      </c>
      <c r="E15">
        <f>IF(A15="","",IF(F15="","Vacant","Occupied"))</f>
        <v/>
      </c>
      <c r="F15">
        <f>IFERROR(LOOKUP(2,1/(('Tenant Register'!$E$4:$E$103=A15)*('Tenant Register'!$I$4:$I$103="Current")),'Tenant Register'!$B$4:$B$103),"")</f>
        <v/>
      </c>
      <c r="G15">
        <f>IFERROR(LOOKUP(2,1/(('Tenant Register'!$E$4:$E$103=A15)*('Tenant Register'!$I$4:$I$103="Current")),'Tenant Register'!$C$4:$C$103),"")</f>
        <v/>
      </c>
      <c r="H15" s="2">
        <f>IFERROR(LOOKUP(2,1/(('Tenant Register'!$E$4:$E$103=A15)*('Tenant Register'!$I$4:$I$103="Current")),'Tenant Register'!$H$4:$H$103),"")</f>
        <v/>
      </c>
      <c r="I15" s="6">
        <f>IFERROR(LOOKUP(2,1/(('Tenant Register'!$E$4:$E$103=A15)*('Tenant Register'!$I$4:$I$103="Current")),'Tenant Register'!$F$4:$F$103),"")</f>
        <v/>
      </c>
    </row>
    <row r="16">
      <c r="A16" t="str">
        <v>C3</v>
      </c>
      <c r="B16" s="2">
        <f>'C3'!D3</f>
        <v/>
      </c>
      <c r="C16" s="2">
        <v>200</v>
      </c>
      <c r="D16" t="str">
        <v>Yes</v>
      </c>
      <c r="E16">
        <f>IF(A16="","",IF(F16="","Vacant","Occupied"))</f>
        <v/>
      </c>
      <c r="F16">
        <f>IFERROR(LOOKUP(2,1/(('Tenant Register'!$E$4:$E$103=A16)*('Tenant Register'!$I$4:$I$103="Current")),'Tenant Register'!$B$4:$B$103),"")</f>
        <v/>
      </c>
      <c r="G16">
        <f>IFERROR(LOOKUP(2,1/(('Tenant Register'!$E$4:$E$103=A16)*('Tenant Register'!$I$4:$I$103="Current")),'Tenant Register'!$C$4:$C$103),"")</f>
        <v/>
      </c>
      <c r="H16" s="2">
        <f>IFERROR(LOOKUP(2,1/(('Tenant Register'!$E$4:$E$103=A16)*('Tenant Register'!$I$4:$I$103="Current")),'Tenant Register'!$H$4:$H$103),"")</f>
        <v/>
      </c>
      <c r="I16" s="6">
        <f>IFERROR(LOOKUP(2,1/(('Tenant Register'!$E$4:$E$103=A16)*('Tenant Register'!$I$4:$I$103="Current")),'Tenant Register'!$F$4:$F$103),"")</f>
        <v/>
      </c>
    </row>
    <row r="17">
      <c r="A17" t="str">
        <v>Shop 1</v>
      </c>
      <c r="B17" s="2">
        <f>'Shop 1'!D3</f>
        <v/>
      </c>
      <c r="C17" s="2">
        <v>0</v>
      </c>
      <c r="D17" t="str">
        <v>No</v>
      </c>
      <c r="E17">
        <f>IF(A17="","",IF(F17="","Vacant","Occupied"))</f>
        <v/>
      </c>
      <c r="F17">
        <f>IFERROR(LOOKUP(2,1/(('Tenant Register'!$E$4:$E$103=A17)*('Tenant Register'!$I$4:$I$103="Current")),'Tenant Register'!$B$4:$B$103),"")</f>
        <v/>
      </c>
      <c r="G17">
        <f>IFERROR(LOOKUP(2,1/(('Tenant Register'!$E$4:$E$103=A17)*('Tenant Register'!$I$4:$I$103="Current")),'Tenant Register'!$C$4:$C$103),"")</f>
        <v/>
      </c>
      <c r="H17" s="2">
        <f>IFERROR(LOOKUP(2,1/(('Tenant Register'!$E$4:$E$103=A17)*('Tenant Register'!$I$4:$I$103="Current")),'Tenant Register'!$H$4:$H$103),"")</f>
        <v/>
      </c>
      <c r="I17" s="6">
        <f>IFERROR(LOOKUP(2,1/(('Tenant Register'!$E$4:$E$103=A17)*('Tenant Register'!$I$4:$I$103="Current")),'Tenant Register'!$F$4:$F$103),"")</f>
        <v/>
      </c>
    </row>
    <row r="18">
      <c r="A18" t="str">
        <v>Shop 2</v>
      </c>
      <c r="B18" s="2">
        <f>'Shop 2'!D3</f>
        <v/>
      </c>
      <c r="C18" s="2">
        <v>0</v>
      </c>
      <c r="D18" t="str">
        <v>No</v>
      </c>
      <c r="E18">
        <f>IF(A18="","",IF(F18="","Vacant","Occupied"))</f>
        <v/>
      </c>
      <c r="F18">
        <f>IFERROR(LOOKUP(2,1/(('Tenant Register'!$E$4:$E$103=A18)*('Tenant Register'!$I$4:$I$103="Current")),'Tenant Register'!$B$4:$B$103),"")</f>
        <v/>
      </c>
      <c r="G18">
        <f>IFERROR(LOOKUP(2,1/(('Tenant Register'!$E$4:$E$103=A18)*('Tenant Register'!$I$4:$I$103="Current")),'Tenant Register'!$C$4:$C$103),"")</f>
        <v/>
      </c>
      <c r="H18" s="2">
        <f>IFERROR(LOOKUP(2,1/(('Tenant Register'!$E$4:$E$103=A18)*('Tenant Register'!$I$4:$I$103="Current")),'Tenant Register'!$H$4:$H$103),"")</f>
        <v/>
      </c>
      <c r="I18" s="6">
        <f>IFERROR(LOOKUP(2,1/(('Tenant Register'!$E$4:$E$103=A18)*('Tenant Register'!$I$4:$I$103="Current")),'Tenant Register'!$F$4:$F$103),"")</f>
        <v/>
      </c>
    </row>
    <row r="19">
      <c r="E19">
        <f>IF(A19="","",IF(F19="","Vacant","Occupied"))</f>
        <v/>
      </c>
      <c r="F19">
        <f>IFERROR(LOOKUP(2,1/(('Tenant Register'!$E$4:$E$103=A19)*('Tenant Register'!$I$4:$I$103="Current")),'Tenant Register'!$B$4:$B$103),"")</f>
        <v/>
      </c>
      <c r="G19">
        <f>IFERROR(LOOKUP(2,1/(('Tenant Register'!$E$4:$E$103=A19)*('Tenant Register'!$I$4:$I$103="Current")),'Tenant Register'!$C$4:$C$103),"")</f>
        <v/>
      </c>
      <c r="H19" s="2">
        <f>IFERROR(LOOKUP(2,1/(('Tenant Register'!$E$4:$E$103=A19)*('Tenant Register'!$I$4:$I$103="Current")),'Tenant Register'!$H$4:$H$103),"")</f>
        <v/>
      </c>
      <c r="I19" s="6">
        <f>IFERROR(LOOKUP(2,1/(('Tenant Register'!$E$4:$E$103=A19)*('Tenant Register'!$I$4:$I$103="Current")),'Tenant Register'!$F$4:$F$103),"")</f>
        <v/>
      </c>
      <c r="J19" s="6">
        <f>IFERROR(LOOKUP(2,1/(('Tenant Register'!$E$4:$E$103=A19)*('Tenant Register'!$I$4:$I$103="Current")),'Tenant Register'!$G$4:$G$103),"")</f>
        <v/>
      </c>
    </row>
    <row r="20">
      <c r="E20">
        <f>IF(A20="","",IF(F20="","Vacant","Occupied"))</f>
        <v/>
      </c>
      <c r="F20">
        <f>IFERROR(LOOKUP(2,1/(('Tenant Register'!$E$4:$E$103=A20)*('Tenant Register'!$I$4:$I$103="Current")),'Tenant Register'!$B$4:$B$103),"")</f>
        <v/>
      </c>
      <c r="G20">
        <f>IFERROR(LOOKUP(2,1/(('Tenant Register'!$E$4:$E$103=A20)*('Tenant Register'!$I$4:$I$103="Current")),'Tenant Register'!$C$4:$C$103),"")</f>
        <v/>
      </c>
      <c r="H20" s="2">
        <f>IFERROR(LOOKUP(2,1/(('Tenant Register'!$E$4:$E$103=A20)*('Tenant Register'!$I$4:$I$103="Current")),'Tenant Register'!$H$4:$H$103),"")</f>
        <v/>
      </c>
      <c r="I20" s="6">
        <f>IFERROR(LOOKUP(2,1/(('Tenant Register'!$E$4:$E$103=A20)*('Tenant Register'!$I$4:$I$103="Current")),'Tenant Register'!$F$4:$F$103),"")</f>
        <v/>
      </c>
      <c r="J20" s="6">
        <f>IFERROR(LOOKUP(2,1/(('Tenant Register'!$E$4:$E$103=A20)*('Tenant Register'!$I$4:$I$103="Current")),'Tenant Register'!$G$4:$G$103),"")</f>
        <v/>
      </c>
    </row>
    <row r="21">
      <c r="E21">
        <f>IF(A21="","",IF(F21="","Vacant","Occupied"))</f>
        <v/>
      </c>
      <c r="F21">
        <f>IFERROR(LOOKUP(2,1/(('Tenant Register'!$E$4:$E$103=A21)*('Tenant Register'!$I$4:$I$103="Current")),'Tenant Register'!$B$4:$B$103),"")</f>
        <v/>
      </c>
      <c r="G21">
        <f>IFERROR(LOOKUP(2,1/(('Tenant Register'!$E$4:$E$103=A21)*('Tenant Register'!$I$4:$I$103="Current")),'Tenant Register'!$C$4:$C$103),"")</f>
        <v/>
      </c>
      <c r="H21" s="2">
        <f>IFERROR(LOOKUP(2,1/(('Tenant Register'!$E$4:$E$103=A21)*('Tenant Register'!$I$4:$I$103="Current")),'Tenant Register'!$H$4:$H$103),"")</f>
        <v/>
      </c>
      <c r="I21" s="6">
        <f>IFERROR(LOOKUP(2,1/(('Tenant Register'!$E$4:$E$103=A21)*('Tenant Register'!$I$4:$I$103="Current")),'Tenant Register'!$F$4:$F$103),"")</f>
        <v/>
      </c>
      <c r="J21" s="6">
        <f>IFERROR(LOOKUP(2,1/(('Tenant Register'!$E$4:$E$103=A21)*('Tenant Register'!$I$4:$I$103="Current")),'Tenant Register'!$G$4:$G$103),"")</f>
        <v/>
      </c>
    </row>
    <row r="22">
      <c r="E22">
        <f>IF(A22="","",IF(F22="","Vacant","Occupied"))</f>
        <v/>
      </c>
      <c r="F22">
        <f>IFERROR(LOOKUP(2,1/(('Tenant Register'!$E$4:$E$103=A22)*('Tenant Register'!$I$4:$I$103="Current")),'Tenant Register'!$B$4:$B$103),"")</f>
        <v/>
      </c>
      <c r="G22">
        <f>IFERROR(LOOKUP(2,1/(('Tenant Register'!$E$4:$E$103=A22)*('Tenant Register'!$I$4:$I$103="Current")),'Tenant Register'!$C$4:$C$103),"")</f>
        <v/>
      </c>
      <c r="H22" s="2">
        <f>IFERROR(LOOKUP(2,1/(('Tenant Register'!$E$4:$E$103=A22)*('Tenant Register'!$I$4:$I$103="Current")),'Tenant Register'!$H$4:$H$103),"")</f>
        <v/>
      </c>
      <c r="I22" s="6">
        <f>IFERROR(LOOKUP(2,1/(('Tenant Register'!$E$4:$E$103=A22)*('Tenant Register'!$I$4:$I$103="Current")),'Tenant Register'!$F$4:$F$103),"")</f>
        <v/>
      </c>
      <c r="J22" s="6">
        <f>IFERROR(LOOKUP(2,1/(('Tenant Register'!$E$4:$E$103=A22)*('Tenant Register'!$I$4:$I$103="Current")),'Tenant Register'!$G$4:$G$103),"")</f>
        <v/>
      </c>
    </row>
    <row r="23">
      <c r="E23">
        <f>IF(A23="","",IF(F23="","Vacant","Occupied"))</f>
        <v/>
      </c>
      <c r="F23">
        <f>IFERROR(LOOKUP(2,1/(('Tenant Register'!$E$4:$E$103=A23)*('Tenant Register'!$I$4:$I$103="Current")),'Tenant Register'!$B$4:$B$103),"")</f>
        <v/>
      </c>
      <c r="G23">
        <f>IFERROR(LOOKUP(2,1/(('Tenant Register'!$E$4:$E$103=A23)*('Tenant Register'!$I$4:$I$103="Current")),'Tenant Register'!$C$4:$C$103),"")</f>
        <v/>
      </c>
      <c r="H23" s="2">
        <f>IFERROR(LOOKUP(2,1/(('Tenant Register'!$E$4:$E$103=A23)*('Tenant Register'!$I$4:$I$103="Current")),'Tenant Register'!$H$4:$H$103),"")</f>
        <v/>
      </c>
      <c r="I23" s="6">
        <f>IFERROR(LOOKUP(2,1/(('Tenant Register'!$E$4:$E$103=A23)*('Tenant Register'!$I$4:$I$103="Current")),'Tenant Register'!$F$4:$F$103),"")</f>
        <v/>
      </c>
      <c r="J23" s="6">
        <f>IFERROR(LOOKUP(2,1/(('Tenant Register'!$E$4:$E$103=A23)*('Tenant Register'!$I$4:$I$103="Current")),'Tenant Register'!$G$4:$G$103),"")</f>
        <v/>
      </c>
    </row>
    <row r="24">
      <c r="E24">
        <f>IF(A24="","",IF(F24="","Vacant","Occupied"))</f>
        <v/>
      </c>
      <c r="F24">
        <f>IFERROR(LOOKUP(2,1/(('Tenant Register'!$E$4:$E$103=A24)*('Tenant Register'!$I$4:$I$103="Current")),'Tenant Register'!$B$4:$B$103),"")</f>
        <v/>
      </c>
      <c r="G24">
        <f>IFERROR(LOOKUP(2,1/(('Tenant Register'!$E$4:$E$103=A24)*('Tenant Register'!$I$4:$I$103="Current")),'Tenant Register'!$C$4:$C$103),"")</f>
        <v/>
      </c>
      <c r="H24" s="2">
        <f>IFERROR(LOOKUP(2,1/(('Tenant Register'!$E$4:$E$103=A24)*('Tenant Register'!$I$4:$I$103="Current")),'Tenant Register'!$H$4:$H$103),"")</f>
        <v/>
      </c>
      <c r="I24" s="6">
        <f>IFERROR(LOOKUP(2,1/(('Tenant Register'!$E$4:$E$103=A24)*('Tenant Register'!$I$4:$I$103="Current")),'Tenant Register'!$F$4:$F$103),"")</f>
        <v/>
      </c>
      <c r="J24" s="6">
        <f>IFERROR(LOOKUP(2,1/(('Tenant Register'!$E$4:$E$103=A24)*('Tenant Register'!$I$4:$I$103="Current")),'Tenant Register'!$G$4:$G$103),"")</f>
        <v/>
      </c>
    </row>
    <row r="25">
      <c r="E25">
        <f>IF(A25="","",IF(F25="","Vacant","Occupied"))</f>
        <v/>
      </c>
      <c r="F25">
        <f>IFERROR(LOOKUP(2,1/(('Tenant Register'!$E$4:$E$103=A25)*('Tenant Register'!$I$4:$I$103="Current")),'Tenant Register'!$B$4:$B$103),"")</f>
        <v/>
      </c>
      <c r="G25">
        <f>IFERROR(LOOKUP(2,1/(('Tenant Register'!$E$4:$E$103=A25)*('Tenant Register'!$I$4:$I$103="Current")),'Tenant Register'!$C$4:$C$103),"")</f>
        <v/>
      </c>
      <c r="H25" s="2">
        <f>IFERROR(LOOKUP(2,1/(('Tenant Register'!$E$4:$E$103=A25)*('Tenant Register'!$I$4:$I$103="Current")),'Tenant Register'!$H$4:$H$103),"")</f>
        <v/>
      </c>
      <c r="I25" s="6">
        <f>IFERROR(LOOKUP(2,1/(('Tenant Register'!$E$4:$E$103=A25)*('Tenant Register'!$I$4:$I$103="Current")),'Tenant Register'!$F$4:$F$103),"")</f>
        <v/>
      </c>
      <c r="J25" s="6">
        <f>IFERROR(LOOKUP(2,1/(('Tenant Register'!$E$4:$E$103=A25)*('Tenant Register'!$I$4:$I$103="Current")),'Tenant Register'!$G$4:$G$103),"")</f>
        <v/>
      </c>
    </row>
    <row r="26">
      <c r="E26">
        <f>IF(A26="","",IF(F26="","Vacant","Occupied"))</f>
        <v/>
      </c>
      <c r="F26">
        <f>IFERROR(LOOKUP(2,1/(('Tenant Register'!$E$4:$E$103=A26)*('Tenant Register'!$I$4:$I$103="Current")),'Tenant Register'!$B$4:$B$103),"")</f>
        <v/>
      </c>
      <c r="G26">
        <f>IFERROR(LOOKUP(2,1/(('Tenant Register'!$E$4:$E$103=A26)*('Tenant Register'!$I$4:$I$103="Current")),'Tenant Register'!$C$4:$C$103),"")</f>
        <v/>
      </c>
      <c r="H26" s="2">
        <f>IFERROR(LOOKUP(2,1/(('Tenant Register'!$E$4:$E$103=A26)*('Tenant Register'!$I$4:$I$103="Current")),'Tenant Register'!$H$4:$H$103),"")</f>
        <v/>
      </c>
      <c r="I26" s="6">
        <f>IFERROR(LOOKUP(2,1/(('Tenant Register'!$E$4:$E$103=A26)*('Tenant Register'!$I$4:$I$103="Current")),'Tenant Register'!$F$4:$F$103),"")</f>
        <v/>
      </c>
      <c r="J26" s="6">
        <f>IFERROR(LOOKUP(2,1/(('Tenant Register'!$E$4:$E$103=A26)*('Tenant Register'!$I$4:$I$103="Current")),'Tenant Register'!$G$4:$G$103),"")</f>
        <v/>
      </c>
    </row>
    <row r="27">
      <c r="E27">
        <f>IF(A27="","",IF(F27="","Vacant","Occupied"))</f>
        <v/>
      </c>
      <c r="F27">
        <f>IFERROR(LOOKUP(2,1/(('Tenant Register'!$E$4:$E$103=A27)*('Tenant Register'!$I$4:$I$103="Current")),'Tenant Register'!$B$4:$B$103),"")</f>
        <v/>
      </c>
      <c r="G27">
        <f>IFERROR(LOOKUP(2,1/(('Tenant Register'!$E$4:$E$103=A27)*('Tenant Register'!$I$4:$I$103="Current")),'Tenant Register'!$C$4:$C$103),"")</f>
        <v/>
      </c>
      <c r="H27" s="2">
        <f>IFERROR(LOOKUP(2,1/(('Tenant Register'!$E$4:$E$103=A27)*('Tenant Register'!$I$4:$I$103="Current")),'Tenant Register'!$H$4:$H$103),"")</f>
        <v/>
      </c>
      <c r="I27" s="6">
        <f>IFERROR(LOOKUP(2,1/(('Tenant Register'!$E$4:$E$103=A27)*('Tenant Register'!$I$4:$I$103="Current")),'Tenant Register'!$F$4:$F$103),"")</f>
        <v/>
      </c>
      <c r="J27" s="6">
        <f>IFERROR(LOOKUP(2,1/(('Tenant Register'!$E$4:$E$103=A27)*('Tenant Register'!$I$4:$I$103="Current")),'Tenant Register'!$G$4:$G$103),"")</f>
        <v/>
      </c>
    </row>
    <row r="28">
      <c r="E28">
        <f>IF(A28="","",IF(F28="","Vacant","Occupied"))</f>
        <v/>
      </c>
      <c r="F28">
        <f>IFERROR(LOOKUP(2,1/(('Tenant Register'!$E$4:$E$103=A28)*('Tenant Register'!$I$4:$I$103="Current")),'Tenant Register'!$B$4:$B$103),"")</f>
        <v/>
      </c>
      <c r="G28">
        <f>IFERROR(LOOKUP(2,1/(('Tenant Register'!$E$4:$E$103=A28)*('Tenant Register'!$I$4:$I$103="Current")),'Tenant Register'!$C$4:$C$103),"")</f>
        <v/>
      </c>
      <c r="H28" s="2">
        <f>IFERROR(LOOKUP(2,1/(('Tenant Register'!$E$4:$E$103=A28)*('Tenant Register'!$I$4:$I$103="Current")),'Tenant Register'!$H$4:$H$103),"")</f>
        <v/>
      </c>
      <c r="I28" s="6">
        <f>IFERROR(LOOKUP(2,1/(('Tenant Register'!$E$4:$E$103=A28)*('Tenant Register'!$I$4:$I$103="Current")),'Tenant Register'!$F$4:$F$103),"")</f>
        <v/>
      </c>
      <c r="J28" s="6">
        <f>IFERROR(LOOKUP(2,1/(('Tenant Register'!$E$4:$E$103=A28)*('Tenant Register'!$I$4:$I$103="Current")),'Tenant Register'!$G$4:$G$103),"")</f>
        <v/>
      </c>
    </row>
    <row r="29">
      <c r="E29">
        <f>IF(A29="","",IF(F29="","Vacant","Occupied"))</f>
        <v/>
      </c>
      <c r="F29">
        <f>IFERROR(LOOKUP(2,1/(('Tenant Register'!$E$4:$E$103=A29)*('Tenant Register'!$I$4:$I$103="Current")),'Tenant Register'!$B$4:$B$103),"")</f>
        <v/>
      </c>
      <c r="G29">
        <f>IFERROR(LOOKUP(2,1/(('Tenant Register'!$E$4:$E$103=A29)*('Tenant Register'!$I$4:$I$103="Current")),'Tenant Register'!$C$4:$C$103),"")</f>
        <v/>
      </c>
      <c r="H29" s="2">
        <f>IFERROR(LOOKUP(2,1/(('Tenant Register'!$E$4:$E$103=A29)*('Tenant Register'!$I$4:$I$103="Current")),'Tenant Register'!$H$4:$H$103),"")</f>
        <v/>
      </c>
      <c r="I29" s="6">
        <f>IFERROR(LOOKUP(2,1/(('Tenant Register'!$E$4:$E$103=A29)*('Tenant Register'!$I$4:$I$103="Current")),'Tenant Register'!$F$4:$F$103),"")</f>
        <v/>
      </c>
      <c r="J29" s="6">
        <f>IFERROR(LOOKUP(2,1/(('Tenant Register'!$E$4:$E$103=A29)*('Tenant Register'!$I$4:$I$103="Current")),'Tenant Register'!$G$4:$G$103),"")</f>
        <v/>
      </c>
    </row>
    <row r="30">
      <c r="E30">
        <f>IF(A30="","",IF(F30="","Vacant","Occupied"))</f>
        <v/>
      </c>
      <c r="F30">
        <f>IFERROR(LOOKUP(2,1/(('Tenant Register'!$E$4:$E$103=A30)*('Tenant Register'!$I$4:$I$103="Current")),'Tenant Register'!$B$4:$B$103),"")</f>
        <v/>
      </c>
      <c r="G30">
        <f>IFERROR(LOOKUP(2,1/(('Tenant Register'!$E$4:$E$103=A30)*('Tenant Register'!$I$4:$I$103="Current")),'Tenant Register'!$C$4:$C$103),"")</f>
        <v/>
      </c>
      <c r="H30" s="2">
        <f>IFERROR(LOOKUP(2,1/(('Tenant Register'!$E$4:$E$103=A30)*('Tenant Register'!$I$4:$I$103="Current")),'Tenant Register'!$H$4:$H$103),"")</f>
        <v/>
      </c>
      <c r="I30" s="6">
        <f>IFERROR(LOOKUP(2,1/(('Tenant Register'!$E$4:$E$103=A30)*('Tenant Register'!$I$4:$I$103="Current")),'Tenant Register'!$F$4:$F$103),"")</f>
        <v/>
      </c>
      <c r="J30" s="6">
        <f>IFERROR(LOOKUP(2,1/(('Tenant Register'!$E$4:$E$103=A30)*('Tenant Register'!$I$4:$I$103="Current")),'Tenant Register'!$G$4:$G$103),"")</f>
        <v/>
      </c>
    </row>
    <row r="31">
      <c r="E31">
        <f>IF(A31="","",IF(F31="","Vacant","Occupied"))</f>
        <v/>
      </c>
      <c r="F31">
        <f>IFERROR(LOOKUP(2,1/(('Tenant Register'!$E$4:$E$103=A31)*('Tenant Register'!$I$4:$I$103="Current")),'Tenant Register'!$B$4:$B$103),"")</f>
        <v/>
      </c>
      <c r="G31">
        <f>IFERROR(LOOKUP(2,1/(('Tenant Register'!$E$4:$E$103=A31)*('Tenant Register'!$I$4:$I$103="Current")),'Tenant Register'!$C$4:$C$103),"")</f>
        <v/>
      </c>
      <c r="H31" s="2">
        <f>IFERROR(LOOKUP(2,1/(('Tenant Register'!$E$4:$E$103=A31)*('Tenant Register'!$I$4:$I$103="Current")),'Tenant Register'!$H$4:$H$103),"")</f>
        <v/>
      </c>
      <c r="I31" s="6">
        <f>IFERROR(LOOKUP(2,1/(('Tenant Register'!$E$4:$E$103=A31)*('Tenant Register'!$I$4:$I$103="Current")),'Tenant Register'!$F$4:$F$103),"")</f>
        <v/>
      </c>
      <c r="J31" s="6">
        <f>IFERROR(LOOKUP(2,1/(('Tenant Register'!$E$4:$E$103=A31)*('Tenant Register'!$I$4:$I$103="Current")),'Tenant Register'!$G$4:$G$103),"")</f>
        <v/>
      </c>
    </row>
    <row r="32">
      <c r="E32">
        <f>IF(A32="","",IF(F32="","Vacant","Occupied"))</f>
        <v/>
      </c>
      <c r="F32">
        <f>IFERROR(LOOKUP(2,1/(('Tenant Register'!$E$4:$E$103=A32)*('Tenant Register'!$I$4:$I$103="Current")),'Tenant Register'!$B$4:$B$103),"")</f>
        <v/>
      </c>
      <c r="G32">
        <f>IFERROR(LOOKUP(2,1/(('Tenant Register'!$E$4:$E$103=A32)*('Tenant Register'!$I$4:$I$103="Current")),'Tenant Register'!$C$4:$C$103),"")</f>
        <v/>
      </c>
      <c r="H32" s="2">
        <f>IFERROR(LOOKUP(2,1/(('Tenant Register'!$E$4:$E$103=A32)*('Tenant Register'!$I$4:$I$103="Current")),'Tenant Register'!$H$4:$H$103),"")</f>
        <v/>
      </c>
      <c r="I32" s="6">
        <f>IFERROR(LOOKUP(2,1/(('Tenant Register'!$E$4:$E$103=A32)*('Tenant Register'!$I$4:$I$103="Current")),'Tenant Register'!$F$4:$F$103),"")</f>
        <v/>
      </c>
      <c r="J32" s="6">
        <f>IFERROR(LOOKUP(2,1/(('Tenant Register'!$E$4:$E$103=A32)*('Tenant Register'!$I$4:$I$103="Current")),'Tenant Register'!$G$4:$G$103),"")</f>
        <v/>
      </c>
    </row>
    <row r="33">
      <c r="E33">
        <f>IF(A33="","",IF(F33="","Vacant","Occupied"))</f>
        <v/>
      </c>
      <c r="F33">
        <f>IFERROR(LOOKUP(2,1/(('Tenant Register'!$E$4:$E$103=A33)*('Tenant Register'!$I$4:$I$103="Current")),'Tenant Register'!$B$4:$B$103),"")</f>
        <v/>
      </c>
      <c r="G33">
        <f>IFERROR(LOOKUP(2,1/(('Tenant Register'!$E$4:$E$103=A33)*('Tenant Register'!$I$4:$I$103="Current")),'Tenant Register'!$C$4:$C$103),"")</f>
        <v/>
      </c>
      <c r="H33" s="2">
        <f>IFERROR(LOOKUP(2,1/(('Tenant Register'!$E$4:$E$103=A33)*('Tenant Register'!$I$4:$I$103="Current")),'Tenant Register'!$H$4:$H$103),"")</f>
        <v/>
      </c>
      <c r="I33" s="6">
        <f>IFERROR(LOOKUP(2,1/(('Tenant Register'!$E$4:$E$103=A33)*('Tenant Register'!$I$4:$I$103="Current")),'Tenant Register'!$F$4:$F$103),"")</f>
        <v/>
      </c>
      <c r="J33" s="6">
        <f>IFERROR(LOOKUP(2,1/(('Tenant Register'!$E$4:$E$103=A33)*('Tenant Register'!$I$4:$I$103="Current")),'Tenant Register'!$G$4:$G$103),"")</f>
        <v/>
      </c>
    </row>
    <row r="34">
      <c r="E34">
        <f>IF(A34="","",IF(F34="","Vacant","Occupied"))</f>
        <v/>
      </c>
      <c r="F34">
        <f>IFERROR(LOOKUP(2,1/(('Tenant Register'!$E$4:$E$103=A34)*('Tenant Register'!$I$4:$I$103="Current")),'Tenant Register'!$B$4:$B$103),"")</f>
        <v/>
      </c>
      <c r="G34">
        <f>IFERROR(LOOKUP(2,1/(('Tenant Register'!$E$4:$E$103=A34)*('Tenant Register'!$I$4:$I$103="Current")),'Tenant Register'!$C$4:$C$103),"")</f>
        <v/>
      </c>
      <c r="H34" s="2">
        <f>IFERROR(LOOKUP(2,1/(('Tenant Register'!$E$4:$E$103=A34)*('Tenant Register'!$I$4:$I$103="Current")),'Tenant Register'!$H$4:$H$103),"")</f>
        <v/>
      </c>
      <c r="I34" s="6">
        <f>IFERROR(LOOKUP(2,1/(('Tenant Register'!$E$4:$E$103=A34)*('Tenant Register'!$I$4:$I$103="Current")),'Tenant Register'!$F$4:$F$103),"")</f>
        <v/>
      </c>
      <c r="J34" s="6">
        <f>IFERROR(LOOKUP(2,1/(('Tenant Register'!$E$4:$E$103=A34)*('Tenant Register'!$I$4:$I$103="Current")),'Tenant Register'!$G$4:$G$103),"")</f>
        <v/>
      </c>
    </row>
    <row r="35">
      <c r="E35">
        <f>IF(A35="","",IF(F35="","Vacant","Occupied"))</f>
        <v/>
      </c>
      <c r="F35">
        <f>IFERROR(LOOKUP(2,1/(('Tenant Register'!$E$4:$E$103=A35)*('Tenant Register'!$I$4:$I$103="Current")),'Tenant Register'!$B$4:$B$103),"")</f>
        <v/>
      </c>
      <c r="G35">
        <f>IFERROR(LOOKUP(2,1/(('Tenant Register'!$E$4:$E$103=A35)*('Tenant Register'!$I$4:$I$103="Current")),'Tenant Register'!$C$4:$C$103),"")</f>
        <v/>
      </c>
      <c r="H35" s="2">
        <f>IFERROR(LOOKUP(2,1/(('Tenant Register'!$E$4:$E$103=A35)*('Tenant Register'!$I$4:$I$103="Current")),'Tenant Register'!$H$4:$H$103),"")</f>
        <v/>
      </c>
      <c r="I35" s="6">
        <f>IFERROR(LOOKUP(2,1/(('Tenant Register'!$E$4:$E$103=A35)*('Tenant Register'!$I$4:$I$103="Current")),'Tenant Register'!$F$4:$F$103),"")</f>
        <v/>
      </c>
      <c r="J35" s="6">
        <f>IFERROR(LOOKUP(2,1/(('Tenant Register'!$E$4:$E$103=A35)*('Tenant Register'!$I$4:$I$103="Current")),'Tenant Register'!$G$4:$G$103),"")</f>
        <v/>
      </c>
    </row>
    <row r="36">
      <c r="E36">
        <f>IF(A36="","",IF(F36="","Vacant","Occupied"))</f>
        <v/>
      </c>
      <c r="F36">
        <f>IFERROR(LOOKUP(2,1/(('Tenant Register'!$E$4:$E$103=A36)*('Tenant Register'!$I$4:$I$103="Current")),'Tenant Register'!$B$4:$B$103),"")</f>
        <v/>
      </c>
      <c r="G36">
        <f>IFERROR(LOOKUP(2,1/(('Tenant Register'!$E$4:$E$103=A36)*('Tenant Register'!$I$4:$I$103="Current")),'Tenant Register'!$C$4:$C$103),"")</f>
        <v/>
      </c>
      <c r="H36" s="2">
        <f>IFERROR(LOOKUP(2,1/(('Tenant Register'!$E$4:$E$103=A36)*('Tenant Register'!$I$4:$I$103="Current")),'Tenant Register'!$H$4:$H$103),"")</f>
        <v/>
      </c>
      <c r="I36" s="6">
        <f>IFERROR(LOOKUP(2,1/(('Tenant Register'!$E$4:$E$103=A36)*('Tenant Register'!$I$4:$I$103="Current")),'Tenant Register'!$F$4:$F$103),"")</f>
        <v/>
      </c>
      <c r="J36" s="6">
        <f>IFERROR(LOOKUP(2,1/(('Tenant Register'!$E$4:$E$103=A36)*('Tenant Register'!$I$4:$I$103="Current")),'Tenant Register'!$G$4:$G$103),"")</f>
        <v/>
      </c>
    </row>
    <row r="37">
      <c r="E37">
        <f>IF(A37="","",IF(F37="","Vacant","Occupied"))</f>
        <v/>
      </c>
      <c r="F37">
        <f>IFERROR(LOOKUP(2,1/(('Tenant Register'!$E$4:$E$103=A37)*('Tenant Register'!$I$4:$I$103="Current")),'Tenant Register'!$B$4:$B$103),"")</f>
        <v/>
      </c>
      <c r="G37">
        <f>IFERROR(LOOKUP(2,1/(('Tenant Register'!$E$4:$E$103=A37)*('Tenant Register'!$I$4:$I$103="Current")),'Tenant Register'!$C$4:$C$103),"")</f>
        <v/>
      </c>
      <c r="H37" s="2">
        <f>IFERROR(LOOKUP(2,1/(('Tenant Register'!$E$4:$E$103=A37)*('Tenant Register'!$I$4:$I$103="Current")),'Tenant Register'!$H$4:$H$103),"")</f>
        <v/>
      </c>
      <c r="I37" s="6">
        <f>IFERROR(LOOKUP(2,1/(('Tenant Register'!$E$4:$E$103=A37)*('Tenant Register'!$I$4:$I$103="Current")),'Tenant Register'!$F$4:$F$103),"")</f>
        <v/>
      </c>
      <c r="J37" s="6">
        <f>IFERROR(LOOKUP(2,1/(('Tenant Register'!$E$4:$E$103=A37)*('Tenant Register'!$I$4:$I$103="Current")),'Tenant Register'!$G$4:$G$103),"")</f>
        <v/>
      </c>
    </row>
    <row r="38">
      <c r="E38">
        <f>IF(A38="","",IF(F38="","Vacant","Occupied"))</f>
        <v/>
      </c>
      <c r="F38">
        <f>IFERROR(LOOKUP(2,1/(('Tenant Register'!$E$4:$E$103=A38)*('Tenant Register'!$I$4:$I$103="Current")),'Tenant Register'!$B$4:$B$103),"")</f>
        <v/>
      </c>
      <c r="G38">
        <f>IFERROR(LOOKUP(2,1/(('Tenant Register'!$E$4:$E$103=A38)*('Tenant Register'!$I$4:$I$103="Current")),'Tenant Register'!$C$4:$C$103),"")</f>
        <v/>
      </c>
      <c r="H38" s="2">
        <f>IFERROR(LOOKUP(2,1/(('Tenant Register'!$E$4:$E$103=A38)*('Tenant Register'!$I$4:$I$103="Current")),'Tenant Register'!$H$4:$H$103),"")</f>
        <v/>
      </c>
      <c r="I38" s="6">
        <f>IFERROR(LOOKUP(2,1/(('Tenant Register'!$E$4:$E$103=A38)*('Tenant Register'!$I$4:$I$103="Current")),'Tenant Register'!$F$4:$F$103),"")</f>
        <v/>
      </c>
      <c r="J38" s="6">
        <f>IFERROR(LOOKUP(2,1/(('Tenant Register'!$E$4:$E$103=A38)*('Tenant Register'!$I$4:$I$103="Current")),'Tenant Register'!$G$4:$G$103),"")</f>
        <v/>
      </c>
    </row>
    <row r="39">
      <c r="E39">
        <f>IF(A39="","",IF(F39="","Vacant","Occupied"))</f>
        <v/>
      </c>
      <c r="F39">
        <f>IFERROR(LOOKUP(2,1/(('Tenant Register'!$E$4:$E$103=A39)*('Tenant Register'!$I$4:$I$103="Current")),'Tenant Register'!$B$4:$B$103),"")</f>
        <v/>
      </c>
      <c r="G39">
        <f>IFERROR(LOOKUP(2,1/(('Tenant Register'!$E$4:$E$103=A39)*('Tenant Register'!$I$4:$I$103="Current")),'Tenant Register'!$C$4:$C$103),"")</f>
        <v/>
      </c>
      <c r="H39" s="2">
        <f>IFERROR(LOOKUP(2,1/(('Tenant Register'!$E$4:$E$103=A39)*('Tenant Register'!$I$4:$I$103="Current")),'Tenant Register'!$H$4:$H$103),"")</f>
        <v/>
      </c>
      <c r="I39" s="6">
        <f>IFERROR(LOOKUP(2,1/(('Tenant Register'!$E$4:$E$103=A39)*('Tenant Register'!$I$4:$I$103="Current")),'Tenant Register'!$F$4:$F$103),"")</f>
        <v/>
      </c>
      <c r="J39" s="6">
        <f>IFERROR(LOOKUP(2,1/(('Tenant Register'!$E$4:$E$103=A39)*('Tenant Register'!$I$4:$I$103="Current")),'Tenant Register'!$G$4:$G$103),"")</f>
        <v/>
      </c>
    </row>
    <row r="40">
      <c r="E40">
        <f>IF(A40="","",IF(F40="","Vacant","Occupied"))</f>
        <v/>
      </c>
      <c r="F40">
        <f>IFERROR(LOOKUP(2,1/(('Tenant Register'!$E$4:$E$103=A40)*('Tenant Register'!$I$4:$I$103="Current")),'Tenant Register'!$B$4:$B$103),"")</f>
        <v/>
      </c>
      <c r="G40">
        <f>IFERROR(LOOKUP(2,1/(('Tenant Register'!$E$4:$E$103=A40)*('Tenant Register'!$I$4:$I$103="Current")),'Tenant Register'!$C$4:$C$103),"")</f>
        <v/>
      </c>
      <c r="H40" s="2">
        <f>IFERROR(LOOKUP(2,1/(('Tenant Register'!$E$4:$E$103=A40)*('Tenant Register'!$I$4:$I$103="Current")),'Tenant Register'!$H$4:$H$103),"")</f>
        <v/>
      </c>
      <c r="I40" s="6">
        <f>IFERROR(LOOKUP(2,1/(('Tenant Register'!$E$4:$E$103=A40)*('Tenant Register'!$I$4:$I$103="Current")),'Tenant Register'!$F$4:$F$103),"")</f>
        <v/>
      </c>
      <c r="J40" s="6">
        <f>IFERROR(LOOKUP(2,1/(('Tenant Register'!$E$4:$E$103=A40)*('Tenant Register'!$I$4:$I$103="Current")),'Tenant Register'!$G$4:$G$103),"")</f>
        <v/>
      </c>
    </row>
    <row r="41">
      <c r="E41">
        <f>IF(A41="","",IF(F41="","Vacant","Occupied"))</f>
        <v/>
      </c>
      <c r="F41">
        <f>IFERROR(LOOKUP(2,1/(('Tenant Register'!$E$4:$E$103=A41)*('Tenant Register'!$I$4:$I$103="Current")),'Tenant Register'!$B$4:$B$103),"")</f>
        <v/>
      </c>
      <c r="G41">
        <f>IFERROR(LOOKUP(2,1/(('Tenant Register'!$E$4:$E$103=A41)*('Tenant Register'!$I$4:$I$103="Current")),'Tenant Register'!$C$4:$C$103),"")</f>
        <v/>
      </c>
      <c r="H41" s="2">
        <f>IFERROR(LOOKUP(2,1/(('Tenant Register'!$E$4:$E$103=A41)*('Tenant Register'!$I$4:$I$103="Current")),'Tenant Register'!$H$4:$H$103),"")</f>
        <v/>
      </c>
      <c r="I41" s="6">
        <f>IFERROR(LOOKUP(2,1/(('Tenant Register'!$E$4:$E$103=A41)*('Tenant Register'!$I$4:$I$103="Current")),'Tenant Register'!$F$4:$F$103),"")</f>
        <v/>
      </c>
      <c r="J41" s="6">
        <f>IFERROR(LOOKUP(2,1/(('Tenant Register'!$E$4:$E$103=A41)*('Tenant Register'!$I$4:$I$103="Current")),'Tenant Register'!$G$4:$G$103),"")</f>
        <v/>
      </c>
    </row>
    <row r="42">
      <c r="E42">
        <f>IF(A42="","",IF(F42="","Vacant","Occupied"))</f>
        <v/>
      </c>
      <c r="F42">
        <f>IFERROR(LOOKUP(2,1/(('Tenant Register'!$E$4:$E$103=A42)*('Tenant Register'!$I$4:$I$103="Current")),'Tenant Register'!$B$4:$B$103),"")</f>
        <v/>
      </c>
      <c r="G42">
        <f>IFERROR(LOOKUP(2,1/(('Tenant Register'!$E$4:$E$103=A42)*('Tenant Register'!$I$4:$I$103="Current")),'Tenant Register'!$C$4:$C$103),"")</f>
        <v/>
      </c>
      <c r="H42" s="2">
        <f>IFERROR(LOOKUP(2,1/(('Tenant Register'!$E$4:$E$103=A42)*('Tenant Register'!$I$4:$I$103="Current")),'Tenant Register'!$H$4:$H$103),"")</f>
        <v/>
      </c>
      <c r="I42" s="6">
        <f>IFERROR(LOOKUP(2,1/(('Tenant Register'!$E$4:$E$103=A42)*('Tenant Register'!$I$4:$I$103="Current")),'Tenant Register'!$F$4:$F$103),"")</f>
        <v/>
      </c>
      <c r="J42" s="6">
        <f>IFERROR(LOOKUP(2,1/(('Tenant Register'!$E$4:$E$103=A42)*('Tenant Register'!$I$4:$I$103="Current")),'Tenant Register'!$G$4:$G$103),"")</f>
        <v/>
      </c>
    </row>
    <row r="43">
      <c r="E43">
        <f>IF(A43="","",IF(F43="","Vacant","Occupied"))</f>
        <v/>
      </c>
      <c r="F43">
        <f>IFERROR(LOOKUP(2,1/(('Tenant Register'!$E$4:$E$103=A43)*('Tenant Register'!$I$4:$I$103="Current")),'Tenant Register'!$B$4:$B$103),"")</f>
        <v/>
      </c>
      <c r="G43">
        <f>IFERROR(LOOKUP(2,1/(('Tenant Register'!$E$4:$E$103=A43)*('Tenant Register'!$I$4:$I$103="Current")),'Tenant Register'!$C$4:$C$103),"")</f>
        <v/>
      </c>
      <c r="H43" s="2">
        <f>IFERROR(LOOKUP(2,1/(('Tenant Register'!$E$4:$E$103=A43)*('Tenant Register'!$I$4:$I$103="Current")),'Tenant Register'!$H$4:$H$103),"")</f>
        <v/>
      </c>
      <c r="I43" s="6">
        <f>IFERROR(LOOKUP(2,1/(('Tenant Register'!$E$4:$E$103=A43)*('Tenant Register'!$I$4:$I$103="Current")),'Tenant Register'!$F$4:$F$103),"")</f>
        <v/>
      </c>
      <c r="J43" s="6">
        <f>IFERROR(LOOKUP(2,1/(('Tenant Register'!$E$4:$E$103=A43)*('Tenant Register'!$I$4:$I$103="Current")),'Tenant Register'!$G$4:$G$103),"")</f>
        <v/>
      </c>
    </row>
    <row r="44">
      <c r="E44">
        <f>IF(A44="","",IF(F44="","Vacant","Occupied"))</f>
        <v/>
      </c>
      <c r="F44">
        <f>IFERROR(LOOKUP(2,1/(('Tenant Register'!$E$4:$E$103=A44)*('Tenant Register'!$I$4:$I$103="Current")),'Tenant Register'!$B$4:$B$103),"")</f>
        <v/>
      </c>
      <c r="G44">
        <f>IFERROR(LOOKUP(2,1/(('Tenant Register'!$E$4:$E$103=A44)*('Tenant Register'!$I$4:$I$103="Current")),'Tenant Register'!$C$4:$C$103),"")</f>
        <v/>
      </c>
      <c r="H44" s="2">
        <f>IFERROR(LOOKUP(2,1/(('Tenant Register'!$E$4:$E$103=A44)*('Tenant Register'!$I$4:$I$103="Current")),'Tenant Register'!$H$4:$H$103),"")</f>
        <v/>
      </c>
      <c r="I44" s="6">
        <f>IFERROR(LOOKUP(2,1/(('Tenant Register'!$E$4:$E$103=A44)*('Tenant Register'!$I$4:$I$103="Current")),'Tenant Register'!$F$4:$F$103),"")</f>
        <v/>
      </c>
      <c r="J44" s="6">
        <f>IFERROR(LOOKUP(2,1/(('Tenant Register'!$E$4:$E$103=A44)*('Tenant Register'!$I$4:$I$103="Current")),'Tenant Register'!$G$4:$G$103),"")</f>
        <v/>
      </c>
    </row>
    <row r="45">
      <c r="E45">
        <f>IF(A45="","",IF(F45="","Vacant","Occupied"))</f>
        <v/>
      </c>
      <c r="F45">
        <f>IFERROR(LOOKUP(2,1/(('Tenant Register'!$E$4:$E$103=A45)*('Tenant Register'!$I$4:$I$103="Current")),'Tenant Register'!$B$4:$B$103),"")</f>
        <v/>
      </c>
      <c r="G45">
        <f>IFERROR(LOOKUP(2,1/(('Tenant Register'!$E$4:$E$103=A45)*('Tenant Register'!$I$4:$I$103="Current")),'Tenant Register'!$C$4:$C$103),"")</f>
        <v/>
      </c>
      <c r="H45" s="2">
        <f>IFERROR(LOOKUP(2,1/(('Tenant Register'!$E$4:$E$103=A45)*('Tenant Register'!$I$4:$I$103="Current")),'Tenant Register'!$H$4:$H$103),"")</f>
        <v/>
      </c>
      <c r="I45" s="6">
        <f>IFERROR(LOOKUP(2,1/(('Tenant Register'!$E$4:$E$103=A45)*('Tenant Register'!$I$4:$I$103="Current")),'Tenant Register'!$F$4:$F$103),"")</f>
        <v/>
      </c>
      <c r="J45" s="6">
        <f>IFERROR(LOOKUP(2,1/(('Tenant Register'!$E$4:$E$103=A45)*('Tenant Register'!$I$4:$I$103="Current")),'Tenant Register'!$G$4:$G$103),"")</f>
        <v/>
      </c>
    </row>
    <row r="46">
      <c r="E46">
        <f>IF(A46="","",IF(F46="","Vacant","Occupied"))</f>
        <v/>
      </c>
      <c r="F46">
        <f>IFERROR(LOOKUP(2,1/(('Tenant Register'!$E$4:$E$103=A46)*('Tenant Register'!$I$4:$I$103="Current")),'Tenant Register'!$B$4:$B$103),"")</f>
        <v/>
      </c>
      <c r="G46">
        <f>IFERROR(LOOKUP(2,1/(('Tenant Register'!$E$4:$E$103=A46)*('Tenant Register'!$I$4:$I$103="Current")),'Tenant Register'!$C$4:$C$103),"")</f>
        <v/>
      </c>
      <c r="H46" s="2">
        <f>IFERROR(LOOKUP(2,1/(('Tenant Register'!$E$4:$E$103=A46)*('Tenant Register'!$I$4:$I$103="Current")),'Tenant Register'!$H$4:$H$103),"")</f>
        <v/>
      </c>
      <c r="I46" s="6">
        <f>IFERROR(LOOKUP(2,1/(('Tenant Register'!$E$4:$E$103=A46)*('Tenant Register'!$I$4:$I$103="Current")),'Tenant Register'!$F$4:$F$103),"")</f>
        <v/>
      </c>
      <c r="J46" s="6">
        <f>IFERROR(LOOKUP(2,1/(('Tenant Register'!$E$4:$E$103=A46)*('Tenant Register'!$I$4:$I$103="Current")),'Tenant Register'!$G$4:$G$103),"")</f>
        <v/>
      </c>
    </row>
    <row r="47">
      <c r="E47">
        <f>IF(A47="","",IF(F47="","Vacant","Occupied"))</f>
        <v/>
      </c>
      <c r="F47">
        <f>IFERROR(LOOKUP(2,1/(('Tenant Register'!$E$4:$E$103=A47)*('Tenant Register'!$I$4:$I$103="Current")),'Tenant Register'!$B$4:$B$103),"")</f>
        <v/>
      </c>
      <c r="G47">
        <f>IFERROR(LOOKUP(2,1/(('Tenant Register'!$E$4:$E$103=A47)*('Tenant Register'!$I$4:$I$103="Current")),'Tenant Register'!$C$4:$C$103),"")</f>
        <v/>
      </c>
      <c r="H47" s="2">
        <f>IFERROR(LOOKUP(2,1/(('Tenant Register'!$E$4:$E$103=A47)*('Tenant Register'!$I$4:$I$103="Current")),'Tenant Register'!$H$4:$H$103),"")</f>
        <v/>
      </c>
      <c r="I47" s="6">
        <f>IFERROR(LOOKUP(2,1/(('Tenant Register'!$E$4:$E$103=A47)*('Tenant Register'!$I$4:$I$103="Current")),'Tenant Register'!$F$4:$F$103),"")</f>
        <v/>
      </c>
      <c r="J47" s="6">
        <f>IFERROR(LOOKUP(2,1/(('Tenant Register'!$E$4:$E$103=A47)*('Tenant Register'!$I$4:$I$103="Current")),'Tenant Register'!$G$4:$G$103),"")</f>
        <v/>
      </c>
    </row>
    <row r="48">
      <c r="E48">
        <f>IF(A48="","",IF(F48="","Vacant","Occupied"))</f>
        <v/>
      </c>
      <c r="F48">
        <f>IFERROR(LOOKUP(2,1/(('Tenant Register'!$E$4:$E$103=A48)*('Tenant Register'!$I$4:$I$103="Current")),'Tenant Register'!$B$4:$B$103),"")</f>
        <v/>
      </c>
      <c r="G48">
        <f>IFERROR(LOOKUP(2,1/(('Tenant Register'!$E$4:$E$103=A48)*('Tenant Register'!$I$4:$I$103="Current")),'Tenant Register'!$C$4:$C$103),"")</f>
        <v/>
      </c>
      <c r="H48" s="2">
        <f>IFERROR(LOOKUP(2,1/(('Tenant Register'!$E$4:$E$103=A48)*('Tenant Register'!$I$4:$I$103="Current")),'Tenant Register'!$H$4:$H$103),"")</f>
        <v/>
      </c>
      <c r="I48" s="6">
        <f>IFERROR(LOOKUP(2,1/(('Tenant Register'!$E$4:$E$103=A48)*('Tenant Register'!$I$4:$I$103="Current")),'Tenant Register'!$F$4:$F$103),"")</f>
        <v/>
      </c>
      <c r="J48" s="6">
        <f>IFERROR(LOOKUP(2,1/(('Tenant Register'!$E$4:$E$103=A48)*('Tenant Register'!$I$4:$I$103="Current")),'Tenant Register'!$G$4:$G$103),"")</f>
        <v/>
      </c>
    </row>
    <row r="49">
      <c r="E49">
        <f>IF(A49="","",IF(F49="","Vacant","Occupied"))</f>
        <v/>
      </c>
      <c r="F49">
        <f>IFERROR(LOOKUP(2,1/(('Tenant Register'!$E$4:$E$103=A49)*('Tenant Register'!$I$4:$I$103="Current")),'Tenant Register'!$B$4:$B$103),"")</f>
        <v/>
      </c>
      <c r="G49">
        <f>IFERROR(LOOKUP(2,1/(('Tenant Register'!$E$4:$E$103=A49)*('Tenant Register'!$I$4:$I$103="Current")),'Tenant Register'!$C$4:$C$103),"")</f>
        <v/>
      </c>
      <c r="H49" s="2">
        <f>IFERROR(LOOKUP(2,1/(('Tenant Register'!$E$4:$E$103=A49)*('Tenant Register'!$I$4:$I$103="Current")),'Tenant Register'!$H$4:$H$103),"")</f>
        <v/>
      </c>
      <c r="I49" s="6">
        <f>IFERROR(LOOKUP(2,1/(('Tenant Register'!$E$4:$E$103=A49)*('Tenant Register'!$I$4:$I$103="Current")),'Tenant Register'!$F$4:$F$103),"")</f>
        <v/>
      </c>
      <c r="J49" s="6">
        <f>IFERROR(LOOKUP(2,1/(('Tenant Register'!$E$4:$E$103=A49)*('Tenant Register'!$I$4:$I$103="Current")),'Tenant Register'!$G$4:$G$103),"")</f>
        <v/>
      </c>
    </row>
    <row r="50">
      <c r="E50">
        <f>IF(A50="","",IF(F50="","Vacant","Occupied"))</f>
        <v/>
      </c>
      <c r="F50">
        <f>IFERROR(LOOKUP(2,1/(('Tenant Register'!$E$4:$E$103=A50)*('Tenant Register'!$I$4:$I$103="Current")),'Tenant Register'!$B$4:$B$103),"")</f>
        <v/>
      </c>
      <c r="G50">
        <f>IFERROR(LOOKUP(2,1/(('Tenant Register'!$E$4:$E$103=A50)*('Tenant Register'!$I$4:$I$103="Current")),'Tenant Register'!$C$4:$C$103),"")</f>
        <v/>
      </c>
      <c r="H50" s="2">
        <f>IFERROR(LOOKUP(2,1/(('Tenant Register'!$E$4:$E$103=A50)*('Tenant Register'!$I$4:$I$103="Current")),'Tenant Register'!$H$4:$H$103),"")</f>
        <v/>
      </c>
      <c r="I50" s="6">
        <f>IFERROR(LOOKUP(2,1/(('Tenant Register'!$E$4:$E$103=A50)*('Tenant Register'!$I$4:$I$103="Current")),'Tenant Register'!$F$4:$F$103),"")</f>
        <v/>
      </c>
      <c r="J50" s="6">
        <f>IFERROR(LOOKUP(2,1/(('Tenant Register'!$E$4:$E$103=A50)*('Tenant Register'!$I$4:$I$103="Current")),'Tenant Register'!$G$4:$G$103),"")</f>
        <v/>
      </c>
    </row>
    <row r="51">
      <c r="E51">
        <f>IF(A51="","",IF(F51="","Vacant","Occupied"))</f>
        <v/>
      </c>
      <c r="F51">
        <f>IFERROR(LOOKUP(2,1/(('Tenant Register'!$E$4:$E$103=A51)*('Tenant Register'!$I$4:$I$103="Current")),'Tenant Register'!$B$4:$B$103),"")</f>
        <v/>
      </c>
      <c r="G51">
        <f>IFERROR(LOOKUP(2,1/(('Tenant Register'!$E$4:$E$103=A51)*('Tenant Register'!$I$4:$I$103="Current")),'Tenant Register'!$C$4:$C$103),"")</f>
        <v/>
      </c>
      <c r="H51" s="2">
        <f>IFERROR(LOOKUP(2,1/(('Tenant Register'!$E$4:$E$103=A51)*('Tenant Register'!$I$4:$I$103="Current")),'Tenant Register'!$H$4:$H$103),"")</f>
        <v/>
      </c>
      <c r="I51" s="6">
        <f>IFERROR(LOOKUP(2,1/(('Tenant Register'!$E$4:$E$103=A51)*('Tenant Register'!$I$4:$I$103="Current")),'Tenant Register'!$F$4:$F$103),"")</f>
        <v/>
      </c>
      <c r="J51" s="6">
        <f>IFERROR(LOOKUP(2,1/(('Tenant Register'!$E$4:$E$103=A51)*('Tenant Register'!$I$4:$I$103="Current")),'Tenant Register'!$G$4:$G$103),"")</f>
        <v/>
      </c>
    </row>
    <row r="52">
      <c r="E52">
        <f>IF(A52="","",IF(F52="","Vacant","Occupied"))</f>
        <v/>
      </c>
      <c r="F52">
        <f>IFERROR(LOOKUP(2,1/(('Tenant Register'!$E$4:$E$103=A52)*('Tenant Register'!$I$4:$I$103="Current")),'Tenant Register'!$B$4:$B$103),"")</f>
        <v/>
      </c>
      <c r="G52">
        <f>IFERROR(LOOKUP(2,1/(('Tenant Register'!$E$4:$E$103=A52)*('Tenant Register'!$I$4:$I$103="Current")),'Tenant Register'!$C$4:$C$103),"")</f>
        <v/>
      </c>
      <c r="H52" s="2">
        <f>IFERROR(LOOKUP(2,1/(('Tenant Register'!$E$4:$E$103=A52)*('Tenant Register'!$I$4:$I$103="Current")),'Tenant Register'!$H$4:$H$103),"")</f>
        <v/>
      </c>
      <c r="I52" s="6">
        <f>IFERROR(LOOKUP(2,1/(('Tenant Register'!$E$4:$E$103=A52)*('Tenant Register'!$I$4:$I$103="Current")),'Tenant Register'!$F$4:$F$103),"")</f>
        <v/>
      </c>
      <c r="J52" s="6">
        <f>IFERROR(LOOKUP(2,1/(('Tenant Register'!$E$4:$E$103=A52)*('Tenant Register'!$I$4:$I$103="Current")),'Tenant Register'!$G$4:$G$103),"")</f>
        <v/>
      </c>
    </row>
    <row r="53">
      <c r="E53">
        <f>IF(A53="","",IF(F53="","Vacant","Occupied"))</f>
        <v/>
      </c>
      <c r="F53">
        <f>IFERROR(LOOKUP(2,1/(('Tenant Register'!$E$4:$E$103=A53)*('Tenant Register'!$I$4:$I$103="Current")),'Tenant Register'!$B$4:$B$103),"")</f>
        <v/>
      </c>
      <c r="G53">
        <f>IFERROR(LOOKUP(2,1/(('Tenant Register'!$E$4:$E$103=A53)*('Tenant Register'!$I$4:$I$103="Current")),'Tenant Register'!$C$4:$C$103),"")</f>
        <v/>
      </c>
      <c r="H53" s="2">
        <f>IFERROR(LOOKUP(2,1/(('Tenant Register'!$E$4:$E$103=A53)*('Tenant Register'!$I$4:$I$103="Current")),'Tenant Register'!$H$4:$H$103),"")</f>
        <v/>
      </c>
      <c r="I53" s="6">
        <f>IFERROR(LOOKUP(2,1/(('Tenant Register'!$E$4:$E$103=A53)*('Tenant Register'!$I$4:$I$103="Current")),'Tenant Register'!$F$4:$F$103),"")</f>
        <v/>
      </c>
      <c r="J53" s="6">
        <f>IFERROR(LOOKUP(2,1/(('Tenant Register'!$E$4:$E$103=A53)*('Tenant Register'!$I$4:$I$103="Current")),'Tenant Register'!$G$4:$G$103),"")</f>
        <v/>
      </c>
    </row>
    <row r="54">
      <c r="E54">
        <f>IF(A54="","",IF(F54="","Vacant","Occupied"))</f>
        <v/>
      </c>
      <c r="F54">
        <f>IFERROR(LOOKUP(2,1/(('Tenant Register'!$E$4:$E$103=A54)*('Tenant Register'!$I$4:$I$103="Current")),'Tenant Register'!$B$4:$B$103),"")</f>
        <v/>
      </c>
      <c r="G54">
        <f>IFERROR(LOOKUP(2,1/(('Tenant Register'!$E$4:$E$103=A54)*('Tenant Register'!$I$4:$I$103="Current")),'Tenant Register'!$C$4:$C$103),"")</f>
        <v/>
      </c>
      <c r="H54" s="2">
        <f>IFERROR(LOOKUP(2,1/(('Tenant Register'!$E$4:$E$103=A54)*('Tenant Register'!$I$4:$I$103="Current")),'Tenant Register'!$H$4:$H$103),"")</f>
        <v/>
      </c>
      <c r="I54" s="6">
        <f>IFERROR(LOOKUP(2,1/(('Tenant Register'!$E$4:$E$103=A54)*('Tenant Register'!$I$4:$I$103="Current")),'Tenant Register'!$F$4:$F$103),"")</f>
        <v/>
      </c>
      <c r="J54" s="6">
        <f>IFERROR(LOOKUP(2,1/(('Tenant Register'!$E$4:$E$103=A54)*('Tenant Register'!$I$4:$I$103="Current")),'Tenant Register'!$G$4:$G$103),"")</f>
        <v/>
      </c>
    </row>
    <row r="55">
      <c r="E55">
        <f>IF(A55="","",IF(F55="","Vacant","Occupied"))</f>
        <v/>
      </c>
      <c r="F55">
        <f>IFERROR(LOOKUP(2,1/(('Tenant Register'!$E$4:$E$103=A55)*('Tenant Register'!$I$4:$I$103="Current")),'Tenant Register'!$B$4:$B$103),"")</f>
        <v/>
      </c>
      <c r="G55">
        <f>IFERROR(LOOKUP(2,1/(('Tenant Register'!$E$4:$E$103=A55)*('Tenant Register'!$I$4:$I$103="Current")),'Tenant Register'!$C$4:$C$103),"")</f>
        <v/>
      </c>
      <c r="H55" s="2">
        <f>IFERROR(LOOKUP(2,1/(('Tenant Register'!$E$4:$E$103=A55)*('Tenant Register'!$I$4:$I$103="Current")),'Tenant Register'!$H$4:$H$103),"")</f>
        <v/>
      </c>
      <c r="I55" s="6">
        <f>IFERROR(LOOKUP(2,1/(('Tenant Register'!$E$4:$E$103=A55)*('Tenant Register'!$I$4:$I$103="Current")),'Tenant Register'!$F$4:$F$103),"")</f>
        <v/>
      </c>
      <c r="J55" s="6">
        <f>IFERROR(LOOKUP(2,1/(('Tenant Register'!$E$4:$E$103=A55)*('Tenant Register'!$I$4:$I$103="Current")),'Tenant Register'!$G$4:$G$103),"")</f>
        <v/>
      </c>
    </row>
    <row r="56">
      <c r="E56">
        <f>IF(A56="","",IF(F56="","Vacant","Occupied"))</f>
        <v/>
      </c>
      <c r="F56">
        <f>IFERROR(LOOKUP(2,1/(('Tenant Register'!$E$4:$E$103=A56)*('Tenant Register'!$I$4:$I$103="Current")),'Tenant Register'!$B$4:$B$103),"")</f>
        <v/>
      </c>
      <c r="G56">
        <f>IFERROR(LOOKUP(2,1/(('Tenant Register'!$E$4:$E$103=A56)*('Tenant Register'!$I$4:$I$103="Current")),'Tenant Register'!$C$4:$C$103),"")</f>
        <v/>
      </c>
      <c r="H56" s="2">
        <f>IFERROR(LOOKUP(2,1/(('Tenant Register'!$E$4:$E$103=A56)*('Tenant Register'!$I$4:$I$103="Current")),'Tenant Register'!$H$4:$H$103),"")</f>
        <v/>
      </c>
      <c r="I56" s="6">
        <f>IFERROR(LOOKUP(2,1/(('Tenant Register'!$E$4:$E$103=A56)*('Tenant Register'!$I$4:$I$103="Current")),'Tenant Register'!$F$4:$F$103),"")</f>
        <v/>
      </c>
      <c r="J56" s="6">
        <f>IFERROR(LOOKUP(2,1/(('Tenant Register'!$E$4:$E$103=A56)*('Tenant Register'!$I$4:$I$103="Current")),'Tenant Register'!$G$4:$G$103),"")</f>
        <v/>
      </c>
    </row>
    <row r="57">
      <c r="E57">
        <f>IF(A57="","",IF(F57="","Vacant","Occupied"))</f>
        <v/>
      </c>
      <c r="F57">
        <f>IFERROR(LOOKUP(2,1/(('Tenant Register'!$E$4:$E$103=A57)*('Tenant Register'!$I$4:$I$103="Current")),'Tenant Register'!$B$4:$B$103),"")</f>
        <v/>
      </c>
      <c r="G57">
        <f>IFERROR(LOOKUP(2,1/(('Tenant Register'!$E$4:$E$103=A57)*('Tenant Register'!$I$4:$I$103="Current")),'Tenant Register'!$C$4:$C$103),"")</f>
        <v/>
      </c>
      <c r="H57" s="2">
        <f>IFERROR(LOOKUP(2,1/(('Tenant Register'!$E$4:$E$103=A57)*('Tenant Register'!$I$4:$I$103="Current")),'Tenant Register'!$H$4:$H$103),"")</f>
        <v/>
      </c>
      <c r="I57" s="6">
        <f>IFERROR(LOOKUP(2,1/(('Tenant Register'!$E$4:$E$103=A57)*('Tenant Register'!$I$4:$I$103="Current")),'Tenant Register'!$F$4:$F$103),"")</f>
        <v/>
      </c>
      <c r="J57" s="6">
        <f>IFERROR(LOOKUP(2,1/(('Tenant Register'!$E$4:$E$103=A57)*('Tenant Register'!$I$4:$I$103="Current")),'Tenant Register'!$G$4:$G$103),"")</f>
        <v/>
      </c>
    </row>
    <row r="58">
      <c r="E58">
        <f>IF(A58="","",IF(F58="","Vacant","Occupied"))</f>
        <v/>
      </c>
      <c r="F58">
        <f>IFERROR(LOOKUP(2,1/(('Tenant Register'!$E$4:$E$103=A58)*('Tenant Register'!$I$4:$I$103="Current")),'Tenant Register'!$B$4:$B$103),"")</f>
        <v/>
      </c>
      <c r="G58">
        <f>IFERROR(LOOKUP(2,1/(('Tenant Register'!$E$4:$E$103=A58)*('Tenant Register'!$I$4:$I$103="Current")),'Tenant Register'!$C$4:$C$103),"")</f>
        <v/>
      </c>
      <c r="H58" s="2">
        <f>IFERROR(LOOKUP(2,1/(('Tenant Register'!$E$4:$E$103=A58)*('Tenant Register'!$I$4:$I$103="Current")),'Tenant Register'!$H$4:$H$103),"")</f>
        <v/>
      </c>
      <c r="I58" s="6">
        <f>IFERROR(LOOKUP(2,1/(('Tenant Register'!$E$4:$E$103=A58)*('Tenant Register'!$I$4:$I$103="Current")),'Tenant Register'!$F$4:$F$103),"")</f>
        <v/>
      </c>
      <c r="J58" s="6">
        <f>IFERROR(LOOKUP(2,1/(('Tenant Register'!$E$4:$E$103=A58)*('Tenant Register'!$I$4:$I$103="Current")),'Tenant Register'!$G$4:$G$103),"")</f>
        <v/>
      </c>
    </row>
    <row r="59">
      <c r="E59">
        <f>IF(A59="","",IF(F59="","Vacant","Occupied"))</f>
        <v/>
      </c>
      <c r="F59">
        <f>IFERROR(LOOKUP(2,1/(('Tenant Register'!$E$4:$E$103=A59)*('Tenant Register'!$I$4:$I$103="Current")),'Tenant Register'!$B$4:$B$103),"")</f>
        <v/>
      </c>
      <c r="G59">
        <f>IFERROR(LOOKUP(2,1/(('Tenant Register'!$E$4:$E$103=A59)*('Tenant Register'!$I$4:$I$103="Current")),'Tenant Register'!$C$4:$C$103),"")</f>
        <v/>
      </c>
      <c r="H59" s="2">
        <f>IFERROR(LOOKUP(2,1/(('Tenant Register'!$E$4:$E$103=A59)*('Tenant Register'!$I$4:$I$103="Current")),'Tenant Register'!$H$4:$H$103),"")</f>
        <v/>
      </c>
      <c r="I59" s="6">
        <f>IFERROR(LOOKUP(2,1/(('Tenant Register'!$E$4:$E$103=A59)*('Tenant Register'!$I$4:$I$103="Current")),'Tenant Register'!$F$4:$F$103),"")</f>
        <v/>
      </c>
      <c r="J59" s="6">
        <f>IFERROR(LOOKUP(2,1/(('Tenant Register'!$E$4:$E$103=A59)*('Tenant Register'!$I$4:$I$103="Current")),'Tenant Register'!$G$4:$G$103),"")</f>
        <v/>
      </c>
    </row>
    <row r="60">
      <c r="E60">
        <f>IF(A60="","",IF(F60="","Vacant","Occupied"))</f>
        <v/>
      </c>
      <c r="F60">
        <f>IFERROR(LOOKUP(2,1/(('Tenant Register'!$E$4:$E$103=A60)*('Tenant Register'!$I$4:$I$103="Current")),'Tenant Register'!$B$4:$B$103),"")</f>
        <v/>
      </c>
      <c r="G60">
        <f>IFERROR(LOOKUP(2,1/(('Tenant Register'!$E$4:$E$103=A60)*('Tenant Register'!$I$4:$I$103="Current")),'Tenant Register'!$C$4:$C$103),"")</f>
        <v/>
      </c>
      <c r="H60" s="2">
        <f>IFERROR(LOOKUP(2,1/(('Tenant Register'!$E$4:$E$103=A60)*('Tenant Register'!$I$4:$I$103="Current")),'Tenant Register'!$H$4:$H$103),"")</f>
        <v/>
      </c>
      <c r="I60" s="6">
        <f>IFERROR(LOOKUP(2,1/(('Tenant Register'!$E$4:$E$103=A60)*('Tenant Register'!$I$4:$I$103="Current")),'Tenant Register'!$F$4:$F$103),"")</f>
        <v/>
      </c>
      <c r="J60" s="6">
        <f>IFERROR(LOOKUP(2,1/(('Tenant Register'!$E$4:$E$103=A60)*('Tenant Register'!$I$4:$I$103="Current")),'Tenant Register'!$G$4:$G$103),"")</f>
        <v/>
      </c>
    </row>
    <row r="61">
      <c r="E61">
        <f>IF(A61="","",IF(F61="","Vacant","Occupied"))</f>
        <v/>
      </c>
      <c r="F61">
        <f>IFERROR(LOOKUP(2,1/(('Tenant Register'!$E$4:$E$103=A61)*('Tenant Register'!$I$4:$I$103="Current")),'Tenant Register'!$B$4:$B$103),"")</f>
        <v/>
      </c>
      <c r="G61">
        <f>IFERROR(LOOKUP(2,1/(('Tenant Register'!$E$4:$E$103=A61)*('Tenant Register'!$I$4:$I$103="Current")),'Tenant Register'!$C$4:$C$103),"")</f>
        <v/>
      </c>
      <c r="H61" s="2">
        <f>IFERROR(LOOKUP(2,1/(('Tenant Register'!$E$4:$E$103=A61)*('Tenant Register'!$I$4:$I$103="Current")),'Tenant Register'!$H$4:$H$103),"")</f>
        <v/>
      </c>
      <c r="I61" s="6">
        <f>IFERROR(LOOKUP(2,1/(('Tenant Register'!$E$4:$E$103=A61)*('Tenant Register'!$I$4:$I$103="Current")),'Tenant Register'!$F$4:$F$103),"")</f>
        <v/>
      </c>
      <c r="J61" s="6">
        <f>IFERROR(LOOKUP(2,1/(('Tenant Register'!$E$4:$E$103=A61)*('Tenant Register'!$I$4:$I$103="Current")),'Tenant Register'!$G$4:$G$103),"")</f>
        <v/>
      </c>
    </row>
    <row r="62">
      <c r="E62">
        <f>IF(A62="","",IF(F62="","Vacant","Occupied"))</f>
        <v/>
      </c>
      <c r="F62">
        <f>IFERROR(LOOKUP(2,1/(('Tenant Register'!$E$4:$E$103=A62)*('Tenant Register'!$I$4:$I$103="Current")),'Tenant Register'!$B$4:$B$103),"")</f>
        <v/>
      </c>
      <c r="G62">
        <f>IFERROR(LOOKUP(2,1/(('Tenant Register'!$E$4:$E$103=A62)*('Tenant Register'!$I$4:$I$103="Current")),'Tenant Register'!$C$4:$C$103),"")</f>
        <v/>
      </c>
      <c r="H62" s="2">
        <f>IFERROR(LOOKUP(2,1/(('Tenant Register'!$E$4:$E$103=A62)*('Tenant Register'!$I$4:$I$103="Current")),'Tenant Register'!$H$4:$H$103),"")</f>
        <v/>
      </c>
      <c r="I62" s="6">
        <f>IFERROR(LOOKUP(2,1/(('Tenant Register'!$E$4:$E$103=A62)*('Tenant Register'!$I$4:$I$103="Current")),'Tenant Register'!$F$4:$F$103),"")</f>
        <v/>
      </c>
      <c r="J62" s="6">
        <f>IFERROR(LOOKUP(2,1/(('Tenant Register'!$E$4:$E$103=A62)*('Tenant Register'!$I$4:$I$103="Current")),'Tenant Register'!$G$4:$G$103),"")</f>
        <v/>
      </c>
    </row>
    <row r="63">
      <c r="E63">
        <f>IF(A63="","",IF(F63="","Vacant","Occupied"))</f>
        <v/>
      </c>
      <c r="F63">
        <f>IFERROR(LOOKUP(2,1/(('Tenant Register'!$E$4:$E$103=A63)*('Tenant Register'!$I$4:$I$103="Current")),'Tenant Register'!$B$4:$B$103),"")</f>
        <v/>
      </c>
      <c r="G63">
        <f>IFERROR(LOOKUP(2,1/(('Tenant Register'!$E$4:$E$103=A63)*('Tenant Register'!$I$4:$I$103="Current")),'Tenant Register'!$C$4:$C$103),"")</f>
        <v/>
      </c>
      <c r="H63" s="2">
        <f>IFERROR(LOOKUP(2,1/(('Tenant Register'!$E$4:$E$103=A63)*('Tenant Register'!$I$4:$I$103="Current")),'Tenant Register'!$H$4:$H$103),"")</f>
        <v/>
      </c>
      <c r="I63" s="6">
        <f>IFERROR(LOOKUP(2,1/(('Tenant Register'!$E$4:$E$103=A63)*('Tenant Register'!$I$4:$I$103="Current")),'Tenant Register'!$F$4:$F$103),"")</f>
        <v/>
      </c>
      <c r="J63" s="6">
        <f>IFERROR(LOOKUP(2,1/(('Tenant Register'!$E$4:$E$103=A63)*('Tenant Register'!$I$4:$I$103="Current")),'Tenant Register'!$G$4:$G$103),"")</f>
        <v/>
      </c>
    </row>
    <row r="64">
      <c r="E64">
        <f>IF(A64="","",IF(F64="","Vacant","Occupied"))</f>
        <v/>
      </c>
      <c r="F64">
        <f>IFERROR(LOOKUP(2,1/(('Tenant Register'!$E$4:$E$103=A64)*('Tenant Register'!$I$4:$I$103="Current")),'Tenant Register'!$B$4:$B$103),"")</f>
        <v/>
      </c>
      <c r="G64">
        <f>IFERROR(LOOKUP(2,1/(('Tenant Register'!$E$4:$E$103=A64)*('Tenant Register'!$I$4:$I$103="Current")),'Tenant Register'!$C$4:$C$103),"")</f>
        <v/>
      </c>
      <c r="H64" s="2">
        <f>IFERROR(LOOKUP(2,1/(('Tenant Register'!$E$4:$E$103=A64)*('Tenant Register'!$I$4:$I$103="Current")),'Tenant Register'!$H$4:$H$103),"")</f>
        <v/>
      </c>
      <c r="I64" s="6">
        <f>IFERROR(LOOKUP(2,1/(('Tenant Register'!$E$4:$E$103=A64)*('Tenant Register'!$I$4:$I$103="Current")),'Tenant Register'!$F$4:$F$103),"")</f>
        <v/>
      </c>
      <c r="J64" s="6">
        <f>IFERROR(LOOKUP(2,1/(('Tenant Register'!$E$4:$E$103=A64)*('Tenant Register'!$I$4:$I$103="Current")),'Tenant Register'!$G$4:$G$103),"")</f>
        <v/>
      </c>
    </row>
    <row r="65">
      <c r="E65">
        <f>IF(A65="","",IF(F65="","Vacant","Occupied"))</f>
        <v/>
      </c>
      <c r="F65">
        <f>IFERROR(LOOKUP(2,1/(('Tenant Register'!$E$4:$E$103=A65)*('Tenant Register'!$I$4:$I$103="Current")),'Tenant Register'!$B$4:$B$103),"")</f>
        <v/>
      </c>
      <c r="G65">
        <f>IFERROR(LOOKUP(2,1/(('Tenant Register'!$E$4:$E$103=A65)*('Tenant Register'!$I$4:$I$103="Current")),'Tenant Register'!$C$4:$C$103),"")</f>
        <v/>
      </c>
      <c r="H65" s="2">
        <f>IFERROR(LOOKUP(2,1/(('Tenant Register'!$E$4:$E$103=A65)*('Tenant Register'!$I$4:$I$103="Current")),'Tenant Register'!$H$4:$H$103),"")</f>
        <v/>
      </c>
      <c r="I65" s="6">
        <f>IFERROR(LOOKUP(2,1/(('Tenant Register'!$E$4:$E$103=A65)*('Tenant Register'!$I$4:$I$103="Current")),'Tenant Register'!$F$4:$F$103),"")</f>
        <v/>
      </c>
      <c r="J65" s="6">
        <f>IFERROR(LOOKUP(2,1/(('Tenant Register'!$E$4:$E$103=A65)*('Tenant Register'!$I$4:$I$103="Current")),'Tenant Register'!$G$4:$G$103),"")</f>
        <v/>
      </c>
    </row>
    <row r="66">
      <c r="E66">
        <f>IF(A66="","",IF(F66="","Vacant","Occupied"))</f>
        <v/>
      </c>
      <c r="F66">
        <f>IFERROR(LOOKUP(2,1/(('Tenant Register'!$E$4:$E$103=A66)*('Tenant Register'!$I$4:$I$103="Current")),'Tenant Register'!$B$4:$B$103),"")</f>
        <v/>
      </c>
      <c r="G66">
        <f>IFERROR(LOOKUP(2,1/(('Tenant Register'!$E$4:$E$103=A66)*('Tenant Register'!$I$4:$I$103="Current")),'Tenant Register'!$C$4:$C$103),"")</f>
        <v/>
      </c>
      <c r="H66" s="2">
        <f>IFERROR(LOOKUP(2,1/(('Tenant Register'!$E$4:$E$103=A66)*('Tenant Register'!$I$4:$I$103="Current")),'Tenant Register'!$H$4:$H$103),"")</f>
        <v/>
      </c>
      <c r="I66" s="6">
        <f>IFERROR(LOOKUP(2,1/(('Tenant Register'!$E$4:$E$103=A66)*('Tenant Register'!$I$4:$I$103="Current")),'Tenant Register'!$F$4:$F$103),"")</f>
        <v/>
      </c>
      <c r="J66" s="6">
        <f>IFERROR(LOOKUP(2,1/(('Tenant Register'!$E$4:$E$103=A66)*('Tenant Register'!$I$4:$I$103="Current")),'Tenant Register'!$G$4:$G$103),"")</f>
        <v/>
      </c>
    </row>
    <row r="67">
      <c r="E67">
        <f>IF(A67="","",IF(F67="","Vacant","Occupied"))</f>
        <v/>
      </c>
      <c r="F67">
        <f>IFERROR(LOOKUP(2,1/(('Tenant Register'!$E$4:$E$103=A67)*('Tenant Register'!$I$4:$I$103="Current")),'Tenant Register'!$B$4:$B$103),"")</f>
        <v/>
      </c>
      <c r="G67">
        <f>IFERROR(LOOKUP(2,1/(('Tenant Register'!$E$4:$E$103=A67)*('Tenant Register'!$I$4:$I$103="Current")),'Tenant Register'!$C$4:$C$103),"")</f>
        <v/>
      </c>
      <c r="H67" s="2">
        <f>IFERROR(LOOKUP(2,1/(('Tenant Register'!$E$4:$E$103=A67)*('Tenant Register'!$I$4:$I$103="Current")),'Tenant Register'!$H$4:$H$103),"")</f>
        <v/>
      </c>
      <c r="I67" s="6">
        <f>IFERROR(LOOKUP(2,1/(('Tenant Register'!$E$4:$E$103=A67)*('Tenant Register'!$I$4:$I$103="Current")),'Tenant Register'!$F$4:$F$103),"")</f>
        <v/>
      </c>
      <c r="J67" s="6">
        <f>IFERROR(LOOKUP(2,1/(('Tenant Register'!$E$4:$E$103=A67)*('Tenant Register'!$I$4:$I$103="Current")),'Tenant Register'!$G$4:$G$103),"")</f>
        <v/>
      </c>
    </row>
    <row r="68">
      <c r="E68">
        <f>IF(A68="","",IF(F68="","Vacant","Occupied"))</f>
        <v/>
      </c>
      <c r="F68">
        <f>IFERROR(LOOKUP(2,1/(('Tenant Register'!$E$4:$E$103=A68)*('Tenant Register'!$I$4:$I$103="Current")),'Tenant Register'!$B$4:$B$103),"")</f>
        <v/>
      </c>
      <c r="G68">
        <f>IFERROR(LOOKUP(2,1/(('Tenant Register'!$E$4:$E$103=A68)*('Tenant Register'!$I$4:$I$103="Current")),'Tenant Register'!$C$4:$C$103),"")</f>
        <v/>
      </c>
      <c r="H68" s="2">
        <f>IFERROR(LOOKUP(2,1/(('Tenant Register'!$E$4:$E$103=A68)*('Tenant Register'!$I$4:$I$103="Current")),'Tenant Register'!$H$4:$H$103),"")</f>
        <v/>
      </c>
      <c r="I68" s="6">
        <f>IFERROR(LOOKUP(2,1/(('Tenant Register'!$E$4:$E$103=A68)*('Tenant Register'!$I$4:$I$103="Current")),'Tenant Register'!$F$4:$F$103),"")</f>
        <v/>
      </c>
      <c r="J68" s="6">
        <f>IFERROR(LOOKUP(2,1/(('Tenant Register'!$E$4:$E$103=A68)*('Tenant Register'!$I$4:$I$103="Current")),'Tenant Register'!$G$4:$G$103),"")</f>
        <v/>
      </c>
    </row>
    <row r="69">
      <c r="E69">
        <f>IF(A69="","",IF(F69="","Vacant","Occupied"))</f>
        <v/>
      </c>
      <c r="F69">
        <f>IFERROR(LOOKUP(2,1/(('Tenant Register'!$E$4:$E$103=A69)*('Tenant Register'!$I$4:$I$103="Current")),'Tenant Register'!$B$4:$B$103),"")</f>
        <v/>
      </c>
      <c r="G69">
        <f>IFERROR(LOOKUP(2,1/(('Tenant Register'!$E$4:$E$103=A69)*('Tenant Register'!$I$4:$I$103="Current")),'Tenant Register'!$C$4:$C$103),"")</f>
        <v/>
      </c>
      <c r="H69" s="2">
        <f>IFERROR(LOOKUP(2,1/(('Tenant Register'!$E$4:$E$103=A69)*('Tenant Register'!$I$4:$I$103="Current")),'Tenant Register'!$H$4:$H$103),"")</f>
        <v/>
      </c>
      <c r="I69" s="6">
        <f>IFERROR(LOOKUP(2,1/(('Tenant Register'!$E$4:$E$103=A69)*('Tenant Register'!$I$4:$I$103="Current")),'Tenant Register'!$F$4:$F$103),"")</f>
        <v/>
      </c>
      <c r="J69" s="6">
        <f>IFERROR(LOOKUP(2,1/(('Tenant Register'!$E$4:$E$103=A69)*('Tenant Register'!$I$4:$I$103="Current")),'Tenant Register'!$G$4:$G$103),"")</f>
        <v/>
      </c>
    </row>
    <row r="70">
      <c r="E70">
        <f>IF(A70="","",IF(F70="","Vacant","Occupied"))</f>
        <v/>
      </c>
      <c r="F70">
        <f>IFERROR(LOOKUP(2,1/(('Tenant Register'!$E$4:$E$103=A70)*('Tenant Register'!$I$4:$I$103="Current")),'Tenant Register'!$B$4:$B$103),"")</f>
        <v/>
      </c>
      <c r="G70">
        <f>IFERROR(LOOKUP(2,1/(('Tenant Register'!$E$4:$E$103=A70)*('Tenant Register'!$I$4:$I$103="Current")),'Tenant Register'!$C$4:$C$103),"")</f>
        <v/>
      </c>
      <c r="H70" s="2">
        <f>IFERROR(LOOKUP(2,1/(('Tenant Register'!$E$4:$E$103=A70)*('Tenant Register'!$I$4:$I$103="Current")),'Tenant Register'!$H$4:$H$103),"")</f>
        <v/>
      </c>
      <c r="I70" s="6">
        <f>IFERROR(LOOKUP(2,1/(('Tenant Register'!$E$4:$E$103=A70)*('Tenant Register'!$I$4:$I$103="Current")),'Tenant Register'!$F$4:$F$103),"")</f>
        <v/>
      </c>
      <c r="J70" s="6">
        <f>IFERROR(LOOKUP(2,1/(('Tenant Register'!$E$4:$E$103=A70)*('Tenant Register'!$I$4:$I$103="Current")),'Tenant Register'!$G$4:$G$103),"")</f>
        <v/>
      </c>
    </row>
    <row r="71">
      <c r="E71">
        <f>IF(A71="","",IF(F71="","Vacant","Occupied"))</f>
        <v/>
      </c>
      <c r="F71">
        <f>IFERROR(LOOKUP(2,1/(('Tenant Register'!$E$4:$E$103=A71)*('Tenant Register'!$I$4:$I$103="Current")),'Tenant Register'!$B$4:$B$103),"")</f>
        <v/>
      </c>
      <c r="G71">
        <f>IFERROR(LOOKUP(2,1/(('Tenant Register'!$E$4:$E$103=A71)*('Tenant Register'!$I$4:$I$103="Current")),'Tenant Register'!$C$4:$C$103),"")</f>
        <v/>
      </c>
      <c r="H71" s="2">
        <f>IFERROR(LOOKUP(2,1/(('Tenant Register'!$E$4:$E$103=A71)*('Tenant Register'!$I$4:$I$103="Current")),'Tenant Register'!$H$4:$H$103),"")</f>
        <v/>
      </c>
      <c r="I71" s="6">
        <f>IFERROR(LOOKUP(2,1/(('Tenant Register'!$E$4:$E$103=A71)*('Tenant Register'!$I$4:$I$103="Current")),'Tenant Register'!$F$4:$F$103),"")</f>
        <v/>
      </c>
      <c r="J71" s="6">
        <f>IFERROR(LOOKUP(2,1/(('Tenant Register'!$E$4:$E$103=A71)*('Tenant Register'!$I$4:$I$103="Current")),'Tenant Register'!$G$4:$G$103),"")</f>
        <v/>
      </c>
    </row>
    <row r="72">
      <c r="E72">
        <f>IF(A72="","",IF(F72="","Vacant","Occupied"))</f>
        <v/>
      </c>
      <c r="F72">
        <f>IFERROR(LOOKUP(2,1/(('Tenant Register'!$E$4:$E$103=A72)*('Tenant Register'!$I$4:$I$103="Current")),'Tenant Register'!$B$4:$B$103),"")</f>
        <v/>
      </c>
      <c r="G72">
        <f>IFERROR(LOOKUP(2,1/(('Tenant Register'!$E$4:$E$103=A72)*('Tenant Register'!$I$4:$I$103="Current")),'Tenant Register'!$C$4:$C$103),"")</f>
        <v/>
      </c>
      <c r="H72" s="2">
        <f>IFERROR(LOOKUP(2,1/(('Tenant Register'!$E$4:$E$103=A72)*('Tenant Register'!$I$4:$I$103="Current")),'Tenant Register'!$H$4:$H$103),"")</f>
        <v/>
      </c>
      <c r="I72" s="6">
        <f>IFERROR(LOOKUP(2,1/(('Tenant Register'!$E$4:$E$103=A72)*('Tenant Register'!$I$4:$I$103="Current")),'Tenant Register'!$F$4:$F$103),"")</f>
        <v/>
      </c>
      <c r="J72" s="6">
        <f>IFERROR(LOOKUP(2,1/(('Tenant Register'!$E$4:$E$103=A72)*('Tenant Register'!$I$4:$I$103="Current")),'Tenant Register'!$G$4:$G$103),"")</f>
        <v/>
      </c>
    </row>
    <row r="73">
      <c r="E73">
        <f>IF(A73="","",IF(F73="","Vacant","Occupied"))</f>
        <v/>
      </c>
      <c r="F73">
        <f>IFERROR(LOOKUP(2,1/(('Tenant Register'!$E$4:$E$103=A73)*('Tenant Register'!$I$4:$I$103="Current")),'Tenant Register'!$B$4:$B$103),"")</f>
        <v/>
      </c>
      <c r="G73">
        <f>IFERROR(LOOKUP(2,1/(('Tenant Register'!$E$4:$E$103=A73)*('Tenant Register'!$I$4:$I$103="Current")),'Tenant Register'!$C$4:$C$103),"")</f>
        <v/>
      </c>
      <c r="H73" s="2">
        <f>IFERROR(LOOKUP(2,1/(('Tenant Register'!$E$4:$E$103=A73)*('Tenant Register'!$I$4:$I$103="Current")),'Tenant Register'!$H$4:$H$103),"")</f>
        <v/>
      </c>
      <c r="I73" s="6">
        <f>IFERROR(LOOKUP(2,1/(('Tenant Register'!$E$4:$E$103=A73)*('Tenant Register'!$I$4:$I$103="Current")),'Tenant Register'!$F$4:$F$103),"")</f>
        <v/>
      </c>
      <c r="J73" s="6">
        <f>IFERROR(LOOKUP(2,1/(('Tenant Register'!$E$4:$E$103=A73)*('Tenant Register'!$I$4:$I$103="Current")),'Tenant Register'!$G$4:$G$103),"")</f>
        <v/>
      </c>
    </row>
    <row r="74">
      <c r="E74">
        <f>IF(A74="","",IF(F74="","Vacant","Occupied"))</f>
        <v/>
      </c>
      <c r="F74">
        <f>IFERROR(LOOKUP(2,1/(('Tenant Register'!$E$4:$E$103=A74)*('Tenant Register'!$I$4:$I$103="Current")),'Tenant Register'!$B$4:$B$103),"")</f>
        <v/>
      </c>
      <c r="G74">
        <f>IFERROR(LOOKUP(2,1/(('Tenant Register'!$E$4:$E$103=A74)*('Tenant Register'!$I$4:$I$103="Current")),'Tenant Register'!$C$4:$C$103),"")</f>
        <v/>
      </c>
      <c r="H74" s="2">
        <f>IFERROR(LOOKUP(2,1/(('Tenant Register'!$E$4:$E$103=A74)*('Tenant Register'!$I$4:$I$103="Current")),'Tenant Register'!$H$4:$H$103),"")</f>
        <v/>
      </c>
      <c r="I74" s="6">
        <f>IFERROR(LOOKUP(2,1/(('Tenant Register'!$E$4:$E$103=A74)*('Tenant Register'!$I$4:$I$103="Current")),'Tenant Register'!$F$4:$F$103),"")</f>
        <v/>
      </c>
      <c r="J74" s="6">
        <f>IFERROR(LOOKUP(2,1/(('Tenant Register'!$E$4:$E$103=A74)*('Tenant Register'!$I$4:$I$103="Current")),'Tenant Register'!$G$4:$G$103),"")</f>
        <v/>
      </c>
    </row>
    <row r="75">
      <c r="E75">
        <f>IF(A75="","",IF(F75="","Vacant","Occupied"))</f>
        <v/>
      </c>
      <c r="F75">
        <f>IFERROR(LOOKUP(2,1/(('Tenant Register'!$E$4:$E$103=A75)*('Tenant Register'!$I$4:$I$103="Current")),'Tenant Register'!$B$4:$B$103),"")</f>
        <v/>
      </c>
      <c r="G75">
        <f>IFERROR(LOOKUP(2,1/(('Tenant Register'!$E$4:$E$103=A75)*('Tenant Register'!$I$4:$I$103="Current")),'Tenant Register'!$C$4:$C$103),"")</f>
        <v/>
      </c>
      <c r="H75" s="2">
        <f>IFERROR(LOOKUP(2,1/(('Tenant Register'!$E$4:$E$103=A75)*('Tenant Register'!$I$4:$I$103="Current")),'Tenant Register'!$H$4:$H$103),"")</f>
        <v/>
      </c>
      <c r="I75" s="6">
        <f>IFERROR(LOOKUP(2,1/(('Tenant Register'!$E$4:$E$103=A75)*('Tenant Register'!$I$4:$I$103="Current")),'Tenant Register'!$F$4:$F$103),"")</f>
        <v/>
      </c>
      <c r="J75" s="6">
        <f>IFERROR(LOOKUP(2,1/(('Tenant Register'!$E$4:$E$103=A75)*('Tenant Register'!$I$4:$I$103="Current")),'Tenant Register'!$G$4:$G$103),"")</f>
        <v/>
      </c>
    </row>
    <row r="76">
      <c r="E76">
        <f>IF(A76="","",IF(F76="","Vacant","Occupied"))</f>
        <v/>
      </c>
      <c r="F76">
        <f>IFERROR(LOOKUP(2,1/(('Tenant Register'!$E$4:$E$103=A76)*('Tenant Register'!$I$4:$I$103="Current")),'Tenant Register'!$B$4:$B$103),"")</f>
        <v/>
      </c>
      <c r="G76">
        <f>IFERROR(LOOKUP(2,1/(('Tenant Register'!$E$4:$E$103=A76)*('Tenant Register'!$I$4:$I$103="Current")),'Tenant Register'!$C$4:$C$103),"")</f>
        <v/>
      </c>
      <c r="H76" s="2">
        <f>IFERROR(LOOKUP(2,1/(('Tenant Register'!$E$4:$E$103=A76)*('Tenant Register'!$I$4:$I$103="Current")),'Tenant Register'!$H$4:$H$103),"")</f>
        <v/>
      </c>
      <c r="I76" s="6">
        <f>IFERROR(LOOKUP(2,1/(('Tenant Register'!$E$4:$E$103=A76)*('Tenant Register'!$I$4:$I$103="Current")),'Tenant Register'!$F$4:$F$103),"")</f>
        <v/>
      </c>
      <c r="J76" s="6">
        <f>IFERROR(LOOKUP(2,1/(('Tenant Register'!$E$4:$E$103=A76)*('Tenant Register'!$I$4:$I$103="Current")),'Tenant Register'!$G$4:$G$103),"")</f>
        <v/>
      </c>
    </row>
    <row r="77">
      <c r="E77">
        <f>IF(A77="","",IF(F77="","Vacant","Occupied"))</f>
        <v/>
      </c>
      <c r="F77">
        <f>IFERROR(LOOKUP(2,1/(('Tenant Register'!$E$4:$E$103=A77)*('Tenant Register'!$I$4:$I$103="Current")),'Tenant Register'!$B$4:$B$103),"")</f>
        <v/>
      </c>
      <c r="G77">
        <f>IFERROR(LOOKUP(2,1/(('Tenant Register'!$E$4:$E$103=A77)*('Tenant Register'!$I$4:$I$103="Current")),'Tenant Register'!$C$4:$C$103),"")</f>
        <v/>
      </c>
      <c r="H77" s="2">
        <f>IFERROR(LOOKUP(2,1/(('Tenant Register'!$E$4:$E$103=A77)*('Tenant Register'!$I$4:$I$103="Current")),'Tenant Register'!$H$4:$H$103),"")</f>
        <v/>
      </c>
      <c r="I77" s="6">
        <f>IFERROR(LOOKUP(2,1/(('Tenant Register'!$E$4:$E$103=A77)*('Tenant Register'!$I$4:$I$103="Current")),'Tenant Register'!$F$4:$F$103),"")</f>
        <v/>
      </c>
      <c r="J77" s="6">
        <f>IFERROR(LOOKUP(2,1/(('Tenant Register'!$E$4:$E$103=A77)*('Tenant Register'!$I$4:$I$103="Current")),'Tenant Register'!$G$4:$G$103),"")</f>
        <v/>
      </c>
    </row>
    <row r="78">
      <c r="E78">
        <f>IF(A78="","",IF(F78="","Vacant","Occupied"))</f>
        <v/>
      </c>
      <c r="F78">
        <f>IFERROR(LOOKUP(2,1/(('Tenant Register'!$E$4:$E$103=A78)*('Tenant Register'!$I$4:$I$103="Current")),'Tenant Register'!$B$4:$B$103),"")</f>
        <v/>
      </c>
      <c r="G78">
        <f>IFERROR(LOOKUP(2,1/(('Tenant Register'!$E$4:$E$103=A78)*('Tenant Register'!$I$4:$I$103="Current")),'Tenant Register'!$C$4:$C$103),"")</f>
        <v/>
      </c>
      <c r="H78" s="2">
        <f>IFERROR(LOOKUP(2,1/(('Tenant Register'!$E$4:$E$103=A78)*('Tenant Register'!$I$4:$I$103="Current")),'Tenant Register'!$H$4:$H$103),"")</f>
        <v/>
      </c>
      <c r="I78" s="6">
        <f>IFERROR(LOOKUP(2,1/(('Tenant Register'!$E$4:$E$103=A78)*('Tenant Register'!$I$4:$I$103="Current")),'Tenant Register'!$F$4:$F$103),"")</f>
        <v/>
      </c>
      <c r="J78" s="6">
        <f>IFERROR(LOOKUP(2,1/(('Tenant Register'!$E$4:$E$103=A78)*('Tenant Register'!$I$4:$I$103="Current")),'Tenant Register'!$G$4:$G$103),"")</f>
        <v/>
      </c>
    </row>
    <row r="79">
      <c r="E79">
        <f>IF(A79="","",IF(F79="","Vacant","Occupied"))</f>
        <v/>
      </c>
      <c r="F79">
        <f>IFERROR(LOOKUP(2,1/(('Tenant Register'!$E$4:$E$103=A79)*('Tenant Register'!$I$4:$I$103="Current")),'Tenant Register'!$B$4:$B$103),"")</f>
        <v/>
      </c>
      <c r="G79">
        <f>IFERROR(LOOKUP(2,1/(('Tenant Register'!$E$4:$E$103=A79)*('Tenant Register'!$I$4:$I$103="Current")),'Tenant Register'!$C$4:$C$103),"")</f>
        <v/>
      </c>
      <c r="H79" s="2">
        <f>IFERROR(LOOKUP(2,1/(('Tenant Register'!$E$4:$E$103=A79)*('Tenant Register'!$I$4:$I$103="Current")),'Tenant Register'!$H$4:$H$103),"")</f>
        <v/>
      </c>
      <c r="I79" s="6">
        <f>IFERROR(LOOKUP(2,1/(('Tenant Register'!$E$4:$E$103=A79)*('Tenant Register'!$I$4:$I$103="Current")),'Tenant Register'!$F$4:$F$103),"")</f>
        <v/>
      </c>
      <c r="J79" s="6">
        <f>IFERROR(LOOKUP(2,1/(('Tenant Register'!$E$4:$E$103=A79)*('Tenant Register'!$I$4:$I$103="Current")),'Tenant Register'!$G$4:$G$103),"")</f>
        <v/>
      </c>
    </row>
    <row r="80">
      <c r="E80">
        <f>IF(A80="","",IF(F80="","Vacant","Occupied"))</f>
        <v/>
      </c>
      <c r="F80">
        <f>IFERROR(LOOKUP(2,1/(('Tenant Register'!$E$4:$E$103=A80)*('Tenant Register'!$I$4:$I$103="Current")),'Tenant Register'!$B$4:$B$103),"")</f>
        <v/>
      </c>
      <c r="G80">
        <f>IFERROR(LOOKUP(2,1/(('Tenant Register'!$E$4:$E$103=A80)*('Tenant Register'!$I$4:$I$103="Current")),'Tenant Register'!$C$4:$C$103),"")</f>
        <v/>
      </c>
      <c r="H80" s="2">
        <f>IFERROR(LOOKUP(2,1/(('Tenant Register'!$E$4:$E$103=A80)*('Tenant Register'!$I$4:$I$103="Current")),'Tenant Register'!$H$4:$H$103),"")</f>
        <v/>
      </c>
      <c r="I80" s="6">
        <f>IFERROR(LOOKUP(2,1/(('Tenant Register'!$E$4:$E$103=A80)*('Tenant Register'!$I$4:$I$103="Current")),'Tenant Register'!$F$4:$F$103),"")</f>
        <v/>
      </c>
      <c r="J80" s="6">
        <f>IFERROR(LOOKUP(2,1/(('Tenant Register'!$E$4:$E$103=A80)*('Tenant Register'!$I$4:$I$103="Current")),'Tenant Register'!$G$4:$G$103),"")</f>
        <v/>
      </c>
    </row>
    <row r="81">
      <c r="E81">
        <f>IF(A81="","",IF(F81="","Vacant","Occupied"))</f>
        <v/>
      </c>
      <c r="F81">
        <f>IFERROR(LOOKUP(2,1/(('Tenant Register'!$E$4:$E$103=A81)*('Tenant Register'!$I$4:$I$103="Current")),'Tenant Register'!$B$4:$B$103),"")</f>
        <v/>
      </c>
      <c r="G81">
        <f>IFERROR(LOOKUP(2,1/(('Tenant Register'!$E$4:$E$103=A81)*('Tenant Register'!$I$4:$I$103="Current")),'Tenant Register'!$C$4:$C$103),"")</f>
        <v/>
      </c>
      <c r="H81" s="2">
        <f>IFERROR(LOOKUP(2,1/(('Tenant Register'!$E$4:$E$103=A81)*('Tenant Register'!$I$4:$I$103="Current")),'Tenant Register'!$H$4:$H$103),"")</f>
        <v/>
      </c>
      <c r="I81" s="6">
        <f>IFERROR(LOOKUP(2,1/(('Tenant Register'!$E$4:$E$103=A81)*('Tenant Register'!$I$4:$I$103="Current")),'Tenant Register'!$F$4:$F$103),"")</f>
        <v/>
      </c>
      <c r="J81" s="6">
        <f>IFERROR(LOOKUP(2,1/(('Tenant Register'!$E$4:$E$103=A81)*('Tenant Register'!$I$4:$I$103="Current")),'Tenant Register'!$G$4:$G$103),"")</f>
        <v/>
      </c>
    </row>
    <row r="82">
      <c r="E82">
        <f>IF(A82="","",IF(F82="","Vacant","Occupied"))</f>
        <v/>
      </c>
      <c r="F82">
        <f>IFERROR(LOOKUP(2,1/(('Tenant Register'!$E$4:$E$103=A82)*('Tenant Register'!$I$4:$I$103="Current")),'Tenant Register'!$B$4:$B$103),"")</f>
        <v/>
      </c>
      <c r="G82">
        <f>IFERROR(LOOKUP(2,1/(('Tenant Register'!$E$4:$E$103=A82)*('Tenant Register'!$I$4:$I$103="Current")),'Tenant Register'!$C$4:$C$103),"")</f>
        <v/>
      </c>
      <c r="H82" s="2">
        <f>IFERROR(LOOKUP(2,1/(('Tenant Register'!$E$4:$E$103=A82)*('Tenant Register'!$I$4:$I$103="Current")),'Tenant Register'!$H$4:$H$103),"")</f>
        <v/>
      </c>
      <c r="I82" s="6">
        <f>IFERROR(LOOKUP(2,1/(('Tenant Register'!$E$4:$E$103=A82)*('Tenant Register'!$I$4:$I$103="Current")),'Tenant Register'!$F$4:$F$103),"")</f>
        <v/>
      </c>
      <c r="J82" s="6">
        <f>IFERROR(LOOKUP(2,1/(('Tenant Register'!$E$4:$E$103=A82)*('Tenant Register'!$I$4:$I$103="Current")),'Tenant Register'!$G$4:$G$103),"")</f>
        <v/>
      </c>
    </row>
    <row r="83">
      <c r="E83">
        <f>IF(A83="","",IF(F83="","Vacant","Occupied"))</f>
        <v/>
      </c>
      <c r="F83">
        <f>IFERROR(LOOKUP(2,1/(('Tenant Register'!$E$4:$E$103=A83)*('Tenant Register'!$I$4:$I$103="Current")),'Tenant Register'!$B$4:$B$103),"")</f>
        <v/>
      </c>
      <c r="G83">
        <f>IFERROR(LOOKUP(2,1/(('Tenant Register'!$E$4:$E$103=A83)*('Tenant Register'!$I$4:$I$103="Current")),'Tenant Register'!$C$4:$C$103),"")</f>
        <v/>
      </c>
      <c r="H83" s="2">
        <f>IFERROR(LOOKUP(2,1/(('Tenant Register'!$E$4:$E$103=A83)*('Tenant Register'!$I$4:$I$103="Current")),'Tenant Register'!$H$4:$H$103),"")</f>
        <v/>
      </c>
      <c r="I83" s="6">
        <f>IFERROR(LOOKUP(2,1/(('Tenant Register'!$E$4:$E$103=A83)*('Tenant Register'!$I$4:$I$103="Current")),'Tenant Register'!$F$4:$F$103),"")</f>
        <v/>
      </c>
      <c r="J83" s="6">
        <f>IFERROR(LOOKUP(2,1/(('Tenant Register'!$E$4:$E$103=A83)*('Tenant Register'!$I$4:$I$103="Current")),'Tenant Register'!$G$4:$G$103),"")</f>
        <v/>
      </c>
    </row>
    <row r="84">
      <c r="E84">
        <f>IF(A84="","",IF(F84="","Vacant","Occupied"))</f>
        <v/>
      </c>
      <c r="F84">
        <f>IFERROR(LOOKUP(2,1/(('Tenant Register'!$E$4:$E$103=A84)*('Tenant Register'!$I$4:$I$103="Current")),'Tenant Register'!$B$4:$B$103),"")</f>
        <v/>
      </c>
      <c r="G84">
        <f>IFERROR(LOOKUP(2,1/(('Tenant Register'!$E$4:$E$103=A84)*('Tenant Register'!$I$4:$I$103="Current")),'Tenant Register'!$C$4:$C$103),"")</f>
        <v/>
      </c>
      <c r="H84" s="2">
        <f>IFERROR(LOOKUP(2,1/(('Tenant Register'!$E$4:$E$103=A84)*('Tenant Register'!$I$4:$I$103="Current")),'Tenant Register'!$H$4:$H$103),"")</f>
        <v/>
      </c>
      <c r="I84" s="6">
        <f>IFERROR(LOOKUP(2,1/(('Tenant Register'!$E$4:$E$103=A84)*('Tenant Register'!$I$4:$I$103="Current")),'Tenant Register'!$F$4:$F$103),"")</f>
        <v/>
      </c>
      <c r="J84" s="6">
        <f>IFERROR(LOOKUP(2,1/(('Tenant Register'!$E$4:$E$103=A84)*('Tenant Register'!$I$4:$I$103="Current")),'Tenant Register'!$G$4:$G$103),"")</f>
        <v/>
      </c>
    </row>
    <row r="85">
      <c r="E85">
        <f>IF(A85="","",IF(F85="","Vacant","Occupied"))</f>
        <v/>
      </c>
      <c r="F85">
        <f>IFERROR(LOOKUP(2,1/(('Tenant Register'!$E$4:$E$103=A85)*('Tenant Register'!$I$4:$I$103="Current")),'Tenant Register'!$B$4:$B$103),"")</f>
        <v/>
      </c>
      <c r="G85">
        <f>IFERROR(LOOKUP(2,1/(('Tenant Register'!$E$4:$E$103=A85)*('Tenant Register'!$I$4:$I$103="Current")),'Tenant Register'!$C$4:$C$103),"")</f>
        <v/>
      </c>
      <c r="H85" s="2">
        <f>IFERROR(LOOKUP(2,1/(('Tenant Register'!$E$4:$E$103=A85)*('Tenant Register'!$I$4:$I$103="Current")),'Tenant Register'!$H$4:$H$103),"")</f>
        <v/>
      </c>
      <c r="I85" s="6">
        <f>IFERROR(LOOKUP(2,1/(('Tenant Register'!$E$4:$E$103=A85)*('Tenant Register'!$I$4:$I$103="Current")),'Tenant Register'!$F$4:$F$103),"")</f>
        <v/>
      </c>
      <c r="J85" s="6">
        <f>IFERROR(LOOKUP(2,1/(('Tenant Register'!$E$4:$E$103=A85)*('Tenant Register'!$I$4:$I$103="Current")),'Tenant Register'!$G$4:$G$103),"")</f>
        <v/>
      </c>
    </row>
    <row r="86">
      <c r="E86">
        <f>IF(A86="","",IF(F86="","Vacant","Occupied"))</f>
        <v/>
      </c>
      <c r="F86">
        <f>IFERROR(LOOKUP(2,1/(('Tenant Register'!$E$4:$E$103=A86)*('Tenant Register'!$I$4:$I$103="Current")),'Tenant Register'!$B$4:$B$103),"")</f>
        <v/>
      </c>
      <c r="G86">
        <f>IFERROR(LOOKUP(2,1/(('Tenant Register'!$E$4:$E$103=A86)*('Tenant Register'!$I$4:$I$103="Current")),'Tenant Register'!$C$4:$C$103),"")</f>
        <v/>
      </c>
      <c r="H86" s="2">
        <f>IFERROR(LOOKUP(2,1/(('Tenant Register'!$E$4:$E$103=A86)*('Tenant Register'!$I$4:$I$103="Current")),'Tenant Register'!$H$4:$H$103),"")</f>
        <v/>
      </c>
      <c r="I86" s="6">
        <f>IFERROR(LOOKUP(2,1/(('Tenant Register'!$E$4:$E$103=A86)*('Tenant Register'!$I$4:$I$103="Current")),'Tenant Register'!$F$4:$F$103),"")</f>
        <v/>
      </c>
      <c r="J86" s="6">
        <f>IFERROR(LOOKUP(2,1/(('Tenant Register'!$E$4:$E$103=A86)*('Tenant Register'!$I$4:$I$103="Current")),'Tenant Register'!$G$4:$G$103),"")</f>
        <v/>
      </c>
    </row>
    <row r="87">
      <c r="E87">
        <f>IF(A87="","",IF(F87="","Vacant","Occupied"))</f>
        <v/>
      </c>
      <c r="F87">
        <f>IFERROR(LOOKUP(2,1/(('Tenant Register'!$E$4:$E$103=A87)*('Tenant Register'!$I$4:$I$103="Current")),'Tenant Register'!$B$4:$B$103),"")</f>
        <v/>
      </c>
      <c r="G87">
        <f>IFERROR(LOOKUP(2,1/(('Tenant Register'!$E$4:$E$103=A87)*('Tenant Register'!$I$4:$I$103="Current")),'Tenant Register'!$C$4:$C$103),"")</f>
        <v/>
      </c>
      <c r="H87" s="2">
        <f>IFERROR(LOOKUP(2,1/(('Tenant Register'!$E$4:$E$103=A87)*('Tenant Register'!$I$4:$I$103="Current")),'Tenant Register'!$H$4:$H$103),"")</f>
        <v/>
      </c>
      <c r="I87" s="6">
        <f>IFERROR(LOOKUP(2,1/(('Tenant Register'!$E$4:$E$103=A87)*('Tenant Register'!$I$4:$I$103="Current")),'Tenant Register'!$F$4:$F$103),"")</f>
        <v/>
      </c>
      <c r="J87" s="6">
        <f>IFERROR(LOOKUP(2,1/(('Tenant Register'!$E$4:$E$103=A87)*('Tenant Register'!$I$4:$I$103="Current")),'Tenant Register'!$G$4:$G$103),"")</f>
        <v/>
      </c>
    </row>
    <row r="88">
      <c r="E88">
        <f>IF(A88="","",IF(F88="","Vacant","Occupied"))</f>
        <v/>
      </c>
      <c r="F88">
        <f>IFERROR(LOOKUP(2,1/(('Tenant Register'!$E$4:$E$103=A88)*('Tenant Register'!$I$4:$I$103="Current")),'Tenant Register'!$B$4:$B$103),"")</f>
        <v/>
      </c>
      <c r="G88">
        <f>IFERROR(LOOKUP(2,1/(('Tenant Register'!$E$4:$E$103=A88)*('Tenant Register'!$I$4:$I$103="Current")),'Tenant Register'!$C$4:$C$103),"")</f>
        <v/>
      </c>
      <c r="H88" s="2">
        <f>IFERROR(LOOKUP(2,1/(('Tenant Register'!$E$4:$E$103=A88)*('Tenant Register'!$I$4:$I$103="Current")),'Tenant Register'!$H$4:$H$103),"")</f>
        <v/>
      </c>
      <c r="I88" s="6">
        <f>IFERROR(LOOKUP(2,1/(('Tenant Register'!$E$4:$E$103=A88)*('Tenant Register'!$I$4:$I$103="Current")),'Tenant Register'!$F$4:$F$103),"")</f>
        <v/>
      </c>
      <c r="J88" s="6">
        <f>IFERROR(LOOKUP(2,1/(('Tenant Register'!$E$4:$E$103=A88)*('Tenant Register'!$I$4:$I$103="Current")),'Tenant Register'!$G$4:$G$103),"")</f>
        <v/>
      </c>
    </row>
    <row r="89">
      <c r="E89">
        <f>IF(A89="","",IF(F89="","Vacant","Occupied"))</f>
        <v/>
      </c>
      <c r="F89">
        <f>IFERROR(LOOKUP(2,1/(('Tenant Register'!$E$4:$E$103=A89)*('Tenant Register'!$I$4:$I$103="Current")),'Tenant Register'!$B$4:$B$103),"")</f>
        <v/>
      </c>
      <c r="G89">
        <f>IFERROR(LOOKUP(2,1/(('Tenant Register'!$E$4:$E$103=A89)*('Tenant Register'!$I$4:$I$103="Current")),'Tenant Register'!$C$4:$C$103),"")</f>
        <v/>
      </c>
      <c r="H89" s="2">
        <f>IFERROR(LOOKUP(2,1/(('Tenant Register'!$E$4:$E$103=A89)*('Tenant Register'!$I$4:$I$103="Current")),'Tenant Register'!$H$4:$H$103),"")</f>
        <v/>
      </c>
      <c r="I89" s="6">
        <f>IFERROR(LOOKUP(2,1/(('Tenant Register'!$E$4:$E$103=A89)*('Tenant Register'!$I$4:$I$103="Current")),'Tenant Register'!$F$4:$F$103),"")</f>
        <v/>
      </c>
      <c r="J89" s="6">
        <f>IFERROR(LOOKUP(2,1/(('Tenant Register'!$E$4:$E$103=A89)*('Tenant Register'!$I$4:$I$103="Current")),'Tenant Register'!$G$4:$G$103),"")</f>
        <v/>
      </c>
    </row>
    <row r="90">
      <c r="E90">
        <f>IF(A90="","",IF(F90="","Vacant","Occupied"))</f>
        <v/>
      </c>
      <c r="F90">
        <f>IFERROR(LOOKUP(2,1/(('Tenant Register'!$E$4:$E$103=A90)*('Tenant Register'!$I$4:$I$103="Current")),'Tenant Register'!$B$4:$B$103),"")</f>
        <v/>
      </c>
      <c r="G90">
        <f>IFERROR(LOOKUP(2,1/(('Tenant Register'!$E$4:$E$103=A90)*('Tenant Register'!$I$4:$I$103="Current")),'Tenant Register'!$C$4:$C$103),"")</f>
        <v/>
      </c>
      <c r="H90" s="2">
        <f>IFERROR(LOOKUP(2,1/(('Tenant Register'!$E$4:$E$103=A90)*('Tenant Register'!$I$4:$I$103="Current")),'Tenant Register'!$H$4:$H$103),"")</f>
        <v/>
      </c>
      <c r="I90" s="6">
        <f>IFERROR(LOOKUP(2,1/(('Tenant Register'!$E$4:$E$103=A90)*('Tenant Register'!$I$4:$I$103="Current")),'Tenant Register'!$F$4:$F$103),"")</f>
        <v/>
      </c>
      <c r="J90" s="6">
        <f>IFERROR(LOOKUP(2,1/(('Tenant Register'!$E$4:$E$103=A90)*('Tenant Register'!$I$4:$I$103="Current")),'Tenant Register'!$G$4:$G$103),"")</f>
        <v/>
      </c>
    </row>
    <row r="91">
      <c r="E91">
        <f>IF(A91="","",IF(F91="","Vacant","Occupied"))</f>
        <v/>
      </c>
      <c r="F91">
        <f>IFERROR(LOOKUP(2,1/(('Tenant Register'!$E$4:$E$103=A91)*('Tenant Register'!$I$4:$I$103="Current")),'Tenant Register'!$B$4:$B$103),"")</f>
        <v/>
      </c>
      <c r="G91">
        <f>IFERROR(LOOKUP(2,1/(('Tenant Register'!$E$4:$E$103=A91)*('Tenant Register'!$I$4:$I$103="Current")),'Tenant Register'!$C$4:$C$103),"")</f>
        <v/>
      </c>
      <c r="H91" s="2">
        <f>IFERROR(LOOKUP(2,1/(('Tenant Register'!$E$4:$E$103=A91)*('Tenant Register'!$I$4:$I$103="Current")),'Tenant Register'!$H$4:$H$103),"")</f>
        <v/>
      </c>
      <c r="I91" s="6">
        <f>IFERROR(LOOKUP(2,1/(('Tenant Register'!$E$4:$E$103=A91)*('Tenant Register'!$I$4:$I$103="Current")),'Tenant Register'!$F$4:$F$103),"")</f>
        <v/>
      </c>
      <c r="J91" s="6">
        <f>IFERROR(LOOKUP(2,1/(('Tenant Register'!$E$4:$E$103=A91)*('Tenant Register'!$I$4:$I$103="Current")),'Tenant Register'!$G$4:$G$103),"")</f>
        <v/>
      </c>
    </row>
    <row r="92">
      <c r="E92">
        <f>IF(A92="","",IF(F92="","Vacant","Occupied"))</f>
        <v/>
      </c>
      <c r="F92">
        <f>IFERROR(LOOKUP(2,1/(('Tenant Register'!$E$4:$E$103=A92)*('Tenant Register'!$I$4:$I$103="Current")),'Tenant Register'!$B$4:$B$103),"")</f>
        <v/>
      </c>
      <c r="G92">
        <f>IFERROR(LOOKUP(2,1/(('Tenant Register'!$E$4:$E$103=A92)*('Tenant Register'!$I$4:$I$103="Current")),'Tenant Register'!$C$4:$C$103),"")</f>
        <v/>
      </c>
      <c r="H92" s="2">
        <f>IFERROR(LOOKUP(2,1/(('Tenant Register'!$E$4:$E$103=A92)*('Tenant Register'!$I$4:$I$103="Current")),'Tenant Register'!$H$4:$H$103),"")</f>
        <v/>
      </c>
      <c r="I92" s="6">
        <f>IFERROR(LOOKUP(2,1/(('Tenant Register'!$E$4:$E$103=A92)*('Tenant Register'!$I$4:$I$103="Current")),'Tenant Register'!$F$4:$F$103),"")</f>
        <v/>
      </c>
      <c r="J92" s="6">
        <f>IFERROR(LOOKUP(2,1/(('Tenant Register'!$E$4:$E$103=A92)*('Tenant Register'!$I$4:$I$103="Current")),'Tenant Register'!$G$4:$G$103),"")</f>
        <v/>
      </c>
    </row>
    <row r="93">
      <c r="E93">
        <f>IF(A93="","",IF(F93="","Vacant","Occupied"))</f>
        <v/>
      </c>
      <c r="F93">
        <f>IFERROR(LOOKUP(2,1/(('Tenant Register'!$E$4:$E$103=A93)*('Tenant Register'!$I$4:$I$103="Current")),'Tenant Register'!$B$4:$B$103),"")</f>
        <v/>
      </c>
      <c r="G93">
        <f>IFERROR(LOOKUP(2,1/(('Tenant Register'!$E$4:$E$103=A93)*('Tenant Register'!$I$4:$I$103="Current")),'Tenant Register'!$C$4:$C$103),"")</f>
        <v/>
      </c>
      <c r="H93" s="2">
        <f>IFERROR(LOOKUP(2,1/(('Tenant Register'!$E$4:$E$103=A93)*('Tenant Register'!$I$4:$I$103="Current")),'Tenant Register'!$H$4:$H$103),"")</f>
        <v/>
      </c>
      <c r="I93" s="6">
        <f>IFERROR(LOOKUP(2,1/(('Tenant Register'!$E$4:$E$103=A93)*('Tenant Register'!$I$4:$I$103="Current")),'Tenant Register'!$F$4:$F$103),"")</f>
        <v/>
      </c>
      <c r="J93" s="6">
        <f>IFERROR(LOOKUP(2,1/(('Tenant Register'!$E$4:$E$103=A93)*('Tenant Register'!$I$4:$I$103="Current")),'Tenant Register'!$G$4:$G$103),"")</f>
        <v/>
      </c>
    </row>
    <row r="94">
      <c r="E94">
        <f>IF(A94="","",IF(F94="","Vacant","Occupied"))</f>
        <v/>
      </c>
      <c r="F94">
        <f>IFERROR(LOOKUP(2,1/(('Tenant Register'!$E$4:$E$103=A94)*('Tenant Register'!$I$4:$I$103="Current")),'Tenant Register'!$B$4:$B$103),"")</f>
        <v/>
      </c>
      <c r="G94">
        <f>IFERROR(LOOKUP(2,1/(('Tenant Register'!$E$4:$E$103=A94)*('Tenant Register'!$I$4:$I$103="Current")),'Tenant Register'!$C$4:$C$103),"")</f>
        <v/>
      </c>
      <c r="H94" s="2">
        <f>IFERROR(LOOKUP(2,1/(('Tenant Register'!$E$4:$E$103=A94)*('Tenant Register'!$I$4:$I$103="Current")),'Tenant Register'!$H$4:$H$103),"")</f>
        <v/>
      </c>
      <c r="I94" s="6">
        <f>IFERROR(LOOKUP(2,1/(('Tenant Register'!$E$4:$E$103=A94)*('Tenant Register'!$I$4:$I$103="Current")),'Tenant Register'!$F$4:$F$103),"")</f>
        <v/>
      </c>
      <c r="J94" s="6">
        <f>IFERROR(LOOKUP(2,1/(('Tenant Register'!$E$4:$E$103=A94)*('Tenant Register'!$I$4:$I$103="Current")),'Tenant Register'!$G$4:$G$103),"")</f>
        <v/>
      </c>
    </row>
    <row r="95">
      <c r="E95">
        <f>IF(A95="","",IF(F95="","Vacant","Occupied"))</f>
        <v/>
      </c>
      <c r="F95">
        <f>IFERROR(LOOKUP(2,1/(('Tenant Register'!$E$4:$E$103=A95)*('Tenant Register'!$I$4:$I$103="Current")),'Tenant Register'!$B$4:$B$103),"")</f>
        <v/>
      </c>
      <c r="G95">
        <f>IFERROR(LOOKUP(2,1/(('Tenant Register'!$E$4:$E$103=A95)*('Tenant Register'!$I$4:$I$103="Current")),'Tenant Register'!$C$4:$C$103),"")</f>
        <v/>
      </c>
      <c r="H95" s="2">
        <f>IFERROR(LOOKUP(2,1/(('Tenant Register'!$E$4:$E$103=A95)*('Tenant Register'!$I$4:$I$103="Current")),'Tenant Register'!$H$4:$H$103),"")</f>
        <v/>
      </c>
      <c r="I95" s="6">
        <f>IFERROR(LOOKUP(2,1/(('Tenant Register'!$E$4:$E$103=A95)*('Tenant Register'!$I$4:$I$103="Current")),'Tenant Register'!$F$4:$F$103),"")</f>
        <v/>
      </c>
      <c r="J95" s="6">
        <f>IFERROR(LOOKUP(2,1/(('Tenant Register'!$E$4:$E$103=A95)*('Tenant Register'!$I$4:$I$103="Current")),'Tenant Register'!$G$4:$G$103),"")</f>
        <v/>
      </c>
    </row>
    <row r="96">
      <c r="E96">
        <f>IF(A96="","",IF(F96="","Vacant","Occupied"))</f>
        <v/>
      </c>
      <c r="F96">
        <f>IFERROR(LOOKUP(2,1/(('Tenant Register'!$E$4:$E$103=A96)*('Tenant Register'!$I$4:$I$103="Current")),'Tenant Register'!$B$4:$B$103),"")</f>
        <v/>
      </c>
      <c r="G96">
        <f>IFERROR(LOOKUP(2,1/(('Tenant Register'!$E$4:$E$103=A96)*('Tenant Register'!$I$4:$I$103="Current")),'Tenant Register'!$C$4:$C$103),"")</f>
        <v/>
      </c>
      <c r="H96" s="2">
        <f>IFERROR(LOOKUP(2,1/(('Tenant Register'!$E$4:$E$103=A96)*('Tenant Register'!$I$4:$I$103="Current")),'Tenant Register'!$H$4:$H$103),"")</f>
        <v/>
      </c>
      <c r="I96" s="6">
        <f>IFERROR(LOOKUP(2,1/(('Tenant Register'!$E$4:$E$103=A96)*('Tenant Register'!$I$4:$I$103="Current")),'Tenant Register'!$F$4:$F$103),"")</f>
        <v/>
      </c>
      <c r="J96" s="6">
        <f>IFERROR(LOOKUP(2,1/(('Tenant Register'!$E$4:$E$103=A96)*('Tenant Register'!$I$4:$I$103="Current")),'Tenant Register'!$G$4:$G$103),"")</f>
        <v/>
      </c>
    </row>
    <row r="97">
      <c r="E97">
        <f>IF(A97="","",IF(F97="","Vacant","Occupied"))</f>
        <v/>
      </c>
      <c r="F97">
        <f>IFERROR(LOOKUP(2,1/(('Tenant Register'!$E$4:$E$103=A97)*('Tenant Register'!$I$4:$I$103="Current")),'Tenant Register'!$B$4:$B$103),"")</f>
        <v/>
      </c>
      <c r="G97">
        <f>IFERROR(LOOKUP(2,1/(('Tenant Register'!$E$4:$E$103=A97)*('Tenant Register'!$I$4:$I$103="Current")),'Tenant Register'!$C$4:$C$103),"")</f>
        <v/>
      </c>
      <c r="H97" s="2">
        <f>IFERROR(LOOKUP(2,1/(('Tenant Register'!$E$4:$E$103=A97)*('Tenant Register'!$I$4:$I$103="Current")),'Tenant Register'!$H$4:$H$103),"")</f>
        <v/>
      </c>
      <c r="I97" s="6">
        <f>IFERROR(LOOKUP(2,1/(('Tenant Register'!$E$4:$E$103=A97)*('Tenant Register'!$I$4:$I$103="Current")),'Tenant Register'!$F$4:$F$103),"")</f>
        <v/>
      </c>
      <c r="J97" s="6">
        <f>IFERROR(LOOKUP(2,1/(('Tenant Register'!$E$4:$E$103=A97)*('Tenant Register'!$I$4:$I$103="Current")),'Tenant Register'!$G$4:$G$103),"")</f>
        <v/>
      </c>
    </row>
    <row r="98">
      <c r="E98">
        <f>IF(A98="","",IF(F98="","Vacant","Occupied"))</f>
        <v/>
      </c>
      <c r="F98">
        <f>IFERROR(LOOKUP(2,1/(('Tenant Register'!$E$4:$E$103=A98)*('Tenant Register'!$I$4:$I$103="Current")),'Tenant Register'!$B$4:$B$103),"")</f>
        <v/>
      </c>
      <c r="G98">
        <f>IFERROR(LOOKUP(2,1/(('Tenant Register'!$E$4:$E$103=A98)*('Tenant Register'!$I$4:$I$103="Current")),'Tenant Register'!$C$4:$C$103),"")</f>
        <v/>
      </c>
      <c r="H98" s="2">
        <f>IFERROR(LOOKUP(2,1/(('Tenant Register'!$E$4:$E$103=A98)*('Tenant Register'!$I$4:$I$103="Current")),'Tenant Register'!$H$4:$H$103),"")</f>
        <v/>
      </c>
      <c r="I98" s="6">
        <f>IFERROR(LOOKUP(2,1/(('Tenant Register'!$E$4:$E$103=A98)*('Tenant Register'!$I$4:$I$103="Current")),'Tenant Register'!$F$4:$F$103),"")</f>
        <v/>
      </c>
      <c r="J98" s="6">
        <f>IFERROR(LOOKUP(2,1/(('Tenant Register'!$E$4:$E$103=A98)*('Tenant Register'!$I$4:$I$103="Current")),'Tenant Register'!$G$4:$G$103),"")</f>
        <v/>
      </c>
    </row>
    <row r="99">
      <c r="E99">
        <f>IF(A99="","",IF(F99="","Vacant","Occupied"))</f>
        <v/>
      </c>
      <c r="F99">
        <f>IFERROR(LOOKUP(2,1/(('Tenant Register'!$E$4:$E$103=A99)*('Tenant Register'!$I$4:$I$103="Current")),'Tenant Register'!$B$4:$B$103),"")</f>
        <v/>
      </c>
      <c r="G99">
        <f>IFERROR(LOOKUP(2,1/(('Tenant Register'!$E$4:$E$103=A99)*('Tenant Register'!$I$4:$I$103="Current")),'Tenant Register'!$C$4:$C$103),"")</f>
        <v/>
      </c>
      <c r="H99" s="2">
        <f>IFERROR(LOOKUP(2,1/(('Tenant Register'!$E$4:$E$103=A99)*('Tenant Register'!$I$4:$I$103="Current")),'Tenant Register'!$H$4:$H$103),"")</f>
        <v/>
      </c>
      <c r="I99" s="6">
        <f>IFERROR(LOOKUP(2,1/(('Tenant Register'!$E$4:$E$103=A99)*('Tenant Register'!$I$4:$I$103="Current")),'Tenant Register'!$F$4:$F$103),"")</f>
        <v/>
      </c>
      <c r="J99" s="6">
        <f>IFERROR(LOOKUP(2,1/(('Tenant Register'!$E$4:$E$103=A99)*('Tenant Register'!$I$4:$I$103="Current")),'Tenant Register'!$G$4:$G$103),"")</f>
        <v/>
      </c>
    </row>
    <row r="100">
      <c r="E100">
        <f>IF(A100="","",IF(F100="","Vacant","Occupied"))</f>
        <v/>
      </c>
      <c r="F100">
        <f>IFERROR(LOOKUP(2,1/(('Tenant Register'!$E$4:$E$103=A100)*('Tenant Register'!$I$4:$I$103="Current")),'Tenant Register'!$B$4:$B$103),"")</f>
        <v/>
      </c>
      <c r="G100">
        <f>IFERROR(LOOKUP(2,1/(('Tenant Register'!$E$4:$E$103=A100)*('Tenant Register'!$I$4:$I$103="Current")),'Tenant Register'!$C$4:$C$103),"")</f>
        <v/>
      </c>
      <c r="H100" s="2">
        <f>IFERROR(LOOKUP(2,1/(('Tenant Register'!$E$4:$E$103=A100)*('Tenant Register'!$I$4:$I$103="Current")),'Tenant Register'!$H$4:$H$103),"")</f>
        <v/>
      </c>
      <c r="I100" s="6">
        <f>IFERROR(LOOKUP(2,1/(('Tenant Register'!$E$4:$E$103=A100)*('Tenant Register'!$I$4:$I$103="Current")),'Tenant Register'!$F$4:$F$103),"")</f>
        <v/>
      </c>
      <c r="J100" s="6">
        <f>IFERROR(LOOKUP(2,1/(('Tenant Register'!$E$4:$E$103=A100)*('Tenant Register'!$I$4:$I$103="Current")),'Tenant Register'!$G$4:$G$103),"")</f>
        <v/>
      </c>
    </row>
    <row r="101">
      <c r="E101">
        <f>IF(A101="","",IF(F101="","Vacant","Occupied"))</f>
        <v/>
      </c>
      <c r="F101">
        <f>IFERROR(LOOKUP(2,1/(('Tenant Register'!$E$4:$E$103=A101)*('Tenant Register'!$I$4:$I$103="Current")),'Tenant Register'!$B$4:$B$103),"")</f>
        <v/>
      </c>
      <c r="G101">
        <f>IFERROR(LOOKUP(2,1/(('Tenant Register'!$E$4:$E$103=A101)*('Tenant Register'!$I$4:$I$103="Current")),'Tenant Register'!$C$4:$C$103),"")</f>
        <v/>
      </c>
      <c r="H101" s="2">
        <f>IFERROR(LOOKUP(2,1/(('Tenant Register'!$E$4:$E$103=A101)*('Tenant Register'!$I$4:$I$103="Current")),'Tenant Register'!$H$4:$H$103),"")</f>
        <v/>
      </c>
      <c r="I101" s="6">
        <f>IFERROR(LOOKUP(2,1/(('Tenant Register'!$E$4:$E$103=A101)*('Tenant Register'!$I$4:$I$103="Current")),'Tenant Register'!$F$4:$F$103),"")</f>
        <v/>
      </c>
      <c r="J101" s="6">
        <f>IFERROR(LOOKUP(2,1/(('Tenant Register'!$E$4:$E$103=A101)*('Tenant Register'!$I$4:$I$103="Current")),'Tenant Register'!$G$4:$G$103),"")</f>
        <v/>
      </c>
    </row>
    <row r="102">
      <c r="E102">
        <f>IF(A102="","",IF(F102="","Vacant","Occupied"))</f>
        <v/>
      </c>
      <c r="F102">
        <f>IFERROR(LOOKUP(2,1/(('Tenant Register'!$E$4:$E$103=A102)*('Tenant Register'!$I$4:$I$103="Current")),'Tenant Register'!$B$4:$B$103),"")</f>
        <v/>
      </c>
      <c r="G102">
        <f>IFERROR(LOOKUP(2,1/(('Tenant Register'!$E$4:$E$103=A102)*('Tenant Register'!$I$4:$I$103="Current")),'Tenant Register'!$C$4:$C$103),"")</f>
        <v/>
      </c>
      <c r="H102" s="2">
        <f>IFERROR(LOOKUP(2,1/(('Tenant Register'!$E$4:$E$103=A102)*('Tenant Register'!$I$4:$I$103="Current")),'Tenant Register'!$H$4:$H$103),"")</f>
        <v/>
      </c>
      <c r="I102" s="6">
        <f>IFERROR(LOOKUP(2,1/(('Tenant Register'!$E$4:$E$103=A102)*('Tenant Register'!$I$4:$I$103="Current")),'Tenant Register'!$F$4:$F$103),"")</f>
        <v/>
      </c>
      <c r="J102" s="6">
        <f>IFERROR(LOOKUP(2,1/(('Tenant Register'!$E$4:$E$103=A102)*('Tenant Register'!$I$4:$I$103="Current")),'Tenant Register'!$G$4:$G$103),"")</f>
        <v/>
      </c>
    </row>
    <row r="103">
      <c r="E103">
        <f>IF(A103="","",IF(F103="","Vacant","Occupied"))</f>
        <v/>
      </c>
      <c r="F103">
        <f>IFERROR(LOOKUP(2,1/(('Tenant Register'!$E$4:$E$103=A103)*('Tenant Register'!$I$4:$I$103="Current")),'Tenant Register'!$B$4:$B$103),"")</f>
        <v/>
      </c>
      <c r="G103">
        <f>IFERROR(LOOKUP(2,1/(('Tenant Register'!$E$4:$E$103=A103)*('Tenant Register'!$I$4:$I$103="Current")),'Tenant Register'!$C$4:$C$103),"")</f>
        <v/>
      </c>
      <c r="H103" s="2">
        <f>IFERROR(LOOKUP(2,1/(('Tenant Register'!$E$4:$E$103=A103)*('Tenant Register'!$I$4:$I$103="Current")),'Tenant Register'!$H$4:$H$103),"")</f>
        <v/>
      </c>
      <c r="I103" s="6">
        <f>IFERROR(LOOKUP(2,1/(('Tenant Register'!$E$4:$E$103=A103)*('Tenant Register'!$I$4:$I$103="Current")),'Tenant Register'!$F$4:$F$103),"")</f>
        <v/>
      </c>
      <c r="J103" s="6">
        <f>IFERROR(LOOKUP(2,1/(('Tenant Register'!$E$4:$E$103=A103)*('Tenant Register'!$I$4:$I$103="Current")),'Tenant Register'!$G$4:$G$103),"")</f>
        <v/>
      </c>
    </row>
  </sheetData>
  <mergeCells count="2">
    <mergeCell ref="A2:K2"/>
    <mergeCell ref="A1:K1"/>
  </mergeCells>
  <pageMargins left="0.7" right="0.7" top="0.75" bottom="0.75" header="0.3" footer="0.3"/>
  <ignoredErrors>
    <ignoredError numberStoredAsText="1" sqref="A1:K10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103"/>
  <sheetViews>
    <sheetView workbookViewId="0" rightToLeft="0"/>
  </sheetViews>
  <cols>
    <col min="1" max="1" customWidth="1" width="14"/>
    <col min="2" max="2" customWidth="1" width="26"/>
    <col min="3" max="3" customWidth="1" width="18"/>
    <col min="4" max="4" customWidth="1" width="18"/>
    <col min="5" max="5" customWidth="1" width="14"/>
    <col min="6" max="6" customWidth="1" width="15"/>
    <col min="7" max="7" customWidth="1" width="15"/>
    <col min="8" max="8" customWidth="1" width="15"/>
    <col min="9" max="9" customWidth="1" width="14"/>
    <col min="10" max="10" customWidth="1" width="28"/>
  </cols>
  <sheetData>
    <row r="1" ht="27.95" customHeight="1">
      <c r="A1" t="str">
        <v>Tenant Register — historical and current tenants</v>
      </c>
    </row>
    <row r="3" ht="15" customHeight="1">
      <c r="A3" t="str">
        <v>Tenant ID</v>
      </c>
      <c r="B3" t="str">
        <v>Tenant Name</v>
      </c>
      <c r="C3" t="str">
        <v>Phone Number</v>
      </c>
      <c r="D3" t="str">
        <v>National ID</v>
      </c>
      <c r="E3" t="str">
        <v>Unit Occupied</v>
      </c>
      <c r="F3" t="str">
        <v>Move-in Date</v>
      </c>
      <c r="G3" t="str">
        <v>Move-out Date</v>
      </c>
      <c r="H3" t="str">
        <v>Deposit</v>
      </c>
      <c r="I3" t="str">
        <v>Status</v>
      </c>
      <c r="J3" t="str">
        <v>Notes</v>
      </c>
    </row>
    <row r="4">
      <c r="A4" t="str">
        <v>A101</v>
      </c>
      <c r="B4" t="str">
        <v>Colins Lugua</v>
      </c>
      <c r="E4" t="str">
        <v>A1</v>
      </c>
      <c r="F4" s="6">
        <v>46099</v>
      </c>
      <c r="H4" s="2">
        <v>5000</v>
      </c>
      <c r="I4" t="str">
        <v>Current</v>
      </c>
    </row>
    <row r="5">
      <c r="A5" t="str">
        <v>A201</v>
      </c>
      <c r="B5" t="str">
        <v>KATIWA KAMENE</v>
      </c>
      <c r="E5" t="str">
        <v>A2</v>
      </c>
      <c r="F5" s="6">
        <v>45417</v>
      </c>
      <c r="H5" s="2">
        <v>0</v>
      </c>
      <c r="I5" t="str">
        <v>Current</v>
      </c>
    </row>
    <row r="6">
      <c r="A6" t="str">
        <v>A301</v>
      </c>
      <c r="B6" t="str">
        <v>Shaline Chepkirui/HILARY</v>
      </c>
      <c r="E6" t="str">
        <v>A3</v>
      </c>
      <c r="F6" s="6">
        <v>46035</v>
      </c>
      <c r="H6" s="2">
        <v>4500</v>
      </c>
      <c r="I6" t="str">
        <v>Current</v>
      </c>
    </row>
    <row r="7">
      <c r="A7" t="str">
        <v>A401</v>
      </c>
      <c r="B7" t="str">
        <v>RAPHAEL NDELEVA</v>
      </c>
      <c r="E7" t="str">
        <v>A4</v>
      </c>
      <c r="F7" s="6">
        <v>45420</v>
      </c>
      <c r="H7" s="2">
        <v>0</v>
      </c>
      <c r="I7" t="str">
        <v>Current</v>
      </c>
    </row>
    <row r="8">
      <c r="A8" t="str">
        <v>A501</v>
      </c>
      <c r="B8" t="str">
        <v>Joseph Mulwa</v>
      </c>
      <c r="E8" t="str">
        <v>A5</v>
      </c>
      <c r="F8" s="6">
        <v>46066</v>
      </c>
      <c r="H8" s="2">
        <v>0</v>
      </c>
      <c r="I8" t="str">
        <v>Current</v>
      </c>
    </row>
    <row r="9">
      <c r="A9" t="str">
        <v>A601</v>
      </c>
      <c r="B9" t="str">
        <v>SAMUEL VICTOR BEET</v>
      </c>
      <c r="E9" t="str">
        <v>A6</v>
      </c>
      <c r="F9" s="6">
        <v>45982</v>
      </c>
      <c r="H9" s="2">
        <v>0</v>
      </c>
      <c r="I9" t="str">
        <v>Current</v>
      </c>
    </row>
    <row r="10">
      <c r="A10" t="str">
        <v>A701</v>
      </c>
      <c r="B10" t="str">
        <v>ODENY ODONGO</v>
      </c>
      <c r="E10" t="str">
        <v>A7</v>
      </c>
      <c r="F10" s="6">
        <v>45428</v>
      </c>
      <c r="H10" s="2">
        <v>0</v>
      </c>
      <c r="I10" t="str">
        <v>Current</v>
      </c>
    </row>
    <row r="11">
      <c r="A11" t="str">
        <v>B101</v>
      </c>
      <c r="B11" t="str">
        <v>JACKLYNE CHENINGINGWA</v>
      </c>
      <c r="E11" t="str">
        <v>B1</v>
      </c>
      <c r="F11" s="6">
        <v>45595</v>
      </c>
      <c r="H11" s="2">
        <v>0</v>
      </c>
      <c r="I11" t="str">
        <v>Current</v>
      </c>
    </row>
    <row r="12">
      <c r="A12" t="str">
        <v>B201</v>
      </c>
      <c r="B12" t="str">
        <v>ANITA NYAKUNDI / DAVID ODHIAMBO</v>
      </c>
      <c r="E12" t="str">
        <v>B2</v>
      </c>
      <c r="F12" s="6">
        <v>45908</v>
      </c>
      <c r="H12" s="2">
        <v>1000</v>
      </c>
      <c r="I12" t="str">
        <v>Current</v>
      </c>
    </row>
    <row r="13">
      <c r="A13" t="str">
        <v>B301</v>
      </c>
      <c r="B13" t="str">
        <v>FRANKLIN JOHN</v>
      </c>
      <c r="E13" t="str">
        <v>B3</v>
      </c>
      <c r="F13" s="6">
        <v>45419</v>
      </c>
      <c r="H13" s="2">
        <v>0</v>
      </c>
      <c r="I13" t="str">
        <v>Current</v>
      </c>
    </row>
    <row r="14">
      <c r="A14" t="str">
        <v>C101</v>
      </c>
      <c r="B14" t="str">
        <v>HANINGTON WACIRA / POLLY</v>
      </c>
      <c r="E14" t="str">
        <v>C1</v>
      </c>
      <c r="F14" s="6">
        <v>45431</v>
      </c>
      <c r="H14" s="2">
        <v>0</v>
      </c>
      <c r="I14" t="str">
        <v>Current</v>
      </c>
    </row>
    <row r="15">
      <c r="A15" t="str">
        <v>C201</v>
      </c>
      <c r="B15" t="str">
        <v>DEDAN Kingori/SAMUEL KIMATHI</v>
      </c>
      <c r="E15" t="str">
        <v>C2</v>
      </c>
      <c r="F15" s="6">
        <v>46090</v>
      </c>
      <c r="H15" s="2">
        <v>1000</v>
      </c>
      <c r="I15" t="str">
        <v>Current</v>
      </c>
    </row>
    <row r="16">
      <c r="A16" t="str">
        <v>C301</v>
      </c>
      <c r="B16" t="str">
        <v>MILLICENT ODERA</v>
      </c>
      <c r="E16" t="str">
        <v>C3</v>
      </c>
      <c r="F16" s="6">
        <v>45422</v>
      </c>
      <c r="H16" s="2">
        <v>0</v>
      </c>
      <c r="I16" t="str">
        <v>Current</v>
      </c>
    </row>
    <row r="17">
      <c r="A17" t="str">
        <v>SHOP 1</v>
      </c>
      <c r="B17" t="str">
        <v>Allan Macharia /Ann Mwangi</v>
      </c>
      <c r="E17" t="str">
        <v>Shop 1</v>
      </c>
      <c r="F17" s="6">
        <v>45898</v>
      </c>
      <c r="H17" s="2">
        <v>10000</v>
      </c>
      <c r="I17" t="str">
        <v>Current</v>
      </c>
    </row>
    <row r="18">
      <c r="A18" t="str">
        <v>SHOP 2</v>
      </c>
      <c r="B18" t="str">
        <v>Mary Macharia</v>
      </c>
      <c r="E18" t="str">
        <v>Shop 2</v>
      </c>
      <c r="F18" s="6">
        <v>45931</v>
      </c>
      <c r="H18" s="2">
        <v>10000</v>
      </c>
      <c r="I18" t="str">
        <v>Current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</sheetData>
  <mergeCells count="1">
    <mergeCell ref="A1:J1"/>
  </mergeCells>
  <pageMargins left="0.7" right="0.7" top="0.75" bottom="0.75" header="0.3" footer="0.3"/>
  <ignoredErrors>
    <ignoredError numberStoredAsText="1" sqref="A1:J10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04"/>
  <sheetViews>
    <sheetView workbookViewId="0" rightToLeft="0"/>
  </sheetViews>
  <cols>
    <col min="1" max="1" customWidth="1" width="18"/>
    <col min="2" max="2" customWidth="1" width="13"/>
    <col min="3" max="3" customWidth="1" width="24"/>
    <col min="4" max="4" customWidth="1" width="15"/>
    <col min="5" max="5" customWidth="1" width="15"/>
    <col min="6" max="6" customWidth="1" width="22"/>
    <col min="7" max="7" customWidth="1" width="16"/>
    <col min="8" max="8" customWidth="1" width="16"/>
    <col min="9" max="9" customWidth="1" width="15"/>
    <col min="10" max="10" customWidth="1" width="20"/>
    <col min="11" max="11" customWidth="1" width="18"/>
    <col min="12" max="12" customWidth="1" width="24"/>
    <col min="13" max="13" customWidth="1" width="16"/>
    <col min="14" max="14" customWidth="1" width="16"/>
  </cols>
  <sheetData>
    <row r="1" ht="27.95" customHeight="1">
      <c r="A1" t="str">
        <v>Payments — enter each receipt once</v>
      </c>
    </row>
    <row r="2">
      <c r="A2" t="str">
        <v>Required inputs are Unit, Payment Date, Amount and M-Pesa reference. Duplicate and blank references are flagged. Reversals retain the original payment record.</v>
      </c>
    </row>
    <row r="4" ht="30" customHeight="1">
      <c r="A4" t="str">
        <v>Payment ID</v>
      </c>
      <c r="B4" t="str">
        <v>Unit</v>
      </c>
      <c r="C4" t="str">
        <v>Tenant</v>
      </c>
      <c r="D4" t="str">
        <v>Payment Date</v>
      </c>
      <c r="E4" t="str">
        <v>Amount Paid</v>
      </c>
      <c r="F4" t="str">
        <v>M-Pesa Reference</v>
      </c>
      <c r="G4" t="str">
        <v>Garbage Charged?</v>
      </c>
      <c r="H4" t="str">
        <v>Payment Status</v>
      </c>
      <c r="I4" t="str">
        <v>Net Applied</v>
      </c>
      <c r="J4" t="str">
        <v>Reference Check</v>
      </c>
      <c r="K4" t="str">
        <v>Reversal of</v>
      </c>
      <c r="L4" t="str">
        <v>Notes</v>
      </c>
      <c r="M4" t="str">
        <v>Entered By</v>
      </c>
      <c r="N4" t="str">
        <v>Entered At</v>
      </c>
    </row>
    <row r="5">
      <c r="A5">
        <f>IF(OR(B5="",D5=""),"","PAY-"&amp;TEXT(D5,"yyyymmdd")&amp;"-"&amp;ROW()-4)</f>
        <v/>
      </c>
      <c r="C5">
        <f>IF(B5="","",IFERROR(INDEX('Unit Register'!$F$4:$F$103,MATCH(B5,'Unit Register'!$A$4:$A$103,0)),""))</f>
        <v/>
      </c>
      <c r="I5" s="2">
        <f>IF(B5="",0,IF(H5="Reversed",0,IF(E5="",0,E5)))</f>
        <v/>
      </c>
      <c r="J5">
        <f>IF(AND(B5="",D5="",E5="",F5=""),"",IF(F5="","Missing reference",IF(COUNTIF($F$5:$F$304,F5)&gt;1,"Duplicate reference",IF(AND(LEN(F5)&gt;=5,ISNUMBER(E5),E5&gt;0),"Valid","Invalid reference"))))</f>
        <v/>
      </c>
    </row>
    <row r="6">
      <c r="A6">
        <f>IF(OR(B6="",D6=""),"","PAY-"&amp;TEXT(D6,"yyyymmdd")&amp;"-"&amp;ROW()-4)</f>
        <v/>
      </c>
      <c r="C6">
        <f>IF(B6="","",IFERROR(INDEX('Unit Register'!$F$4:$F$103,MATCH(B6,'Unit Register'!$A$4:$A$103,0)),""))</f>
        <v/>
      </c>
      <c r="I6" s="2">
        <f>IF(B6="",0,IF(H6="Reversed",0,IF(E6="",0,E6)))</f>
        <v/>
      </c>
      <c r="J6">
        <f>IF(AND(B6="",D6="",E6="",F6=""),"",IF(F6="","Missing reference",IF(COUNTIF($F$5:$F$304,F6)&gt;1,"Duplicate reference",IF(AND(LEN(F6)&gt;=5,ISNUMBER(E6),E6&gt;0),"Valid","Invalid reference"))))</f>
        <v/>
      </c>
    </row>
    <row r="7">
      <c r="A7">
        <f>IF(OR(B7="",D7=""),"","PAY-"&amp;TEXT(D7,"yyyymmdd")&amp;"-"&amp;ROW()-4)</f>
        <v/>
      </c>
      <c r="C7">
        <f>IF(B7="","",IFERROR(INDEX('Unit Register'!$F$4:$F$103,MATCH(B7,'Unit Register'!$A$4:$A$103,0)),""))</f>
        <v/>
      </c>
      <c r="I7" s="2">
        <f>IF(B7="",0,IF(H7="Reversed",0,IF(E7="",0,E7)))</f>
        <v/>
      </c>
      <c r="J7">
        <f>IF(AND(B7="",D7="",E7="",F7=""),"",IF(F7="","Missing reference",IF(COUNTIF($F$5:$F$304,F7)&gt;1,"Duplicate reference",IF(AND(LEN(F7)&gt;=5,ISNUMBER(E7),E7&gt;0),"Valid","Invalid reference"))))</f>
        <v/>
      </c>
    </row>
    <row r="8">
      <c r="A8">
        <f>IF(OR(B8="",D8=""),"","PAY-"&amp;TEXT(D8,"yyyymmdd")&amp;"-"&amp;ROW()-4)</f>
        <v/>
      </c>
      <c r="C8">
        <f>IF(B8="","",IFERROR(INDEX('Unit Register'!$F$4:$F$103,MATCH(B8,'Unit Register'!$A$4:$A$103,0)),""))</f>
        <v/>
      </c>
      <c r="I8" s="2">
        <f>IF(B8="",0,IF(H8="Reversed",0,IF(E8="",0,E8)))</f>
        <v/>
      </c>
      <c r="J8">
        <f>IF(AND(B8="",D8="",E8="",F8=""),"",IF(F8="","Missing reference",IF(COUNTIF($F$5:$F$304,F8)&gt;1,"Duplicate reference",IF(AND(LEN(F8)&gt;=5,ISNUMBER(E8),E8&gt;0),"Valid","Invalid reference"))))</f>
        <v/>
      </c>
    </row>
    <row r="9">
      <c r="A9">
        <f>IF(OR(B9="",D9=""),"","PAY-"&amp;TEXT(D9,"yyyymmdd")&amp;"-"&amp;ROW()-4)</f>
        <v/>
      </c>
      <c r="C9">
        <f>IF(B9="","",IFERROR(INDEX('Unit Register'!$F$4:$F$103,MATCH(B9,'Unit Register'!$A$4:$A$103,0)),""))</f>
        <v/>
      </c>
      <c r="I9" s="2">
        <f>IF(B9="",0,IF(H9="Reversed",0,IF(E9="",0,E9)))</f>
        <v/>
      </c>
      <c r="J9">
        <f>IF(AND(B9="",D9="",E9="",F9=""),"",IF(F9="","Missing reference",IF(COUNTIF($F$5:$F$304,F9)&gt;1,"Duplicate reference",IF(AND(LEN(F9)&gt;=5,ISNUMBER(E9),E9&gt;0),"Valid","Invalid reference"))))</f>
        <v/>
      </c>
    </row>
    <row r="10">
      <c r="A10">
        <f>IF(OR(B10="",D10=""),"","PAY-"&amp;TEXT(D10,"yyyymmdd")&amp;"-"&amp;ROW()-4)</f>
        <v/>
      </c>
      <c r="C10">
        <f>IF(B10="","",IFERROR(INDEX('Unit Register'!$F$4:$F$103,MATCH(B10,'Unit Register'!$A$4:$A$103,0)),""))</f>
        <v/>
      </c>
      <c r="I10" s="2">
        <f>IF(B10="",0,IF(H10="Reversed",0,IF(E10="",0,E10)))</f>
        <v/>
      </c>
      <c r="J10">
        <f>IF(AND(B10="",D10="",E10="",F10=""),"",IF(F10="","Missing reference",IF(COUNTIF($F$5:$F$304,F10)&gt;1,"Duplicate reference",IF(AND(LEN(F10)&gt;=5,ISNUMBER(E10),E10&gt;0),"Valid","Invalid reference"))))</f>
        <v/>
      </c>
    </row>
    <row r="11">
      <c r="A11">
        <f>IF(OR(B11="",D11=""),"","PAY-"&amp;TEXT(D11,"yyyymmdd")&amp;"-"&amp;ROW()-4)</f>
        <v/>
      </c>
      <c r="C11">
        <f>IF(B11="","",IFERROR(INDEX('Unit Register'!$F$4:$F$103,MATCH(B11,'Unit Register'!$A$4:$A$103,0)),""))</f>
        <v/>
      </c>
      <c r="I11" s="2">
        <f>IF(B11="",0,IF(H11="Reversed",0,IF(E11="",0,E11)))</f>
        <v/>
      </c>
      <c r="J11">
        <f>IF(AND(B11="",D11="",E11="",F11=""),"",IF(F11="","Missing reference",IF(COUNTIF($F$5:$F$304,F11)&gt;1,"Duplicate reference",IF(AND(LEN(F11)&gt;=5,ISNUMBER(E11),E11&gt;0),"Valid","Invalid reference"))))</f>
        <v/>
      </c>
    </row>
    <row r="12">
      <c r="A12">
        <f>IF(OR(B12="",D12=""),"","PAY-"&amp;TEXT(D12,"yyyymmdd")&amp;"-"&amp;ROW()-4)</f>
        <v/>
      </c>
      <c r="C12">
        <f>IF(B12="","",IFERROR(INDEX('Unit Register'!$F$4:$F$103,MATCH(B12,'Unit Register'!$A$4:$A$103,0)),""))</f>
        <v/>
      </c>
      <c r="I12" s="2">
        <f>IF(B12="",0,IF(H12="Reversed",0,IF(E12="",0,E12)))</f>
        <v/>
      </c>
      <c r="J12">
        <f>IF(AND(B12="",D12="",E12="",F12=""),"",IF(F12="","Missing reference",IF(COUNTIF($F$5:$F$304,F12)&gt;1,"Duplicate reference",IF(AND(LEN(F12)&gt;=5,ISNUMBER(E12),E12&gt;0),"Valid","Invalid reference"))))</f>
        <v/>
      </c>
    </row>
    <row r="13">
      <c r="A13">
        <f>IF(OR(B13="",D13=""),"","PAY-"&amp;TEXT(D13,"yyyymmdd")&amp;"-"&amp;ROW()-4)</f>
        <v/>
      </c>
      <c r="C13">
        <f>IF(B13="","",IFERROR(INDEX('Unit Register'!$F$4:$F$103,MATCH(B13,'Unit Register'!$A$4:$A$103,0)),""))</f>
        <v/>
      </c>
      <c r="I13" s="2">
        <f>IF(B13="",0,IF(H13="Reversed",0,IF(E13="",0,E13)))</f>
        <v/>
      </c>
      <c r="J13">
        <f>IF(AND(B13="",D13="",E13="",F13=""),"",IF(F13="","Missing reference",IF(COUNTIF($F$5:$F$304,F13)&gt;1,"Duplicate reference",IF(AND(LEN(F13)&gt;=5,ISNUMBER(E13),E13&gt;0),"Valid","Invalid reference"))))</f>
        <v/>
      </c>
    </row>
    <row r="14">
      <c r="A14">
        <f>IF(OR(B14="",D14=""),"","PAY-"&amp;TEXT(D14,"yyyymmdd")&amp;"-"&amp;ROW()-4)</f>
        <v/>
      </c>
      <c r="C14">
        <f>IF(B14="","",IFERROR(INDEX('Unit Register'!$F$4:$F$103,MATCH(B14,'Unit Register'!$A$4:$A$103,0)),""))</f>
        <v/>
      </c>
      <c r="I14" s="2">
        <f>IF(B14="",0,IF(H14="Reversed",0,IF(E14="",0,E14)))</f>
        <v/>
      </c>
      <c r="J14">
        <f>IF(AND(B14="",D14="",E14="",F14=""),"",IF(F14="","Missing reference",IF(COUNTIF($F$5:$F$304,F14)&gt;1,"Duplicate reference",IF(AND(LEN(F14)&gt;=5,ISNUMBER(E14),E14&gt;0),"Valid","Invalid reference"))))</f>
        <v/>
      </c>
    </row>
    <row r="15">
      <c r="A15">
        <f>IF(OR(B15="",D15=""),"","PAY-"&amp;TEXT(D15,"yyyymmdd")&amp;"-"&amp;ROW()-4)</f>
        <v/>
      </c>
      <c r="C15">
        <f>IF(B15="","",IFERROR(INDEX('Unit Register'!$F$4:$F$103,MATCH(B15,'Unit Register'!$A$4:$A$103,0)),""))</f>
        <v/>
      </c>
      <c r="I15" s="2">
        <f>IF(B15="",0,IF(H15="Reversed",0,IF(E15="",0,E15)))</f>
        <v/>
      </c>
      <c r="J15">
        <f>IF(AND(B15="",D15="",E15="",F15=""),"",IF(F15="","Missing reference",IF(COUNTIF($F$5:$F$304,F15)&gt;1,"Duplicate reference",IF(AND(LEN(F15)&gt;=5,ISNUMBER(E15),E15&gt;0),"Valid","Invalid reference"))))</f>
        <v/>
      </c>
    </row>
    <row r="16">
      <c r="A16">
        <f>IF(OR(B16="",D16=""),"","PAY-"&amp;TEXT(D16,"yyyymmdd")&amp;"-"&amp;ROW()-4)</f>
        <v/>
      </c>
      <c r="C16">
        <f>IF(B16="","",IFERROR(INDEX('Unit Register'!$F$4:$F$103,MATCH(B16,'Unit Register'!$A$4:$A$103,0)),""))</f>
        <v/>
      </c>
      <c r="I16" s="2">
        <f>IF(B16="",0,IF(H16="Reversed",0,IF(E16="",0,E16)))</f>
        <v/>
      </c>
      <c r="J16">
        <f>IF(AND(B16="",D16="",E16="",F16=""),"",IF(F16="","Missing reference",IF(COUNTIF($F$5:$F$304,F16)&gt;1,"Duplicate reference",IF(AND(LEN(F16)&gt;=5,ISNUMBER(E16),E16&gt;0),"Valid","Invalid reference"))))</f>
        <v/>
      </c>
    </row>
    <row r="17">
      <c r="A17">
        <f>IF(OR(B17="",D17=""),"","PAY-"&amp;TEXT(D17,"yyyymmdd")&amp;"-"&amp;ROW()-4)</f>
        <v/>
      </c>
      <c r="C17">
        <f>IF(B17="","",IFERROR(INDEX('Unit Register'!$F$4:$F$103,MATCH(B17,'Unit Register'!$A$4:$A$103,0)),""))</f>
        <v/>
      </c>
      <c r="I17" s="2">
        <f>IF(B17="",0,IF(H17="Reversed",0,IF(E17="",0,E17)))</f>
        <v/>
      </c>
      <c r="J17">
        <f>IF(AND(B17="",D17="",E17="",F17=""),"",IF(F17="","Missing reference",IF(COUNTIF($F$5:$F$304,F17)&gt;1,"Duplicate reference",IF(AND(LEN(F17)&gt;=5,ISNUMBER(E17),E17&gt;0),"Valid","Invalid reference"))))</f>
        <v/>
      </c>
    </row>
    <row r="18">
      <c r="A18">
        <f>IF(OR(B18="",D18=""),"","PAY-"&amp;TEXT(D18,"yyyymmdd")&amp;"-"&amp;ROW()-4)</f>
        <v/>
      </c>
      <c r="C18">
        <f>IF(B18="","",IFERROR(INDEX('Unit Register'!$F$4:$F$103,MATCH(B18,'Unit Register'!$A$4:$A$103,0)),""))</f>
        <v/>
      </c>
      <c r="I18" s="2">
        <f>IF(B18="",0,IF(H18="Reversed",0,IF(E18="",0,E18)))</f>
        <v/>
      </c>
      <c r="J18">
        <f>IF(AND(B18="",D18="",E18="",F18=""),"",IF(F18="","Missing reference",IF(COUNTIF($F$5:$F$304,F18)&gt;1,"Duplicate reference",IF(AND(LEN(F18)&gt;=5,ISNUMBER(E18),E18&gt;0),"Valid","Invalid reference"))))</f>
        <v/>
      </c>
    </row>
    <row r="19">
      <c r="A19">
        <f>IF(OR(B19="",D19=""),"","PAY-"&amp;TEXT(D19,"yyyymmdd")&amp;"-"&amp;ROW()-4)</f>
        <v/>
      </c>
      <c r="C19">
        <f>IF(B19="","",IFERROR(INDEX('Unit Register'!$F$4:$F$103,MATCH(B19,'Unit Register'!$A$4:$A$103,0)),""))</f>
        <v/>
      </c>
      <c r="I19" s="2">
        <f>IF(B19="",0,IF(H19="Reversed",0,IF(E19="",0,E19)))</f>
        <v/>
      </c>
      <c r="J19">
        <f>IF(AND(B19="",D19="",E19="",F19=""),"",IF(F19="","Missing reference",IF(COUNTIF($F$5:$F$304,F19)&gt;1,"Duplicate reference",IF(AND(LEN(F19)&gt;=5,ISNUMBER(E19),E19&gt;0),"Valid","Invalid reference"))))</f>
        <v/>
      </c>
    </row>
    <row r="20">
      <c r="A20">
        <f>IF(OR(B20="",D20=""),"","PAY-"&amp;TEXT(D20,"yyyymmdd")&amp;"-"&amp;ROW()-4)</f>
        <v/>
      </c>
      <c r="C20">
        <f>IF(B20="","",IFERROR(INDEX('Unit Register'!$F$4:$F$103,MATCH(B20,'Unit Register'!$A$4:$A$103,0)),""))</f>
        <v/>
      </c>
      <c r="I20" s="2">
        <f>IF(B20="",0,IF(H20="Reversed",0,IF(E20="",0,E20)))</f>
        <v/>
      </c>
      <c r="J20">
        <f>IF(AND(B20="",D20="",E20="",F20=""),"",IF(F20="","Missing reference",IF(COUNTIF($F$5:$F$304,F20)&gt;1,"Duplicate reference",IF(AND(LEN(F20)&gt;=5,ISNUMBER(E20),E20&gt;0),"Valid","Invalid reference"))))</f>
        <v/>
      </c>
    </row>
    <row r="21">
      <c r="A21">
        <f>IF(OR(B21="",D21=""),"","PAY-"&amp;TEXT(D21,"yyyymmdd")&amp;"-"&amp;ROW()-4)</f>
        <v/>
      </c>
      <c r="C21">
        <f>IF(B21="","",IFERROR(INDEX('Unit Register'!$F$4:$F$103,MATCH(B21,'Unit Register'!$A$4:$A$103,0)),""))</f>
        <v/>
      </c>
      <c r="I21" s="2">
        <f>IF(B21="",0,IF(H21="Reversed",0,IF(E21="",0,E21)))</f>
        <v/>
      </c>
      <c r="J21">
        <f>IF(AND(B21="",D21="",E21="",F21=""),"",IF(F21="","Missing reference",IF(COUNTIF($F$5:$F$304,F21)&gt;1,"Duplicate reference",IF(AND(LEN(F21)&gt;=5,ISNUMBER(E21),E21&gt;0),"Valid","Invalid reference"))))</f>
        <v/>
      </c>
    </row>
    <row r="22">
      <c r="A22">
        <f>IF(OR(B22="",D22=""),"","PAY-"&amp;TEXT(D22,"yyyymmdd")&amp;"-"&amp;ROW()-4)</f>
        <v/>
      </c>
      <c r="C22">
        <f>IF(B22="","",IFERROR(INDEX('Unit Register'!$F$4:$F$103,MATCH(B22,'Unit Register'!$A$4:$A$103,0)),""))</f>
        <v/>
      </c>
      <c r="I22" s="2">
        <f>IF(B22="",0,IF(H22="Reversed",0,IF(E22="",0,E22)))</f>
        <v/>
      </c>
      <c r="J22">
        <f>IF(AND(B22="",D22="",E22="",F22=""),"",IF(F22="","Missing reference",IF(COUNTIF($F$5:$F$304,F22)&gt;1,"Duplicate reference",IF(AND(LEN(F22)&gt;=5,ISNUMBER(E22),E22&gt;0),"Valid","Invalid reference"))))</f>
        <v/>
      </c>
    </row>
    <row r="23">
      <c r="A23">
        <f>IF(OR(B23="",D23=""),"","PAY-"&amp;TEXT(D23,"yyyymmdd")&amp;"-"&amp;ROW()-4)</f>
        <v/>
      </c>
      <c r="C23">
        <f>IF(B23="","",IFERROR(INDEX('Unit Register'!$F$4:$F$103,MATCH(B23,'Unit Register'!$A$4:$A$103,0)),""))</f>
        <v/>
      </c>
      <c r="I23" s="2">
        <f>IF(B23="",0,IF(H23="Reversed",0,IF(E23="",0,E23)))</f>
        <v/>
      </c>
      <c r="J23">
        <f>IF(AND(B23="",D23="",E23="",F23=""),"",IF(F23="","Missing reference",IF(COUNTIF($F$5:$F$304,F23)&gt;1,"Duplicate reference",IF(AND(LEN(F23)&gt;=5,ISNUMBER(E23),E23&gt;0),"Valid","Invalid reference"))))</f>
        <v/>
      </c>
    </row>
    <row r="24">
      <c r="A24">
        <f>IF(OR(B24="",D24=""),"","PAY-"&amp;TEXT(D24,"yyyymmdd")&amp;"-"&amp;ROW()-4)</f>
        <v/>
      </c>
      <c r="C24">
        <f>IF(B24="","",IFERROR(INDEX('Unit Register'!$F$4:$F$103,MATCH(B24,'Unit Register'!$A$4:$A$103,0)),""))</f>
        <v/>
      </c>
      <c r="I24" s="2">
        <f>IF(B24="",0,IF(H24="Reversed",0,IF(E24="",0,E24)))</f>
        <v/>
      </c>
      <c r="J24">
        <f>IF(AND(B24="",D24="",E24="",F24=""),"",IF(F24="","Missing reference",IF(COUNTIF($F$5:$F$304,F24)&gt;1,"Duplicate reference",IF(AND(LEN(F24)&gt;=5,ISNUMBER(E24),E24&gt;0),"Valid","Invalid reference"))))</f>
        <v/>
      </c>
    </row>
    <row r="25">
      <c r="A25">
        <f>IF(OR(B25="",D25=""),"","PAY-"&amp;TEXT(D25,"yyyymmdd")&amp;"-"&amp;ROW()-4)</f>
        <v/>
      </c>
      <c r="C25">
        <f>IF(B25="","",IFERROR(INDEX('Unit Register'!$F$4:$F$103,MATCH(B25,'Unit Register'!$A$4:$A$103,0)),""))</f>
        <v/>
      </c>
      <c r="I25" s="2">
        <f>IF(B25="",0,IF(H25="Reversed",0,IF(E25="",0,E25)))</f>
        <v/>
      </c>
      <c r="J25">
        <f>IF(AND(B25="",D25="",E25="",F25=""),"",IF(F25="","Missing reference",IF(COUNTIF($F$5:$F$304,F25)&gt;1,"Duplicate reference",IF(AND(LEN(F25)&gt;=5,ISNUMBER(E25),E25&gt;0),"Valid","Invalid reference"))))</f>
        <v/>
      </c>
    </row>
    <row r="26">
      <c r="A26">
        <f>IF(OR(B26="",D26=""),"","PAY-"&amp;TEXT(D26,"yyyymmdd")&amp;"-"&amp;ROW()-4)</f>
        <v/>
      </c>
      <c r="C26">
        <f>IF(B26="","",IFERROR(INDEX('Unit Register'!$F$4:$F$103,MATCH(B26,'Unit Register'!$A$4:$A$103,0)),""))</f>
        <v/>
      </c>
      <c r="I26" s="2">
        <f>IF(B26="",0,IF(H26="Reversed",0,IF(E26="",0,E26)))</f>
        <v/>
      </c>
      <c r="J26">
        <f>IF(AND(B26="",D26="",E26="",F26=""),"",IF(F26="","Missing reference",IF(COUNTIF($F$5:$F$304,F26)&gt;1,"Duplicate reference",IF(AND(LEN(F26)&gt;=5,ISNUMBER(E26),E26&gt;0),"Valid","Invalid reference"))))</f>
        <v/>
      </c>
    </row>
    <row r="27">
      <c r="A27">
        <f>IF(OR(B27="",D27=""),"","PAY-"&amp;TEXT(D27,"yyyymmdd")&amp;"-"&amp;ROW()-4)</f>
        <v/>
      </c>
      <c r="C27">
        <f>IF(B27="","",IFERROR(INDEX('Unit Register'!$F$4:$F$103,MATCH(B27,'Unit Register'!$A$4:$A$103,0)),""))</f>
        <v/>
      </c>
      <c r="I27" s="2">
        <f>IF(B27="",0,IF(H27="Reversed",0,IF(E27="",0,E27)))</f>
        <v/>
      </c>
      <c r="J27">
        <f>IF(AND(B27="",D27="",E27="",F27=""),"",IF(F27="","Missing reference",IF(COUNTIF($F$5:$F$304,F27)&gt;1,"Duplicate reference",IF(AND(LEN(F27)&gt;=5,ISNUMBER(E27),E27&gt;0),"Valid","Invalid reference"))))</f>
        <v/>
      </c>
    </row>
    <row r="28">
      <c r="A28">
        <f>IF(OR(B28="",D28=""),"","PAY-"&amp;TEXT(D28,"yyyymmdd")&amp;"-"&amp;ROW()-4)</f>
        <v/>
      </c>
      <c r="C28">
        <f>IF(B28="","",IFERROR(INDEX('Unit Register'!$F$4:$F$103,MATCH(B28,'Unit Register'!$A$4:$A$103,0)),""))</f>
        <v/>
      </c>
      <c r="I28" s="2">
        <f>IF(B28="",0,IF(H28="Reversed",0,IF(E28="",0,E28)))</f>
        <v/>
      </c>
      <c r="J28">
        <f>IF(AND(B28="",D28="",E28="",F28=""),"",IF(F28="","Missing reference",IF(COUNTIF($F$5:$F$304,F28)&gt;1,"Duplicate reference",IF(AND(LEN(F28)&gt;=5,ISNUMBER(E28),E28&gt;0),"Valid","Invalid reference"))))</f>
        <v/>
      </c>
    </row>
    <row r="29">
      <c r="A29">
        <f>IF(OR(B29="",D29=""),"","PAY-"&amp;TEXT(D29,"yyyymmdd")&amp;"-"&amp;ROW()-4)</f>
        <v/>
      </c>
      <c r="C29">
        <f>IF(B29="","",IFERROR(INDEX('Unit Register'!$F$4:$F$103,MATCH(B29,'Unit Register'!$A$4:$A$103,0)),""))</f>
        <v/>
      </c>
      <c r="I29" s="2">
        <f>IF(B29="",0,IF(H29="Reversed",0,IF(E29="",0,E29)))</f>
        <v/>
      </c>
      <c r="J29">
        <f>IF(AND(B29="",D29="",E29="",F29=""),"",IF(F29="","Missing reference",IF(COUNTIF($F$5:$F$304,F29)&gt;1,"Duplicate reference",IF(AND(LEN(F29)&gt;=5,ISNUMBER(E29),E29&gt;0),"Valid","Invalid reference"))))</f>
        <v/>
      </c>
    </row>
    <row r="30">
      <c r="A30">
        <f>IF(OR(B30="",D30=""),"","PAY-"&amp;TEXT(D30,"yyyymmdd")&amp;"-"&amp;ROW()-4)</f>
        <v/>
      </c>
      <c r="C30">
        <f>IF(B30="","",IFERROR(INDEX('Unit Register'!$F$4:$F$103,MATCH(B30,'Unit Register'!$A$4:$A$103,0)),""))</f>
        <v/>
      </c>
      <c r="I30" s="2">
        <f>IF(B30="",0,IF(H30="Reversed",0,IF(E30="",0,E30)))</f>
        <v/>
      </c>
      <c r="J30">
        <f>IF(AND(B30="",D30="",E30="",F30=""),"",IF(F30="","Missing reference",IF(COUNTIF($F$5:$F$304,F30)&gt;1,"Duplicate reference",IF(AND(LEN(F30)&gt;=5,ISNUMBER(E30),E30&gt;0),"Valid","Invalid reference"))))</f>
        <v/>
      </c>
    </row>
    <row r="31">
      <c r="A31">
        <f>IF(OR(B31="",D31=""),"","PAY-"&amp;TEXT(D31,"yyyymmdd")&amp;"-"&amp;ROW()-4)</f>
        <v/>
      </c>
      <c r="C31">
        <f>IF(B31="","",IFERROR(INDEX('Unit Register'!$F$4:$F$103,MATCH(B31,'Unit Register'!$A$4:$A$103,0)),""))</f>
        <v/>
      </c>
      <c r="I31" s="2">
        <f>IF(B31="",0,IF(H31="Reversed",0,IF(E31="",0,E31)))</f>
        <v/>
      </c>
      <c r="J31">
        <f>IF(AND(B31="",D31="",E31="",F31=""),"",IF(F31="","Missing reference",IF(COUNTIF($F$5:$F$304,F31)&gt;1,"Duplicate reference",IF(AND(LEN(F31)&gt;=5,ISNUMBER(E31),E31&gt;0),"Valid","Invalid reference"))))</f>
        <v/>
      </c>
    </row>
    <row r="32">
      <c r="A32">
        <f>IF(OR(B32="",D32=""),"","PAY-"&amp;TEXT(D32,"yyyymmdd")&amp;"-"&amp;ROW()-4)</f>
        <v/>
      </c>
      <c r="C32">
        <f>IF(B32="","",IFERROR(INDEX('Unit Register'!$F$4:$F$103,MATCH(B32,'Unit Register'!$A$4:$A$103,0)),""))</f>
        <v/>
      </c>
      <c r="I32" s="2">
        <f>IF(B32="",0,IF(H32="Reversed",0,IF(E32="",0,E32)))</f>
        <v/>
      </c>
      <c r="J32">
        <f>IF(AND(B32="",D32="",E32="",F32=""),"",IF(F32="","Missing reference",IF(COUNTIF($F$5:$F$304,F32)&gt;1,"Duplicate reference",IF(AND(LEN(F32)&gt;=5,ISNUMBER(E32),E32&gt;0),"Valid","Invalid reference"))))</f>
        <v/>
      </c>
    </row>
    <row r="33">
      <c r="A33">
        <f>IF(OR(B33="",D33=""),"","PAY-"&amp;TEXT(D33,"yyyymmdd")&amp;"-"&amp;ROW()-4)</f>
        <v/>
      </c>
      <c r="C33">
        <f>IF(B33="","",IFERROR(INDEX('Unit Register'!$F$4:$F$103,MATCH(B33,'Unit Register'!$A$4:$A$103,0)),""))</f>
        <v/>
      </c>
      <c r="I33" s="2">
        <f>IF(B33="",0,IF(H33="Reversed",0,IF(E33="",0,E33)))</f>
        <v/>
      </c>
      <c r="J33">
        <f>IF(AND(B33="",D33="",E33="",F33=""),"",IF(F33="","Missing reference",IF(COUNTIF($F$5:$F$304,F33)&gt;1,"Duplicate reference",IF(AND(LEN(F33)&gt;=5,ISNUMBER(E33),E33&gt;0),"Valid","Invalid reference"))))</f>
        <v/>
      </c>
    </row>
    <row r="34">
      <c r="A34">
        <f>IF(OR(B34="",D34=""),"","PAY-"&amp;TEXT(D34,"yyyymmdd")&amp;"-"&amp;ROW()-4)</f>
        <v/>
      </c>
      <c r="C34">
        <f>IF(B34="","",IFERROR(INDEX('Unit Register'!$F$4:$F$103,MATCH(B34,'Unit Register'!$A$4:$A$103,0)),""))</f>
        <v/>
      </c>
      <c r="I34" s="2">
        <f>IF(B34="",0,IF(H34="Reversed",0,IF(E34="",0,E34)))</f>
        <v/>
      </c>
      <c r="J34">
        <f>IF(AND(B34="",D34="",E34="",F34=""),"",IF(F34="","Missing reference",IF(COUNTIF($F$5:$F$304,F34)&gt;1,"Duplicate reference",IF(AND(LEN(F34)&gt;=5,ISNUMBER(E34),E34&gt;0),"Valid","Invalid reference"))))</f>
        <v/>
      </c>
    </row>
    <row r="35">
      <c r="A35">
        <f>IF(OR(B35="",D35=""),"","PAY-"&amp;TEXT(D35,"yyyymmdd")&amp;"-"&amp;ROW()-4)</f>
        <v/>
      </c>
      <c r="C35">
        <f>IF(B35="","",IFERROR(INDEX('Unit Register'!$F$4:$F$103,MATCH(B35,'Unit Register'!$A$4:$A$103,0)),""))</f>
        <v/>
      </c>
      <c r="I35" s="2">
        <f>IF(B35="",0,IF(H35="Reversed",0,IF(E35="",0,E35)))</f>
        <v/>
      </c>
      <c r="J35">
        <f>IF(AND(B35="",D35="",E35="",F35=""),"",IF(F35="","Missing reference",IF(COUNTIF($F$5:$F$304,F35)&gt;1,"Duplicate reference",IF(AND(LEN(F35)&gt;=5,ISNUMBER(E35),E35&gt;0),"Valid","Invalid reference"))))</f>
        <v/>
      </c>
    </row>
    <row r="36">
      <c r="A36">
        <f>IF(OR(B36="",D36=""),"","PAY-"&amp;TEXT(D36,"yyyymmdd")&amp;"-"&amp;ROW()-4)</f>
        <v/>
      </c>
      <c r="C36">
        <f>IF(B36="","",IFERROR(INDEX('Unit Register'!$F$4:$F$103,MATCH(B36,'Unit Register'!$A$4:$A$103,0)),""))</f>
        <v/>
      </c>
      <c r="I36" s="2">
        <f>IF(B36="",0,IF(H36="Reversed",0,IF(E36="",0,E36)))</f>
        <v/>
      </c>
      <c r="J36">
        <f>IF(AND(B36="",D36="",E36="",F36=""),"",IF(F36="","Missing reference",IF(COUNTIF($F$5:$F$304,F36)&gt;1,"Duplicate reference",IF(AND(LEN(F36)&gt;=5,ISNUMBER(E36),E36&gt;0),"Valid","Invalid reference"))))</f>
        <v/>
      </c>
    </row>
    <row r="37">
      <c r="A37">
        <f>IF(OR(B37="",D37=""),"","PAY-"&amp;TEXT(D37,"yyyymmdd")&amp;"-"&amp;ROW()-4)</f>
        <v/>
      </c>
      <c r="C37">
        <f>IF(B37="","",IFERROR(INDEX('Unit Register'!$F$4:$F$103,MATCH(B37,'Unit Register'!$A$4:$A$103,0)),""))</f>
        <v/>
      </c>
      <c r="I37" s="2">
        <f>IF(B37="",0,IF(H37="Reversed",0,IF(E37="",0,E37)))</f>
        <v/>
      </c>
      <c r="J37">
        <f>IF(AND(B37="",D37="",E37="",F37=""),"",IF(F37="","Missing reference",IF(COUNTIF($F$5:$F$304,F37)&gt;1,"Duplicate reference",IF(AND(LEN(F37)&gt;=5,ISNUMBER(E37),E37&gt;0),"Valid","Invalid reference"))))</f>
        <v/>
      </c>
    </row>
    <row r="38">
      <c r="A38">
        <f>IF(OR(B38="",D38=""),"","PAY-"&amp;TEXT(D38,"yyyymmdd")&amp;"-"&amp;ROW()-4)</f>
        <v/>
      </c>
      <c r="C38">
        <f>IF(B38="","",IFERROR(INDEX('Unit Register'!$F$4:$F$103,MATCH(B38,'Unit Register'!$A$4:$A$103,0)),""))</f>
        <v/>
      </c>
      <c r="I38" s="2">
        <f>IF(B38="",0,IF(H38="Reversed",0,IF(E38="",0,E38)))</f>
        <v/>
      </c>
      <c r="J38">
        <f>IF(AND(B38="",D38="",E38="",F38=""),"",IF(F38="","Missing reference",IF(COUNTIF($F$5:$F$304,F38)&gt;1,"Duplicate reference",IF(AND(LEN(F38)&gt;=5,ISNUMBER(E38),E38&gt;0),"Valid","Invalid reference"))))</f>
        <v/>
      </c>
    </row>
    <row r="39">
      <c r="A39">
        <f>IF(OR(B39="",D39=""),"","PAY-"&amp;TEXT(D39,"yyyymmdd")&amp;"-"&amp;ROW()-4)</f>
        <v/>
      </c>
      <c r="C39">
        <f>IF(B39="","",IFERROR(INDEX('Unit Register'!$F$4:$F$103,MATCH(B39,'Unit Register'!$A$4:$A$103,0)),""))</f>
        <v/>
      </c>
      <c r="I39" s="2">
        <f>IF(B39="",0,IF(H39="Reversed",0,IF(E39="",0,E39)))</f>
        <v/>
      </c>
      <c r="J39">
        <f>IF(AND(B39="",D39="",E39="",F39=""),"",IF(F39="","Missing reference",IF(COUNTIF($F$5:$F$304,F39)&gt;1,"Duplicate reference",IF(AND(LEN(F39)&gt;=5,ISNUMBER(E39),E39&gt;0),"Valid","Invalid reference"))))</f>
        <v/>
      </c>
    </row>
    <row r="40">
      <c r="A40">
        <f>IF(OR(B40="",D40=""),"","PAY-"&amp;TEXT(D40,"yyyymmdd")&amp;"-"&amp;ROW()-4)</f>
        <v/>
      </c>
      <c r="C40">
        <f>IF(B40="","",IFERROR(INDEX('Unit Register'!$F$4:$F$103,MATCH(B40,'Unit Register'!$A$4:$A$103,0)),""))</f>
        <v/>
      </c>
      <c r="I40" s="2">
        <f>IF(B40="",0,IF(H40="Reversed",0,IF(E40="",0,E40)))</f>
        <v/>
      </c>
      <c r="J40">
        <f>IF(AND(B40="",D40="",E40="",F40=""),"",IF(F40="","Missing reference",IF(COUNTIF($F$5:$F$304,F40)&gt;1,"Duplicate reference",IF(AND(LEN(F40)&gt;=5,ISNUMBER(E40),E40&gt;0),"Valid","Invalid reference"))))</f>
        <v/>
      </c>
    </row>
    <row r="41">
      <c r="A41">
        <f>IF(OR(B41="",D41=""),"","PAY-"&amp;TEXT(D41,"yyyymmdd")&amp;"-"&amp;ROW()-4)</f>
        <v/>
      </c>
      <c r="C41">
        <f>IF(B41="","",IFERROR(INDEX('Unit Register'!$F$4:$F$103,MATCH(B41,'Unit Register'!$A$4:$A$103,0)),""))</f>
        <v/>
      </c>
      <c r="I41" s="2">
        <f>IF(B41="",0,IF(H41="Reversed",0,IF(E41="",0,E41)))</f>
        <v/>
      </c>
      <c r="J41">
        <f>IF(AND(B41="",D41="",E41="",F41=""),"",IF(F41="","Missing reference",IF(COUNTIF($F$5:$F$304,F41)&gt;1,"Duplicate reference",IF(AND(LEN(F41)&gt;=5,ISNUMBER(E41),E41&gt;0),"Valid","Invalid reference"))))</f>
        <v/>
      </c>
    </row>
    <row r="42">
      <c r="A42">
        <f>IF(OR(B42="",D42=""),"","PAY-"&amp;TEXT(D42,"yyyymmdd")&amp;"-"&amp;ROW()-4)</f>
        <v/>
      </c>
      <c r="C42">
        <f>IF(B42="","",IFERROR(INDEX('Unit Register'!$F$4:$F$103,MATCH(B42,'Unit Register'!$A$4:$A$103,0)),""))</f>
        <v/>
      </c>
      <c r="I42" s="2">
        <f>IF(B42="",0,IF(H42="Reversed",0,IF(E42="",0,E42)))</f>
        <v/>
      </c>
      <c r="J42">
        <f>IF(AND(B42="",D42="",E42="",F42=""),"",IF(F42="","Missing reference",IF(COUNTIF($F$5:$F$304,F42)&gt;1,"Duplicate reference",IF(AND(LEN(F42)&gt;=5,ISNUMBER(E42),E42&gt;0),"Valid","Invalid reference"))))</f>
        <v/>
      </c>
    </row>
    <row r="43">
      <c r="A43">
        <f>IF(OR(B43="",D43=""),"","PAY-"&amp;TEXT(D43,"yyyymmdd")&amp;"-"&amp;ROW()-4)</f>
        <v/>
      </c>
      <c r="C43">
        <f>IF(B43="","",IFERROR(INDEX('Unit Register'!$F$4:$F$103,MATCH(B43,'Unit Register'!$A$4:$A$103,0)),""))</f>
        <v/>
      </c>
      <c r="I43" s="2">
        <f>IF(B43="",0,IF(H43="Reversed",0,IF(E43="",0,E43)))</f>
        <v/>
      </c>
      <c r="J43">
        <f>IF(AND(B43="",D43="",E43="",F43=""),"",IF(F43="","Missing reference",IF(COUNTIF($F$5:$F$304,F43)&gt;1,"Duplicate reference",IF(AND(LEN(F43)&gt;=5,ISNUMBER(E43),E43&gt;0),"Valid","Invalid reference"))))</f>
        <v/>
      </c>
    </row>
    <row r="44">
      <c r="A44">
        <f>IF(OR(B44="",D44=""),"","PAY-"&amp;TEXT(D44,"yyyymmdd")&amp;"-"&amp;ROW()-4)</f>
        <v/>
      </c>
      <c r="C44">
        <f>IF(B44="","",IFERROR(INDEX('Unit Register'!$F$4:$F$103,MATCH(B44,'Unit Register'!$A$4:$A$103,0)),""))</f>
        <v/>
      </c>
      <c r="I44" s="2">
        <f>IF(B44="",0,IF(H44="Reversed",0,IF(E44="",0,E44)))</f>
        <v/>
      </c>
      <c r="J44">
        <f>IF(AND(B44="",D44="",E44="",F44=""),"",IF(F44="","Missing reference",IF(COUNTIF($F$5:$F$304,F44)&gt;1,"Duplicate reference",IF(AND(LEN(F44)&gt;=5,ISNUMBER(E44),E44&gt;0),"Valid","Invalid reference"))))</f>
        <v/>
      </c>
    </row>
    <row r="45">
      <c r="A45">
        <f>IF(OR(B45="",D45=""),"","PAY-"&amp;TEXT(D45,"yyyymmdd")&amp;"-"&amp;ROW()-4)</f>
        <v/>
      </c>
      <c r="C45">
        <f>IF(B45="","",IFERROR(INDEX('Unit Register'!$F$4:$F$103,MATCH(B45,'Unit Register'!$A$4:$A$103,0)),""))</f>
        <v/>
      </c>
      <c r="I45" s="2">
        <f>IF(B45="",0,IF(H45="Reversed",0,IF(E45="",0,E45)))</f>
        <v/>
      </c>
      <c r="J45">
        <f>IF(AND(B45="",D45="",E45="",F45=""),"",IF(F45="","Missing reference",IF(COUNTIF($F$5:$F$304,F45)&gt;1,"Duplicate reference",IF(AND(LEN(F45)&gt;=5,ISNUMBER(E45),E45&gt;0),"Valid","Invalid reference"))))</f>
        <v/>
      </c>
    </row>
    <row r="46">
      <c r="A46">
        <f>IF(OR(B46="",D46=""),"","PAY-"&amp;TEXT(D46,"yyyymmdd")&amp;"-"&amp;ROW()-4)</f>
        <v/>
      </c>
      <c r="C46">
        <f>IF(B46="","",IFERROR(INDEX('Unit Register'!$F$4:$F$103,MATCH(B46,'Unit Register'!$A$4:$A$103,0)),""))</f>
        <v/>
      </c>
      <c r="I46" s="2">
        <f>IF(B46="",0,IF(H46="Reversed",0,IF(E46="",0,E46)))</f>
        <v/>
      </c>
      <c r="J46">
        <f>IF(AND(B46="",D46="",E46="",F46=""),"",IF(F46="","Missing reference",IF(COUNTIF($F$5:$F$304,F46)&gt;1,"Duplicate reference",IF(AND(LEN(F46)&gt;=5,ISNUMBER(E46),E46&gt;0),"Valid","Invalid reference"))))</f>
        <v/>
      </c>
    </row>
    <row r="47">
      <c r="A47">
        <f>IF(OR(B47="",D47=""),"","PAY-"&amp;TEXT(D47,"yyyymmdd")&amp;"-"&amp;ROW()-4)</f>
        <v/>
      </c>
      <c r="C47">
        <f>IF(B47="","",IFERROR(INDEX('Unit Register'!$F$4:$F$103,MATCH(B47,'Unit Register'!$A$4:$A$103,0)),""))</f>
        <v/>
      </c>
      <c r="I47" s="2">
        <f>IF(B47="",0,IF(H47="Reversed",0,IF(E47="",0,E47)))</f>
        <v/>
      </c>
      <c r="J47">
        <f>IF(AND(B47="",D47="",E47="",F47=""),"",IF(F47="","Missing reference",IF(COUNTIF($F$5:$F$304,F47)&gt;1,"Duplicate reference",IF(AND(LEN(F47)&gt;=5,ISNUMBER(E47),E47&gt;0),"Valid","Invalid reference"))))</f>
        <v/>
      </c>
    </row>
    <row r="48">
      <c r="A48">
        <f>IF(OR(B48="",D48=""),"","PAY-"&amp;TEXT(D48,"yyyymmdd")&amp;"-"&amp;ROW()-4)</f>
        <v/>
      </c>
      <c r="C48">
        <f>IF(B48="","",IFERROR(INDEX('Unit Register'!$F$4:$F$103,MATCH(B48,'Unit Register'!$A$4:$A$103,0)),""))</f>
        <v/>
      </c>
      <c r="I48" s="2">
        <f>IF(B48="",0,IF(H48="Reversed",0,IF(E48="",0,E48)))</f>
        <v/>
      </c>
      <c r="J48">
        <f>IF(AND(B48="",D48="",E48="",F48=""),"",IF(F48="","Missing reference",IF(COUNTIF($F$5:$F$304,F48)&gt;1,"Duplicate reference",IF(AND(LEN(F48)&gt;=5,ISNUMBER(E48),E48&gt;0),"Valid","Invalid reference"))))</f>
        <v/>
      </c>
    </row>
    <row r="49">
      <c r="A49">
        <f>IF(OR(B49="",D49=""),"","PAY-"&amp;TEXT(D49,"yyyymmdd")&amp;"-"&amp;ROW()-4)</f>
        <v/>
      </c>
      <c r="C49">
        <f>IF(B49="","",IFERROR(INDEX('Unit Register'!$F$4:$F$103,MATCH(B49,'Unit Register'!$A$4:$A$103,0)),""))</f>
        <v/>
      </c>
      <c r="I49" s="2">
        <f>IF(B49="",0,IF(H49="Reversed",0,IF(E49="",0,E49)))</f>
        <v/>
      </c>
      <c r="J49">
        <f>IF(AND(B49="",D49="",E49="",F49=""),"",IF(F49="","Missing reference",IF(COUNTIF($F$5:$F$304,F49)&gt;1,"Duplicate reference",IF(AND(LEN(F49)&gt;=5,ISNUMBER(E49),E49&gt;0),"Valid","Invalid reference"))))</f>
        <v/>
      </c>
    </row>
    <row r="50">
      <c r="A50">
        <f>IF(OR(B50="",D50=""),"","PAY-"&amp;TEXT(D50,"yyyymmdd")&amp;"-"&amp;ROW()-4)</f>
        <v/>
      </c>
      <c r="C50">
        <f>IF(B50="","",IFERROR(INDEX('Unit Register'!$F$4:$F$103,MATCH(B50,'Unit Register'!$A$4:$A$103,0)),""))</f>
        <v/>
      </c>
      <c r="I50" s="2">
        <f>IF(B50="",0,IF(H50="Reversed",0,IF(E50="",0,E50)))</f>
        <v/>
      </c>
      <c r="J50">
        <f>IF(AND(B50="",D50="",E50="",F50=""),"",IF(F50="","Missing reference",IF(COUNTIF($F$5:$F$304,F50)&gt;1,"Duplicate reference",IF(AND(LEN(F50)&gt;=5,ISNUMBER(E50),E50&gt;0),"Valid","Invalid reference"))))</f>
        <v/>
      </c>
    </row>
    <row r="51">
      <c r="A51">
        <f>IF(OR(B51="",D51=""),"","PAY-"&amp;TEXT(D51,"yyyymmdd")&amp;"-"&amp;ROW()-4)</f>
        <v/>
      </c>
      <c r="C51">
        <f>IF(B51="","",IFERROR(INDEX('Unit Register'!$F$4:$F$103,MATCH(B51,'Unit Register'!$A$4:$A$103,0)),""))</f>
        <v/>
      </c>
      <c r="I51" s="2">
        <f>IF(B51="",0,IF(H51="Reversed",0,IF(E51="",0,E51)))</f>
        <v/>
      </c>
      <c r="J51">
        <f>IF(AND(B51="",D51="",E51="",F51=""),"",IF(F51="","Missing reference",IF(COUNTIF($F$5:$F$304,F51)&gt;1,"Duplicate reference",IF(AND(LEN(F51)&gt;=5,ISNUMBER(E51),E51&gt;0),"Valid","Invalid reference"))))</f>
        <v/>
      </c>
    </row>
    <row r="52">
      <c r="A52">
        <f>IF(OR(B52="",D52=""),"","PAY-"&amp;TEXT(D52,"yyyymmdd")&amp;"-"&amp;ROW()-4)</f>
        <v/>
      </c>
      <c r="C52">
        <f>IF(B52="","",IFERROR(INDEX('Unit Register'!$F$4:$F$103,MATCH(B52,'Unit Register'!$A$4:$A$103,0)),""))</f>
        <v/>
      </c>
      <c r="I52" s="2">
        <f>IF(B52="",0,IF(H52="Reversed",0,IF(E52="",0,E52)))</f>
        <v/>
      </c>
      <c r="J52">
        <f>IF(AND(B52="",D52="",E52="",F52=""),"",IF(F52="","Missing reference",IF(COUNTIF($F$5:$F$304,F52)&gt;1,"Duplicate reference",IF(AND(LEN(F52)&gt;=5,ISNUMBER(E52),E52&gt;0),"Valid","Invalid reference"))))</f>
        <v/>
      </c>
    </row>
    <row r="53">
      <c r="A53">
        <f>IF(OR(B53="",D53=""),"","PAY-"&amp;TEXT(D53,"yyyymmdd")&amp;"-"&amp;ROW()-4)</f>
        <v/>
      </c>
      <c r="C53">
        <f>IF(B53="","",IFERROR(INDEX('Unit Register'!$F$4:$F$103,MATCH(B53,'Unit Register'!$A$4:$A$103,0)),""))</f>
        <v/>
      </c>
      <c r="I53" s="2">
        <f>IF(B53="",0,IF(H53="Reversed",0,IF(E53="",0,E53)))</f>
        <v/>
      </c>
      <c r="J53">
        <f>IF(AND(B53="",D53="",E53="",F53=""),"",IF(F53="","Missing reference",IF(COUNTIF($F$5:$F$304,F53)&gt;1,"Duplicate reference",IF(AND(LEN(F53)&gt;=5,ISNUMBER(E53),E53&gt;0),"Valid","Invalid reference"))))</f>
        <v/>
      </c>
    </row>
    <row r="54">
      <c r="A54">
        <f>IF(OR(B54="",D54=""),"","PAY-"&amp;TEXT(D54,"yyyymmdd")&amp;"-"&amp;ROW()-4)</f>
        <v/>
      </c>
      <c r="C54">
        <f>IF(B54="","",IFERROR(INDEX('Unit Register'!$F$4:$F$103,MATCH(B54,'Unit Register'!$A$4:$A$103,0)),""))</f>
        <v/>
      </c>
      <c r="I54" s="2">
        <f>IF(B54="",0,IF(H54="Reversed",0,IF(E54="",0,E54)))</f>
        <v/>
      </c>
      <c r="J54">
        <f>IF(AND(B54="",D54="",E54="",F54=""),"",IF(F54="","Missing reference",IF(COUNTIF($F$5:$F$304,F54)&gt;1,"Duplicate reference",IF(AND(LEN(F54)&gt;=5,ISNUMBER(E54),E54&gt;0),"Valid","Invalid reference"))))</f>
        <v/>
      </c>
    </row>
    <row r="55">
      <c r="A55">
        <f>IF(OR(B55="",D55=""),"","PAY-"&amp;TEXT(D55,"yyyymmdd")&amp;"-"&amp;ROW()-4)</f>
        <v/>
      </c>
      <c r="C55">
        <f>IF(B55="","",IFERROR(INDEX('Unit Register'!$F$4:$F$103,MATCH(B55,'Unit Register'!$A$4:$A$103,0)),""))</f>
        <v/>
      </c>
      <c r="I55" s="2">
        <f>IF(B55="",0,IF(H55="Reversed",0,IF(E55="",0,E55)))</f>
        <v/>
      </c>
      <c r="J55">
        <f>IF(AND(B55="",D55="",E55="",F55=""),"",IF(F55="","Missing reference",IF(COUNTIF($F$5:$F$304,F55)&gt;1,"Duplicate reference",IF(AND(LEN(F55)&gt;=5,ISNUMBER(E55),E55&gt;0),"Valid","Invalid reference"))))</f>
        <v/>
      </c>
    </row>
    <row r="56">
      <c r="A56">
        <f>IF(OR(B56="",D56=""),"","PAY-"&amp;TEXT(D56,"yyyymmdd")&amp;"-"&amp;ROW()-4)</f>
        <v/>
      </c>
      <c r="C56">
        <f>IF(B56="","",IFERROR(INDEX('Unit Register'!$F$4:$F$103,MATCH(B56,'Unit Register'!$A$4:$A$103,0)),""))</f>
        <v/>
      </c>
      <c r="I56" s="2">
        <f>IF(B56="",0,IF(H56="Reversed",0,IF(E56="",0,E56)))</f>
        <v/>
      </c>
      <c r="J56">
        <f>IF(AND(B56="",D56="",E56="",F56=""),"",IF(F56="","Missing reference",IF(COUNTIF($F$5:$F$304,F56)&gt;1,"Duplicate reference",IF(AND(LEN(F56)&gt;=5,ISNUMBER(E56),E56&gt;0),"Valid","Invalid reference"))))</f>
        <v/>
      </c>
    </row>
    <row r="57">
      <c r="A57">
        <f>IF(OR(B57="",D57=""),"","PAY-"&amp;TEXT(D57,"yyyymmdd")&amp;"-"&amp;ROW()-4)</f>
        <v/>
      </c>
      <c r="C57">
        <f>IF(B57="","",IFERROR(INDEX('Unit Register'!$F$4:$F$103,MATCH(B57,'Unit Register'!$A$4:$A$103,0)),""))</f>
        <v/>
      </c>
      <c r="I57" s="2">
        <f>IF(B57="",0,IF(H57="Reversed",0,IF(E57="",0,E57)))</f>
        <v/>
      </c>
      <c r="J57">
        <f>IF(AND(B57="",D57="",E57="",F57=""),"",IF(F57="","Missing reference",IF(COUNTIF($F$5:$F$304,F57)&gt;1,"Duplicate reference",IF(AND(LEN(F57)&gt;=5,ISNUMBER(E57),E57&gt;0),"Valid","Invalid reference"))))</f>
        <v/>
      </c>
    </row>
    <row r="58">
      <c r="A58">
        <f>IF(OR(B58="",D58=""),"","PAY-"&amp;TEXT(D58,"yyyymmdd")&amp;"-"&amp;ROW()-4)</f>
        <v/>
      </c>
      <c r="C58">
        <f>IF(B58="","",IFERROR(INDEX('Unit Register'!$F$4:$F$103,MATCH(B58,'Unit Register'!$A$4:$A$103,0)),""))</f>
        <v/>
      </c>
      <c r="I58" s="2">
        <f>IF(B58="",0,IF(H58="Reversed",0,IF(E58="",0,E58)))</f>
        <v/>
      </c>
      <c r="J58">
        <f>IF(AND(B58="",D58="",E58="",F58=""),"",IF(F58="","Missing reference",IF(COUNTIF($F$5:$F$304,F58)&gt;1,"Duplicate reference",IF(AND(LEN(F58)&gt;=5,ISNUMBER(E58),E58&gt;0),"Valid","Invalid reference"))))</f>
        <v/>
      </c>
    </row>
    <row r="59">
      <c r="A59">
        <f>IF(OR(B59="",D59=""),"","PAY-"&amp;TEXT(D59,"yyyymmdd")&amp;"-"&amp;ROW()-4)</f>
        <v/>
      </c>
      <c r="C59">
        <f>IF(B59="","",IFERROR(INDEX('Unit Register'!$F$4:$F$103,MATCH(B59,'Unit Register'!$A$4:$A$103,0)),""))</f>
        <v/>
      </c>
      <c r="I59" s="2">
        <f>IF(B59="",0,IF(H59="Reversed",0,IF(E59="",0,E59)))</f>
        <v/>
      </c>
      <c r="J59">
        <f>IF(AND(B59="",D59="",E59="",F59=""),"",IF(F59="","Missing reference",IF(COUNTIF($F$5:$F$304,F59)&gt;1,"Duplicate reference",IF(AND(LEN(F59)&gt;=5,ISNUMBER(E59),E59&gt;0),"Valid","Invalid reference"))))</f>
        <v/>
      </c>
    </row>
    <row r="60">
      <c r="A60">
        <f>IF(OR(B60="",D60=""),"","PAY-"&amp;TEXT(D60,"yyyymmdd")&amp;"-"&amp;ROW()-4)</f>
        <v/>
      </c>
      <c r="C60">
        <f>IF(B60="","",IFERROR(INDEX('Unit Register'!$F$4:$F$103,MATCH(B60,'Unit Register'!$A$4:$A$103,0)),""))</f>
        <v/>
      </c>
      <c r="I60" s="2">
        <f>IF(B60="",0,IF(H60="Reversed",0,IF(E60="",0,E60)))</f>
        <v/>
      </c>
      <c r="J60">
        <f>IF(AND(B60="",D60="",E60="",F60=""),"",IF(F60="","Missing reference",IF(COUNTIF($F$5:$F$304,F60)&gt;1,"Duplicate reference",IF(AND(LEN(F60)&gt;=5,ISNUMBER(E60),E60&gt;0),"Valid","Invalid reference"))))</f>
        <v/>
      </c>
    </row>
    <row r="61">
      <c r="A61">
        <f>IF(OR(B61="",D61=""),"","PAY-"&amp;TEXT(D61,"yyyymmdd")&amp;"-"&amp;ROW()-4)</f>
        <v/>
      </c>
      <c r="C61">
        <f>IF(B61="","",IFERROR(INDEX('Unit Register'!$F$4:$F$103,MATCH(B61,'Unit Register'!$A$4:$A$103,0)),""))</f>
        <v/>
      </c>
      <c r="I61" s="2">
        <f>IF(B61="",0,IF(H61="Reversed",0,IF(E61="",0,E61)))</f>
        <v/>
      </c>
      <c r="J61">
        <f>IF(AND(B61="",D61="",E61="",F61=""),"",IF(F61="","Missing reference",IF(COUNTIF($F$5:$F$304,F61)&gt;1,"Duplicate reference",IF(AND(LEN(F61)&gt;=5,ISNUMBER(E61),E61&gt;0),"Valid","Invalid reference"))))</f>
        <v/>
      </c>
    </row>
    <row r="62">
      <c r="A62">
        <f>IF(OR(B62="",D62=""),"","PAY-"&amp;TEXT(D62,"yyyymmdd")&amp;"-"&amp;ROW()-4)</f>
        <v/>
      </c>
      <c r="C62">
        <f>IF(B62="","",IFERROR(INDEX('Unit Register'!$F$4:$F$103,MATCH(B62,'Unit Register'!$A$4:$A$103,0)),""))</f>
        <v/>
      </c>
      <c r="I62" s="2">
        <f>IF(B62="",0,IF(H62="Reversed",0,IF(E62="",0,E62)))</f>
        <v/>
      </c>
      <c r="J62">
        <f>IF(AND(B62="",D62="",E62="",F62=""),"",IF(F62="","Missing reference",IF(COUNTIF($F$5:$F$304,F62)&gt;1,"Duplicate reference",IF(AND(LEN(F62)&gt;=5,ISNUMBER(E62),E62&gt;0),"Valid","Invalid reference"))))</f>
        <v/>
      </c>
    </row>
    <row r="63">
      <c r="A63">
        <f>IF(OR(B63="",D63=""),"","PAY-"&amp;TEXT(D63,"yyyymmdd")&amp;"-"&amp;ROW()-4)</f>
        <v/>
      </c>
      <c r="C63">
        <f>IF(B63="","",IFERROR(INDEX('Unit Register'!$F$4:$F$103,MATCH(B63,'Unit Register'!$A$4:$A$103,0)),""))</f>
        <v/>
      </c>
      <c r="I63" s="2">
        <f>IF(B63="",0,IF(H63="Reversed",0,IF(E63="",0,E63)))</f>
        <v/>
      </c>
      <c r="J63">
        <f>IF(AND(B63="",D63="",E63="",F63=""),"",IF(F63="","Missing reference",IF(COUNTIF($F$5:$F$304,F63)&gt;1,"Duplicate reference",IF(AND(LEN(F63)&gt;=5,ISNUMBER(E63),E63&gt;0),"Valid","Invalid reference"))))</f>
        <v/>
      </c>
    </row>
    <row r="64">
      <c r="A64">
        <f>IF(OR(B64="",D64=""),"","PAY-"&amp;TEXT(D64,"yyyymmdd")&amp;"-"&amp;ROW()-4)</f>
        <v/>
      </c>
      <c r="C64">
        <f>IF(B64="","",IFERROR(INDEX('Unit Register'!$F$4:$F$103,MATCH(B64,'Unit Register'!$A$4:$A$103,0)),""))</f>
        <v/>
      </c>
      <c r="I64" s="2">
        <f>IF(B64="",0,IF(H64="Reversed",0,IF(E64="",0,E64)))</f>
        <v/>
      </c>
      <c r="J64">
        <f>IF(AND(B64="",D64="",E64="",F64=""),"",IF(F64="","Missing reference",IF(COUNTIF($F$5:$F$304,F64)&gt;1,"Duplicate reference",IF(AND(LEN(F64)&gt;=5,ISNUMBER(E64),E64&gt;0),"Valid","Invalid reference"))))</f>
        <v/>
      </c>
    </row>
    <row r="65">
      <c r="A65">
        <f>IF(OR(B65="",D65=""),"","PAY-"&amp;TEXT(D65,"yyyymmdd")&amp;"-"&amp;ROW()-4)</f>
        <v/>
      </c>
      <c r="C65">
        <f>IF(B65="","",IFERROR(INDEX('Unit Register'!$F$4:$F$103,MATCH(B65,'Unit Register'!$A$4:$A$103,0)),""))</f>
        <v/>
      </c>
      <c r="I65" s="2">
        <f>IF(B65="",0,IF(H65="Reversed",0,IF(E65="",0,E65)))</f>
        <v/>
      </c>
      <c r="J65">
        <f>IF(AND(B65="",D65="",E65="",F65=""),"",IF(F65="","Missing reference",IF(COUNTIF($F$5:$F$304,F65)&gt;1,"Duplicate reference",IF(AND(LEN(F65)&gt;=5,ISNUMBER(E65),E65&gt;0),"Valid","Invalid reference"))))</f>
        <v/>
      </c>
    </row>
    <row r="66">
      <c r="A66">
        <f>IF(OR(B66="",D66=""),"","PAY-"&amp;TEXT(D66,"yyyymmdd")&amp;"-"&amp;ROW()-4)</f>
        <v/>
      </c>
      <c r="C66">
        <f>IF(B66="","",IFERROR(INDEX('Unit Register'!$F$4:$F$103,MATCH(B66,'Unit Register'!$A$4:$A$103,0)),""))</f>
        <v/>
      </c>
      <c r="I66" s="2">
        <f>IF(B66="",0,IF(H66="Reversed",0,IF(E66="",0,E66)))</f>
        <v/>
      </c>
      <c r="J66">
        <f>IF(AND(B66="",D66="",E66="",F66=""),"",IF(F66="","Missing reference",IF(COUNTIF($F$5:$F$304,F66)&gt;1,"Duplicate reference",IF(AND(LEN(F66)&gt;=5,ISNUMBER(E66),E66&gt;0),"Valid","Invalid reference"))))</f>
        <v/>
      </c>
    </row>
    <row r="67">
      <c r="A67">
        <f>IF(OR(B67="",D67=""),"","PAY-"&amp;TEXT(D67,"yyyymmdd")&amp;"-"&amp;ROW()-4)</f>
        <v/>
      </c>
      <c r="C67">
        <f>IF(B67="","",IFERROR(INDEX('Unit Register'!$F$4:$F$103,MATCH(B67,'Unit Register'!$A$4:$A$103,0)),""))</f>
        <v/>
      </c>
      <c r="I67" s="2">
        <f>IF(B67="",0,IF(H67="Reversed",0,IF(E67="",0,E67)))</f>
        <v/>
      </c>
      <c r="J67">
        <f>IF(AND(B67="",D67="",E67="",F67=""),"",IF(F67="","Missing reference",IF(COUNTIF($F$5:$F$304,F67)&gt;1,"Duplicate reference",IF(AND(LEN(F67)&gt;=5,ISNUMBER(E67),E67&gt;0),"Valid","Invalid reference"))))</f>
        <v/>
      </c>
    </row>
    <row r="68">
      <c r="A68">
        <f>IF(OR(B68="",D68=""),"","PAY-"&amp;TEXT(D68,"yyyymmdd")&amp;"-"&amp;ROW()-4)</f>
        <v/>
      </c>
      <c r="C68">
        <f>IF(B68="","",IFERROR(INDEX('Unit Register'!$F$4:$F$103,MATCH(B68,'Unit Register'!$A$4:$A$103,0)),""))</f>
        <v/>
      </c>
      <c r="I68" s="2">
        <f>IF(B68="",0,IF(H68="Reversed",0,IF(E68="",0,E68)))</f>
        <v/>
      </c>
      <c r="J68">
        <f>IF(AND(B68="",D68="",E68="",F68=""),"",IF(F68="","Missing reference",IF(COUNTIF($F$5:$F$304,F68)&gt;1,"Duplicate reference",IF(AND(LEN(F68)&gt;=5,ISNUMBER(E68),E68&gt;0),"Valid","Invalid reference"))))</f>
        <v/>
      </c>
    </row>
    <row r="69">
      <c r="A69">
        <f>IF(OR(B69="",D69=""),"","PAY-"&amp;TEXT(D69,"yyyymmdd")&amp;"-"&amp;ROW()-4)</f>
        <v/>
      </c>
      <c r="C69">
        <f>IF(B69="","",IFERROR(INDEX('Unit Register'!$F$4:$F$103,MATCH(B69,'Unit Register'!$A$4:$A$103,0)),""))</f>
        <v/>
      </c>
      <c r="I69" s="2">
        <f>IF(B69="",0,IF(H69="Reversed",0,IF(E69="",0,E69)))</f>
        <v/>
      </c>
      <c r="J69">
        <f>IF(AND(B69="",D69="",E69="",F69=""),"",IF(F69="","Missing reference",IF(COUNTIF($F$5:$F$304,F69)&gt;1,"Duplicate reference",IF(AND(LEN(F69)&gt;=5,ISNUMBER(E69),E69&gt;0),"Valid","Invalid reference"))))</f>
        <v/>
      </c>
    </row>
    <row r="70">
      <c r="A70">
        <f>IF(OR(B70="",D70=""),"","PAY-"&amp;TEXT(D70,"yyyymmdd")&amp;"-"&amp;ROW()-4)</f>
        <v/>
      </c>
      <c r="C70">
        <f>IF(B70="","",IFERROR(INDEX('Unit Register'!$F$4:$F$103,MATCH(B70,'Unit Register'!$A$4:$A$103,0)),""))</f>
        <v/>
      </c>
      <c r="I70" s="2">
        <f>IF(B70="",0,IF(H70="Reversed",0,IF(E70="",0,E70)))</f>
        <v/>
      </c>
      <c r="J70">
        <f>IF(AND(B70="",D70="",E70="",F70=""),"",IF(F70="","Missing reference",IF(COUNTIF($F$5:$F$304,F70)&gt;1,"Duplicate reference",IF(AND(LEN(F70)&gt;=5,ISNUMBER(E70),E70&gt;0),"Valid","Invalid reference"))))</f>
        <v/>
      </c>
    </row>
    <row r="71">
      <c r="A71">
        <f>IF(OR(B71="",D71=""),"","PAY-"&amp;TEXT(D71,"yyyymmdd")&amp;"-"&amp;ROW()-4)</f>
        <v/>
      </c>
      <c r="C71">
        <f>IF(B71="","",IFERROR(INDEX('Unit Register'!$F$4:$F$103,MATCH(B71,'Unit Register'!$A$4:$A$103,0)),""))</f>
        <v/>
      </c>
      <c r="I71" s="2">
        <f>IF(B71="",0,IF(H71="Reversed",0,IF(E71="",0,E71)))</f>
        <v/>
      </c>
      <c r="J71">
        <f>IF(AND(B71="",D71="",E71="",F71=""),"",IF(F71="","Missing reference",IF(COUNTIF($F$5:$F$304,F71)&gt;1,"Duplicate reference",IF(AND(LEN(F71)&gt;=5,ISNUMBER(E71),E71&gt;0),"Valid","Invalid reference"))))</f>
        <v/>
      </c>
    </row>
    <row r="72">
      <c r="A72">
        <f>IF(OR(B72="",D72=""),"","PAY-"&amp;TEXT(D72,"yyyymmdd")&amp;"-"&amp;ROW()-4)</f>
        <v/>
      </c>
      <c r="C72">
        <f>IF(B72="","",IFERROR(INDEX('Unit Register'!$F$4:$F$103,MATCH(B72,'Unit Register'!$A$4:$A$103,0)),""))</f>
        <v/>
      </c>
      <c r="I72" s="2">
        <f>IF(B72="",0,IF(H72="Reversed",0,IF(E72="",0,E72)))</f>
        <v/>
      </c>
      <c r="J72">
        <f>IF(AND(B72="",D72="",E72="",F72=""),"",IF(F72="","Missing reference",IF(COUNTIF($F$5:$F$304,F72)&gt;1,"Duplicate reference",IF(AND(LEN(F72)&gt;=5,ISNUMBER(E72),E72&gt;0),"Valid","Invalid reference"))))</f>
        <v/>
      </c>
    </row>
    <row r="73">
      <c r="A73">
        <f>IF(OR(B73="",D73=""),"","PAY-"&amp;TEXT(D73,"yyyymmdd")&amp;"-"&amp;ROW()-4)</f>
        <v/>
      </c>
      <c r="C73">
        <f>IF(B73="","",IFERROR(INDEX('Unit Register'!$F$4:$F$103,MATCH(B73,'Unit Register'!$A$4:$A$103,0)),""))</f>
        <v/>
      </c>
      <c r="I73" s="2">
        <f>IF(B73="",0,IF(H73="Reversed",0,IF(E73="",0,E73)))</f>
        <v/>
      </c>
      <c r="J73">
        <f>IF(AND(B73="",D73="",E73="",F73=""),"",IF(F73="","Missing reference",IF(COUNTIF($F$5:$F$304,F73)&gt;1,"Duplicate reference",IF(AND(LEN(F73)&gt;=5,ISNUMBER(E73),E73&gt;0),"Valid","Invalid reference"))))</f>
        <v/>
      </c>
    </row>
    <row r="74">
      <c r="A74">
        <f>IF(OR(B74="",D74=""),"","PAY-"&amp;TEXT(D74,"yyyymmdd")&amp;"-"&amp;ROW()-4)</f>
        <v/>
      </c>
      <c r="C74">
        <f>IF(B74="","",IFERROR(INDEX('Unit Register'!$F$4:$F$103,MATCH(B74,'Unit Register'!$A$4:$A$103,0)),""))</f>
        <v/>
      </c>
      <c r="I74" s="2">
        <f>IF(B74="",0,IF(H74="Reversed",0,IF(E74="",0,E74)))</f>
        <v/>
      </c>
      <c r="J74">
        <f>IF(AND(B74="",D74="",E74="",F74=""),"",IF(F74="","Missing reference",IF(COUNTIF($F$5:$F$304,F74)&gt;1,"Duplicate reference",IF(AND(LEN(F74)&gt;=5,ISNUMBER(E74),E74&gt;0),"Valid","Invalid reference"))))</f>
        <v/>
      </c>
    </row>
    <row r="75">
      <c r="A75">
        <f>IF(OR(B75="",D75=""),"","PAY-"&amp;TEXT(D75,"yyyymmdd")&amp;"-"&amp;ROW()-4)</f>
        <v/>
      </c>
      <c r="C75">
        <f>IF(B75="","",IFERROR(INDEX('Unit Register'!$F$4:$F$103,MATCH(B75,'Unit Register'!$A$4:$A$103,0)),""))</f>
        <v/>
      </c>
      <c r="I75" s="2">
        <f>IF(B75="",0,IF(H75="Reversed",0,IF(E75="",0,E75)))</f>
        <v/>
      </c>
      <c r="J75">
        <f>IF(AND(B75="",D75="",E75="",F75=""),"",IF(F75="","Missing reference",IF(COUNTIF($F$5:$F$304,F75)&gt;1,"Duplicate reference",IF(AND(LEN(F75)&gt;=5,ISNUMBER(E75),E75&gt;0),"Valid","Invalid reference"))))</f>
        <v/>
      </c>
    </row>
    <row r="76">
      <c r="A76">
        <f>IF(OR(B76="",D76=""),"","PAY-"&amp;TEXT(D76,"yyyymmdd")&amp;"-"&amp;ROW()-4)</f>
        <v/>
      </c>
      <c r="C76">
        <f>IF(B76="","",IFERROR(INDEX('Unit Register'!$F$4:$F$103,MATCH(B76,'Unit Register'!$A$4:$A$103,0)),""))</f>
        <v/>
      </c>
      <c r="I76" s="2">
        <f>IF(B76="",0,IF(H76="Reversed",0,IF(E76="",0,E76)))</f>
        <v/>
      </c>
      <c r="J76">
        <f>IF(AND(B76="",D76="",E76="",F76=""),"",IF(F76="","Missing reference",IF(COUNTIF($F$5:$F$304,F76)&gt;1,"Duplicate reference",IF(AND(LEN(F76)&gt;=5,ISNUMBER(E76),E76&gt;0),"Valid","Invalid reference"))))</f>
        <v/>
      </c>
    </row>
    <row r="77">
      <c r="A77">
        <f>IF(OR(B77="",D77=""),"","PAY-"&amp;TEXT(D77,"yyyymmdd")&amp;"-"&amp;ROW()-4)</f>
        <v/>
      </c>
      <c r="C77">
        <f>IF(B77="","",IFERROR(INDEX('Unit Register'!$F$4:$F$103,MATCH(B77,'Unit Register'!$A$4:$A$103,0)),""))</f>
        <v/>
      </c>
      <c r="I77" s="2">
        <f>IF(B77="",0,IF(H77="Reversed",0,IF(E77="",0,E77)))</f>
        <v/>
      </c>
      <c r="J77">
        <f>IF(AND(B77="",D77="",E77="",F77=""),"",IF(F77="","Missing reference",IF(COUNTIF($F$5:$F$304,F77)&gt;1,"Duplicate reference",IF(AND(LEN(F77)&gt;=5,ISNUMBER(E77),E77&gt;0),"Valid","Invalid reference"))))</f>
        <v/>
      </c>
    </row>
    <row r="78">
      <c r="A78">
        <f>IF(OR(B78="",D78=""),"","PAY-"&amp;TEXT(D78,"yyyymmdd")&amp;"-"&amp;ROW()-4)</f>
        <v/>
      </c>
      <c r="C78">
        <f>IF(B78="","",IFERROR(INDEX('Unit Register'!$F$4:$F$103,MATCH(B78,'Unit Register'!$A$4:$A$103,0)),""))</f>
        <v/>
      </c>
      <c r="I78" s="2">
        <f>IF(B78="",0,IF(H78="Reversed",0,IF(E78="",0,E78)))</f>
        <v/>
      </c>
      <c r="J78">
        <f>IF(AND(B78="",D78="",E78="",F78=""),"",IF(F78="","Missing reference",IF(COUNTIF($F$5:$F$304,F78)&gt;1,"Duplicate reference",IF(AND(LEN(F78)&gt;=5,ISNUMBER(E78),E78&gt;0),"Valid","Invalid reference"))))</f>
        <v/>
      </c>
    </row>
    <row r="79">
      <c r="A79">
        <f>IF(OR(B79="",D79=""),"","PAY-"&amp;TEXT(D79,"yyyymmdd")&amp;"-"&amp;ROW()-4)</f>
        <v/>
      </c>
      <c r="C79">
        <f>IF(B79="","",IFERROR(INDEX('Unit Register'!$F$4:$F$103,MATCH(B79,'Unit Register'!$A$4:$A$103,0)),""))</f>
        <v/>
      </c>
      <c r="I79" s="2">
        <f>IF(B79="",0,IF(H79="Reversed",0,IF(E79="",0,E79)))</f>
        <v/>
      </c>
      <c r="J79">
        <f>IF(AND(B79="",D79="",E79="",F79=""),"",IF(F79="","Missing reference",IF(COUNTIF($F$5:$F$304,F79)&gt;1,"Duplicate reference",IF(AND(LEN(F79)&gt;=5,ISNUMBER(E79),E79&gt;0),"Valid","Invalid reference"))))</f>
        <v/>
      </c>
    </row>
    <row r="80">
      <c r="A80">
        <f>IF(OR(B80="",D80=""),"","PAY-"&amp;TEXT(D80,"yyyymmdd")&amp;"-"&amp;ROW()-4)</f>
        <v/>
      </c>
      <c r="C80">
        <f>IF(B80="","",IFERROR(INDEX('Unit Register'!$F$4:$F$103,MATCH(B80,'Unit Register'!$A$4:$A$103,0)),""))</f>
        <v/>
      </c>
      <c r="I80" s="2">
        <f>IF(B80="",0,IF(H80="Reversed",0,IF(E80="",0,E80)))</f>
        <v/>
      </c>
      <c r="J80">
        <f>IF(AND(B80="",D80="",E80="",F80=""),"",IF(F80="","Missing reference",IF(COUNTIF($F$5:$F$304,F80)&gt;1,"Duplicate reference",IF(AND(LEN(F80)&gt;=5,ISNUMBER(E80),E80&gt;0),"Valid","Invalid reference"))))</f>
        <v/>
      </c>
    </row>
    <row r="81">
      <c r="A81">
        <f>IF(OR(B81="",D81=""),"","PAY-"&amp;TEXT(D81,"yyyymmdd")&amp;"-"&amp;ROW()-4)</f>
        <v/>
      </c>
      <c r="C81">
        <f>IF(B81="","",IFERROR(INDEX('Unit Register'!$F$4:$F$103,MATCH(B81,'Unit Register'!$A$4:$A$103,0)),""))</f>
        <v/>
      </c>
      <c r="I81" s="2">
        <f>IF(B81="",0,IF(H81="Reversed",0,IF(E81="",0,E81)))</f>
        <v/>
      </c>
      <c r="J81">
        <f>IF(AND(B81="",D81="",E81="",F81=""),"",IF(F81="","Missing reference",IF(COUNTIF($F$5:$F$304,F81)&gt;1,"Duplicate reference",IF(AND(LEN(F81)&gt;=5,ISNUMBER(E81),E81&gt;0),"Valid","Invalid reference"))))</f>
        <v/>
      </c>
    </row>
    <row r="82">
      <c r="A82">
        <f>IF(OR(B82="",D82=""),"","PAY-"&amp;TEXT(D82,"yyyymmdd")&amp;"-"&amp;ROW()-4)</f>
        <v/>
      </c>
      <c r="C82">
        <f>IF(B82="","",IFERROR(INDEX('Unit Register'!$F$4:$F$103,MATCH(B82,'Unit Register'!$A$4:$A$103,0)),""))</f>
        <v/>
      </c>
      <c r="I82" s="2">
        <f>IF(B82="",0,IF(H82="Reversed",0,IF(E82="",0,E82)))</f>
        <v/>
      </c>
      <c r="J82">
        <f>IF(AND(B82="",D82="",E82="",F82=""),"",IF(F82="","Missing reference",IF(COUNTIF($F$5:$F$304,F82)&gt;1,"Duplicate reference",IF(AND(LEN(F82)&gt;=5,ISNUMBER(E82),E82&gt;0),"Valid","Invalid reference"))))</f>
        <v/>
      </c>
    </row>
    <row r="83">
      <c r="A83">
        <f>IF(OR(B83="",D83=""),"","PAY-"&amp;TEXT(D83,"yyyymmdd")&amp;"-"&amp;ROW()-4)</f>
        <v/>
      </c>
      <c r="C83">
        <f>IF(B83="","",IFERROR(INDEX('Unit Register'!$F$4:$F$103,MATCH(B83,'Unit Register'!$A$4:$A$103,0)),""))</f>
        <v/>
      </c>
      <c r="I83" s="2">
        <f>IF(B83="",0,IF(H83="Reversed",0,IF(E83="",0,E83)))</f>
        <v/>
      </c>
      <c r="J83">
        <f>IF(AND(B83="",D83="",E83="",F83=""),"",IF(F83="","Missing reference",IF(COUNTIF($F$5:$F$304,F83)&gt;1,"Duplicate reference",IF(AND(LEN(F83)&gt;=5,ISNUMBER(E83),E83&gt;0),"Valid","Invalid reference"))))</f>
        <v/>
      </c>
    </row>
    <row r="84">
      <c r="A84">
        <f>IF(OR(B84="",D84=""),"","PAY-"&amp;TEXT(D84,"yyyymmdd")&amp;"-"&amp;ROW()-4)</f>
        <v/>
      </c>
      <c r="C84">
        <f>IF(B84="","",IFERROR(INDEX('Unit Register'!$F$4:$F$103,MATCH(B84,'Unit Register'!$A$4:$A$103,0)),""))</f>
        <v/>
      </c>
      <c r="I84" s="2">
        <f>IF(B84="",0,IF(H84="Reversed",0,IF(E84="",0,E84)))</f>
        <v/>
      </c>
      <c r="J84">
        <f>IF(AND(B84="",D84="",E84="",F84=""),"",IF(F84="","Missing reference",IF(COUNTIF($F$5:$F$304,F84)&gt;1,"Duplicate reference",IF(AND(LEN(F84)&gt;=5,ISNUMBER(E84),E84&gt;0),"Valid","Invalid reference"))))</f>
        <v/>
      </c>
    </row>
    <row r="85">
      <c r="A85">
        <f>IF(OR(B85="",D85=""),"","PAY-"&amp;TEXT(D85,"yyyymmdd")&amp;"-"&amp;ROW()-4)</f>
        <v/>
      </c>
      <c r="C85">
        <f>IF(B85="","",IFERROR(INDEX('Unit Register'!$F$4:$F$103,MATCH(B85,'Unit Register'!$A$4:$A$103,0)),""))</f>
        <v/>
      </c>
      <c r="I85" s="2">
        <f>IF(B85="",0,IF(H85="Reversed",0,IF(E85="",0,E85)))</f>
        <v/>
      </c>
      <c r="J85">
        <f>IF(AND(B85="",D85="",E85="",F85=""),"",IF(F85="","Missing reference",IF(COUNTIF($F$5:$F$304,F85)&gt;1,"Duplicate reference",IF(AND(LEN(F85)&gt;=5,ISNUMBER(E85),E85&gt;0),"Valid","Invalid reference"))))</f>
        <v/>
      </c>
    </row>
    <row r="86">
      <c r="A86">
        <f>IF(OR(B86="",D86=""),"","PAY-"&amp;TEXT(D86,"yyyymmdd")&amp;"-"&amp;ROW()-4)</f>
        <v/>
      </c>
      <c r="C86">
        <f>IF(B86="","",IFERROR(INDEX('Unit Register'!$F$4:$F$103,MATCH(B86,'Unit Register'!$A$4:$A$103,0)),""))</f>
        <v/>
      </c>
      <c r="I86" s="2">
        <f>IF(B86="",0,IF(H86="Reversed",0,IF(E86="",0,E86)))</f>
        <v/>
      </c>
      <c r="J86">
        <f>IF(AND(B86="",D86="",E86="",F86=""),"",IF(F86="","Missing reference",IF(COUNTIF($F$5:$F$304,F86)&gt;1,"Duplicate reference",IF(AND(LEN(F86)&gt;=5,ISNUMBER(E86),E86&gt;0),"Valid","Invalid reference"))))</f>
        <v/>
      </c>
    </row>
    <row r="87">
      <c r="A87">
        <f>IF(OR(B87="",D87=""),"","PAY-"&amp;TEXT(D87,"yyyymmdd")&amp;"-"&amp;ROW()-4)</f>
        <v/>
      </c>
      <c r="C87">
        <f>IF(B87="","",IFERROR(INDEX('Unit Register'!$F$4:$F$103,MATCH(B87,'Unit Register'!$A$4:$A$103,0)),""))</f>
        <v/>
      </c>
      <c r="I87" s="2">
        <f>IF(B87="",0,IF(H87="Reversed",0,IF(E87="",0,E87)))</f>
        <v/>
      </c>
      <c r="J87">
        <f>IF(AND(B87="",D87="",E87="",F87=""),"",IF(F87="","Missing reference",IF(COUNTIF($F$5:$F$304,F87)&gt;1,"Duplicate reference",IF(AND(LEN(F87)&gt;=5,ISNUMBER(E87),E87&gt;0),"Valid","Invalid reference"))))</f>
        <v/>
      </c>
    </row>
    <row r="88">
      <c r="A88">
        <f>IF(OR(B88="",D88=""),"","PAY-"&amp;TEXT(D88,"yyyymmdd")&amp;"-"&amp;ROW()-4)</f>
        <v/>
      </c>
      <c r="C88">
        <f>IF(B88="","",IFERROR(INDEX('Unit Register'!$F$4:$F$103,MATCH(B88,'Unit Register'!$A$4:$A$103,0)),""))</f>
        <v/>
      </c>
      <c r="I88" s="2">
        <f>IF(B88="",0,IF(H88="Reversed",0,IF(E88="",0,E88)))</f>
        <v/>
      </c>
      <c r="J88">
        <f>IF(AND(B88="",D88="",E88="",F88=""),"",IF(F88="","Missing reference",IF(COUNTIF($F$5:$F$304,F88)&gt;1,"Duplicate reference",IF(AND(LEN(F88)&gt;=5,ISNUMBER(E88),E88&gt;0),"Valid","Invalid reference"))))</f>
        <v/>
      </c>
    </row>
    <row r="89">
      <c r="A89">
        <f>IF(OR(B89="",D89=""),"","PAY-"&amp;TEXT(D89,"yyyymmdd")&amp;"-"&amp;ROW()-4)</f>
        <v/>
      </c>
      <c r="C89">
        <f>IF(B89="","",IFERROR(INDEX('Unit Register'!$F$4:$F$103,MATCH(B89,'Unit Register'!$A$4:$A$103,0)),""))</f>
        <v/>
      </c>
      <c r="I89" s="2">
        <f>IF(B89="",0,IF(H89="Reversed",0,IF(E89="",0,E89)))</f>
        <v/>
      </c>
      <c r="J89">
        <f>IF(AND(B89="",D89="",E89="",F89=""),"",IF(F89="","Missing reference",IF(COUNTIF($F$5:$F$304,F89)&gt;1,"Duplicate reference",IF(AND(LEN(F89)&gt;=5,ISNUMBER(E89),E89&gt;0),"Valid","Invalid reference"))))</f>
        <v/>
      </c>
    </row>
    <row r="90">
      <c r="A90">
        <f>IF(OR(B90="",D90=""),"","PAY-"&amp;TEXT(D90,"yyyymmdd")&amp;"-"&amp;ROW()-4)</f>
        <v/>
      </c>
      <c r="C90">
        <f>IF(B90="","",IFERROR(INDEX('Unit Register'!$F$4:$F$103,MATCH(B90,'Unit Register'!$A$4:$A$103,0)),""))</f>
        <v/>
      </c>
      <c r="I90" s="2">
        <f>IF(B90="",0,IF(H90="Reversed",0,IF(E90="",0,E90)))</f>
        <v/>
      </c>
      <c r="J90">
        <f>IF(AND(B90="",D90="",E90="",F90=""),"",IF(F90="","Missing reference",IF(COUNTIF($F$5:$F$304,F90)&gt;1,"Duplicate reference",IF(AND(LEN(F90)&gt;=5,ISNUMBER(E90),E90&gt;0),"Valid","Invalid reference"))))</f>
        <v/>
      </c>
    </row>
    <row r="91">
      <c r="A91">
        <f>IF(OR(B91="",D91=""),"","PAY-"&amp;TEXT(D91,"yyyymmdd")&amp;"-"&amp;ROW()-4)</f>
        <v/>
      </c>
      <c r="C91">
        <f>IF(B91="","",IFERROR(INDEX('Unit Register'!$F$4:$F$103,MATCH(B91,'Unit Register'!$A$4:$A$103,0)),""))</f>
        <v/>
      </c>
      <c r="I91" s="2">
        <f>IF(B91="",0,IF(H91="Reversed",0,IF(E91="",0,E91)))</f>
        <v/>
      </c>
      <c r="J91">
        <f>IF(AND(B91="",D91="",E91="",F91=""),"",IF(F91="","Missing reference",IF(COUNTIF($F$5:$F$304,F91)&gt;1,"Duplicate reference",IF(AND(LEN(F91)&gt;=5,ISNUMBER(E91),E91&gt;0),"Valid","Invalid reference"))))</f>
        <v/>
      </c>
    </row>
    <row r="92">
      <c r="A92">
        <f>IF(OR(B92="",D92=""),"","PAY-"&amp;TEXT(D92,"yyyymmdd")&amp;"-"&amp;ROW()-4)</f>
        <v/>
      </c>
      <c r="C92">
        <f>IF(B92="","",IFERROR(INDEX('Unit Register'!$F$4:$F$103,MATCH(B92,'Unit Register'!$A$4:$A$103,0)),""))</f>
        <v/>
      </c>
      <c r="I92" s="2">
        <f>IF(B92="",0,IF(H92="Reversed",0,IF(E92="",0,E92)))</f>
        <v/>
      </c>
      <c r="J92">
        <f>IF(AND(B92="",D92="",E92="",F92=""),"",IF(F92="","Missing reference",IF(COUNTIF($F$5:$F$304,F92)&gt;1,"Duplicate reference",IF(AND(LEN(F92)&gt;=5,ISNUMBER(E92),E92&gt;0),"Valid","Invalid reference"))))</f>
        <v/>
      </c>
    </row>
    <row r="93">
      <c r="A93">
        <f>IF(OR(B93="",D93=""),"","PAY-"&amp;TEXT(D93,"yyyymmdd")&amp;"-"&amp;ROW()-4)</f>
        <v/>
      </c>
      <c r="C93">
        <f>IF(B93="","",IFERROR(INDEX('Unit Register'!$F$4:$F$103,MATCH(B93,'Unit Register'!$A$4:$A$103,0)),""))</f>
        <v/>
      </c>
      <c r="I93" s="2">
        <f>IF(B93="",0,IF(H93="Reversed",0,IF(E93="",0,E93)))</f>
        <v/>
      </c>
      <c r="J93">
        <f>IF(AND(B93="",D93="",E93="",F93=""),"",IF(F93="","Missing reference",IF(COUNTIF($F$5:$F$304,F93)&gt;1,"Duplicate reference",IF(AND(LEN(F93)&gt;=5,ISNUMBER(E93),E93&gt;0),"Valid","Invalid reference"))))</f>
        <v/>
      </c>
    </row>
    <row r="94">
      <c r="A94">
        <f>IF(OR(B94="",D94=""),"","PAY-"&amp;TEXT(D94,"yyyymmdd")&amp;"-"&amp;ROW()-4)</f>
        <v/>
      </c>
      <c r="C94">
        <f>IF(B94="","",IFERROR(INDEX('Unit Register'!$F$4:$F$103,MATCH(B94,'Unit Register'!$A$4:$A$103,0)),""))</f>
        <v/>
      </c>
      <c r="I94" s="2">
        <f>IF(B94="",0,IF(H94="Reversed",0,IF(E94="",0,E94)))</f>
        <v/>
      </c>
      <c r="J94">
        <f>IF(AND(B94="",D94="",E94="",F94=""),"",IF(F94="","Missing reference",IF(COUNTIF($F$5:$F$304,F94)&gt;1,"Duplicate reference",IF(AND(LEN(F94)&gt;=5,ISNUMBER(E94),E94&gt;0),"Valid","Invalid reference"))))</f>
        <v/>
      </c>
    </row>
    <row r="95">
      <c r="A95">
        <f>IF(OR(B95="",D95=""),"","PAY-"&amp;TEXT(D95,"yyyymmdd")&amp;"-"&amp;ROW()-4)</f>
        <v/>
      </c>
      <c r="C95">
        <f>IF(B95="","",IFERROR(INDEX('Unit Register'!$F$4:$F$103,MATCH(B95,'Unit Register'!$A$4:$A$103,0)),""))</f>
        <v/>
      </c>
      <c r="I95" s="2">
        <f>IF(B95="",0,IF(H95="Reversed",0,IF(E95="",0,E95)))</f>
        <v/>
      </c>
      <c r="J95">
        <f>IF(AND(B95="",D95="",E95="",F95=""),"",IF(F95="","Missing reference",IF(COUNTIF($F$5:$F$304,F95)&gt;1,"Duplicate reference",IF(AND(LEN(F95)&gt;=5,ISNUMBER(E95),E95&gt;0),"Valid","Invalid reference"))))</f>
        <v/>
      </c>
    </row>
    <row r="96">
      <c r="A96">
        <f>IF(OR(B96="",D96=""),"","PAY-"&amp;TEXT(D96,"yyyymmdd")&amp;"-"&amp;ROW()-4)</f>
        <v/>
      </c>
      <c r="C96">
        <f>IF(B96="","",IFERROR(INDEX('Unit Register'!$F$4:$F$103,MATCH(B96,'Unit Register'!$A$4:$A$103,0)),""))</f>
        <v/>
      </c>
      <c r="I96" s="2">
        <f>IF(B96="",0,IF(H96="Reversed",0,IF(E96="",0,E96)))</f>
        <v/>
      </c>
      <c r="J96">
        <f>IF(AND(B96="",D96="",E96="",F96=""),"",IF(F96="","Missing reference",IF(COUNTIF($F$5:$F$304,F96)&gt;1,"Duplicate reference",IF(AND(LEN(F96)&gt;=5,ISNUMBER(E96),E96&gt;0),"Valid","Invalid reference"))))</f>
        <v/>
      </c>
    </row>
    <row r="97">
      <c r="A97">
        <f>IF(OR(B97="",D97=""),"","PAY-"&amp;TEXT(D97,"yyyymmdd")&amp;"-"&amp;ROW()-4)</f>
        <v/>
      </c>
      <c r="C97">
        <f>IF(B97="","",IFERROR(INDEX('Unit Register'!$F$4:$F$103,MATCH(B97,'Unit Register'!$A$4:$A$103,0)),""))</f>
        <v/>
      </c>
      <c r="I97" s="2">
        <f>IF(B97="",0,IF(H97="Reversed",0,IF(E97="",0,E97)))</f>
        <v/>
      </c>
      <c r="J97">
        <f>IF(AND(B97="",D97="",E97="",F97=""),"",IF(F97="","Missing reference",IF(COUNTIF($F$5:$F$304,F97)&gt;1,"Duplicate reference",IF(AND(LEN(F97)&gt;=5,ISNUMBER(E97),E97&gt;0),"Valid","Invalid reference"))))</f>
        <v/>
      </c>
    </row>
    <row r="98">
      <c r="A98">
        <f>IF(OR(B98="",D98=""),"","PAY-"&amp;TEXT(D98,"yyyymmdd")&amp;"-"&amp;ROW()-4)</f>
        <v/>
      </c>
      <c r="C98">
        <f>IF(B98="","",IFERROR(INDEX('Unit Register'!$F$4:$F$103,MATCH(B98,'Unit Register'!$A$4:$A$103,0)),""))</f>
        <v/>
      </c>
      <c r="I98" s="2">
        <f>IF(B98="",0,IF(H98="Reversed",0,IF(E98="",0,E98)))</f>
        <v/>
      </c>
      <c r="J98">
        <f>IF(AND(B98="",D98="",E98="",F98=""),"",IF(F98="","Missing reference",IF(COUNTIF($F$5:$F$304,F98)&gt;1,"Duplicate reference",IF(AND(LEN(F98)&gt;=5,ISNUMBER(E98),E98&gt;0),"Valid","Invalid reference"))))</f>
        <v/>
      </c>
    </row>
    <row r="99">
      <c r="A99">
        <f>IF(OR(B99="",D99=""),"","PAY-"&amp;TEXT(D99,"yyyymmdd")&amp;"-"&amp;ROW()-4)</f>
        <v/>
      </c>
      <c r="C99">
        <f>IF(B99="","",IFERROR(INDEX('Unit Register'!$F$4:$F$103,MATCH(B99,'Unit Register'!$A$4:$A$103,0)),""))</f>
        <v/>
      </c>
      <c r="I99" s="2">
        <f>IF(B99="",0,IF(H99="Reversed",0,IF(E99="",0,E99)))</f>
        <v/>
      </c>
      <c r="J99">
        <f>IF(AND(B99="",D99="",E99="",F99=""),"",IF(F99="","Missing reference",IF(COUNTIF($F$5:$F$304,F99)&gt;1,"Duplicate reference",IF(AND(LEN(F99)&gt;=5,ISNUMBER(E99),E99&gt;0),"Valid","Invalid reference"))))</f>
        <v/>
      </c>
    </row>
    <row r="100">
      <c r="A100">
        <f>IF(OR(B100="",D100=""),"","PAY-"&amp;TEXT(D100,"yyyymmdd")&amp;"-"&amp;ROW()-4)</f>
        <v/>
      </c>
      <c r="C100">
        <f>IF(B100="","",IFERROR(INDEX('Unit Register'!$F$4:$F$103,MATCH(B100,'Unit Register'!$A$4:$A$103,0)),""))</f>
        <v/>
      </c>
      <c r="I100" s="2">
        <f>IF(B100="",0,IF(H100="Reversed",0,IF(E100="",0,E100)))</f>
        <v/>
      </c>
      <c r="J100">
        <f>IF(AND(B100="",D100="",E100="",F100=""),"",IF(F100="","Missing reference",IF(COUNTIF($F$5:$F$304,F100)&gt;1,"Duplicate reference",IF(AND(LEN(F100)&gt;=5,ISNUMBER(E100),E100&gt;0),"Valid","Invalid reference"))))</f>
        <v/>
      </c>
    </row>
    <row r="101">
      <c r="A101">
        <f>IF(OR(B101="",D101=""),"","PAY-"&amp;TEXT(D101,"yyyymmdd")&amp;"-"&amp;ROW()-4)</f>
        <v/>
      </c>
      <c r="C101">
        <f>IF(B101="","",IFERROR(INDEX('Unit Register'!$F$4:$F$103,MATCH(B101,'Unit Register'!$A$4:$A$103,0)),""))</f>
        <v/>
      </c>
      <c r="I101" s="2">
        <f>IF(B101="",0,IF(H101="Reversed",0,IF(E101="",0,E101)))</f>
        <v/>
      </c>
      <c r="J101">
        <f>IF(AND(B101="",D101="",E101="",F101=""),"",IF(F101="","Missing reference",IF(COUNTIF($F$5:$F$304,F101)&gt;1,"Duplicate reference",IF(AND(LEN(F101)&gt;=5,ISNUMBER(E101),E101&gt;0),"Valid","Invalid reference"))))</f>
        <v/>
      </c>
    </row>
    <row r="102">
      <c r="A102">
        <f>IF(OR(B102="",D102=""),"","PAY-"&amp;TEXT(D102,"yyyymmdd")&amp;"-"&amp;ROW()-4)</f>
        <v/>
      </c>
      <c r="C102">
        <f>IF(B102="","",IFERROR(INDEX('Unit Register'!$F$4:$F$103,MATCH(B102,'Unit Register'!$A$4:$A$103,0)),""))</f>
        <v/>
      </c>
      <c r="I102" s="2">
        <f>IF(B102="",0,IF(H102="Reversed",0,IF(E102="",0,E102)))</f>
        <v/>
      </c>
      <c r="J102">
        <f>IF(AND(B102="",D102="",E102="",F102=""),"",IF(F102="","Missing reference",IF(COUNTIF($F$5:$F$304,F102)&gt;1,"Duplicate reference",IF(AND(LEN(F102)&gt;=5,ISNUMBER(E102),E102&gt;0),"Valid","Invalid reference"))))</f>
        <v/>
      </c>
    </row>
    <row r="103">
      <c r="A103">
        <f>IF(OR(B103="",D103=""),"","PAY-"&amp;TEXT(D103,"yyyymmdd")&amp;"-"&amp;ROW()-4)</f>
        <v/>
      </c>
      <c r="C103">
        <f>IF(B103="","",IFERROR(INDEX('Unit Register'!$F$4:$F$103,MATCH(B103,'Unit Register'!$A$4:$A$103,0)),""))</f>
        <v/>
      </c>
      <c r="I103" s="2">
        <f>IF(B103="",0,IF(H103="Reversed",0,IF(E103="",0,E103)))</f>
        <v/>
      </c>
      <c r="J103">
        <f>IF(AND(B103="",D103="",E103="",F103=""),"",IF(F103="","Missing reference",IF(COUNTIF($F$5:$F$304,F103)&gt;1,"Duplicate reference",IF(AND(LEN(F103)&gt;=5,ISNUMBER(E103),E103&gt;0),"Valid","Invalid reference"))))</f>
        <v/>
      </c>
    </row>
    <row r="104">
      <c r="A104">
        <f>IF(OR(B104="",D104=""),"","PAY-"&amp;TEXT(D104,"yyyymmdd")&amp;"-"&amp;ROW()-4)</f>
        <v/>
      </c>
      <c r="C104">
        <f>IF(B104="","",IFERROR(INDEX('Unit Register'!$F$4:$F$103,MATCH(B104,'Unit Register'!$A$4:$A$103,0)),""))</f>
        <v/>
      </c>
      <c r="I104" s="2">
        <f>IF(B104="",0,IF(H104="Reversed",0,IF(E104="",0,E104)))</f>
        <v/>
      </c>
      <c r="J104">
        <f>IF(AND(B104="",D104="",E104="",F104=""),"",IF(F104="","Missing reference",IF(COUNTIF($F$5:$F$304,F104)&gt;1,"Duplicate reference",IF(AND(LEN(F104)&gt;=5,ISNUMBER(E104),E104&gt;0),"Valid","Invalid reference"))))</f>
        <v/>
      </c>
    </row>
    <row r="105">
      <c r="A105">
        <f>IF(OR(B105="",D105=""),"","PAY-"&amp;TEXT(D105,"yyyymmdd")&amp;"-"&amp;ROW()-4)</f>
        <v/>
      </c>
      <c r="C105">
        <f>IF(B105="","",IFERROR(INDEX('Unit Register'!$F$4:$F$103,MATCH(B105,'Unit Register'!$A$4:$A$103,0)),""))</f>
        <v/>
      </c>
      <c r="I105" s="2">
        <f>IF(B105="",0,IF(H105="Reversed",0,IF(E105="",0,E105)))</f>
        <v/>
      </c>
      <c r="J105">
        <f>IF(AND(B105="",D105="",E105="",F105=""),"",IF(F105="","Missing reference",IF(COUNTIF($F$5:$F$304,F105)&gt;1,"Duplicate reference",IF(AND(LEN(F105)&gt;=5,ISNUMBER(E105),E105&gt;0),"Valid","Invalid reference"))))</f>
        <v/>
      </c>
    </row>
    <row r="106">
      <c r="A106">
        <f>IF(OR(B106="",D106=""),"","PAY-"&amp;TEXT(D106,"yyyymmdd")&amp;"-"&amp;ROW()-4)</f>
        <v/>
      </c>
      <c r="C106">
        <f>IF(B106="","",IFERROR(INDEX('Unit Register'!$F$4:$F$103,MATCH(B106,'Unit Register'!$A$4:$A$103,0)),""))</f>
        <v/>
      </c>
      <c r="I106" s="2">
        <f>IF(B106="",0,IF(H106="Reversed",0,IF(E106="",0,E106)))</f>
        <v/>
      </c>
      <c r="J106">
        <f>IF(AND(B106="",D106="",E106="",F106=""),"",IF(F106="","Missing reference",IF(COUNTIF($F$5:$F$304,F106)&gt;1,"Duplicate reference",IF(AND(LEN(F106)&gt;=5,ISNUMBER(E106),E106&gt;0),"Valid","Invalid reference"))))</f>
        <v/>
      </c>
    </row>
    <row r="107">
      <c r="A107">
        <f>IF(OR(B107="",D107=""),"","PAY-"&amp;TEXT(D107,"yyyymmdd")&amp;"-"&amp;ROW()-4)</f>
        <v/>
      </c>
      <c r="C107">
        <f>IF(B107="","",IFERROR(INDEX('Unit Register'!$F$4:$F$103,MATCH(B107,'Unit Register'!$A$4:$A$103,0)),""))</f>
        <v/>
      </c>
      <c r="I107" s="2">
        <f>IF(B107="",0,IF(H107="Reversed",0,IF(E107="",0,E107)))</f>
        <v/>
      </c>
      <c r="J107">
        <f>IF(AND(B107="",D107="",E107="",F107=""),"",IF(F107="","Missing reference",IF(COUNTIF($F$5:$F$304,F107)&gt;1,"Duplicate reference",IF(AND(LEN(F107)&gt;=5,ISNUMBER(E107),E107&gt;0),"Valid","Invalid reference"))))</f>
        <v/>
      </c>
    </row>
    <row r="108">
      <c r="A108">
        <f>IF(OR(B108="",D108=""),"","PAY-"&amp;TEXT(D108,"yyyymmdd")&amp;"-"&amp;ROW()-4)</f>
        <v/>
      </c>
      <c r="C108">
        <f>IF(B108="","",IFERROR(INDEX('Unit Register'!$F$4:$F$103,MATCH(B108,'Unit Register'!$A$4:$A$103,0)),""))</f>
        <v/>
      </c>
      <c r="I108" s="2">
        <f>IF(B108="",0,IF(H108="Reversed",0,IF(E108="",0,E108)))</f>
        <v/>
      </c>
      <c r="J108">
        <f>IF(AND(B108="",D108="",E108="",F108=""),"",IF(F108="","Missing reference",IF(COUNTIF($F$5:$F$304,F108)&gt;1,"Duplicate reference",IF(AND(LEN(F108)&gt;=5,ISNUMBER(E108),E108&gt;0),"Valid","Invalid reference"))))</f>
        <v/>
      </c>
    </row>
    <row r="109">
      <c r="A109">
        <f>IF(OR(B109="",D109=""),"","PAY-"&amp;TEXT(D109,"yyyymmdd")&amp;"-"&amp;ROW()-4)</f>
        <v/>
      </c>
      <c r="C109">
        <f>IF(B109="","",IFERROR(INDEX('Unit Register'!$F$4:$F$103,MATCH(B109,'Unit Register'!$A$4:$A$103,0)),""))</f>
        <v/>
      </c>
      <c r="I109" s="2">
        <f>IF(B109="",0,IF(H109="Reversed",0,IF(E109="",0,E109)))</f>
        <v/>
      </c>
      <c r="J109">
        <f>IF(AND(B109="",D109="",E109="",F109=""),"",IF(F109="","Missing reference",IF(COUNTIF($F$5:$F$304,F109)&gt;1,"Duplicate reference",IF(AND(LEN(F109)&gt;=5,ISNUMBER(E109),E109&gt;0),"Valid","Invalid reference"))))</f>
        <v/>
      </c>
    </row>
    <row r="110">
      <c r="A110">
        <f>IF(OR(B110="",D110=""),"","PAY-"&amp;TEXT(D110,"yyyymmdd")&amp;"-"&amp;ROW()-4)</f>
        <v/>
      </c>
      <c r="C110">
        <f>IF(B110="","",IFERROR(INDEX('Unit Register'!$F$4:$F$103,MATCH(B110,'Unit Register'!$A$4:$A$103,0)),""))</f>
        <v/>
      </c>
      <c r="I110" s="2">
        <f>IF(B110="",0,IF(H110="Reversed",0,IF(E110="",0,E110)))</f>
        <v/>
      </c>
      <c r="J110">
        <f>IF(AND(B110="",D110="",E110="",F110=""),"",IF(F110="","Missing reference",IF(COUNTIF($F$5:$F$304,F110)&gt;1,"Duplicate reference",IF(AND(LEN(F110)&gt;=5,ISNUMBER(E110),E110&gt;0),"Valid","Invalid reference"))))</f>
        <v/>
      </c>
    </row>
    <row r="111">
      <c r="A111">
        <f>IF(OR(B111="",D111=""),"","PAY-"&amp;TEXT(D111,"yyyymmdd")&amp;"-"&amp;ROW()-4)</f>
        <v/>
      </c>
      <c r="C111">
        <f>IF(B111="","",IFERROR(INDEX('Unit Register'!$F$4:$F$103,MATCH(B111,'Unit Register'!$A$4:$A$103,0)),""))</f>
        <v/>
      </c>
      <c r="I111" s="2">
        <f>IF(B111="",0,IF(H111="Reversed",0,IF(E111="",0,E111)))</f>
        <v/>
      </c>
      <c r="J111">
        <f>IF(AND(B111="",D111="",E111="",F111=""),"",IF(F111="","Missing reference",IF(COUNTIF($F$5:$F$304,F111)&gt;1,"Duplicate reference",IF(AND(LEN(F111)&gt;=5,ISNUMBER(E111),E111&gt;0),"Valid","Invalid reference"))))</f>
        <v/>
      </c>
    </row>
    <row r="112">
      <c r="A112">
        <f>IF(OR(B112="",D112=""),"","PAY-"&amp;TEXT(D112,"yyyymmdd")&amp;"-"&amp;ROW()-4)</f>
        <v/>
      </c>
      <c r="C112">
        <f>IF(B112="","",IFERROR(INDEX('Unit Register'!$F$4:$F$103,MATCH(B112,'Unit Register'!$A$4:$A$103,0)),""))</f>
        <v/>
      </c>
      <c r="I112" s="2">
        <f>IF(B112="",0,IF(H112="Reversed",0,IF(E112="",0,E112)))</f>
        <v/>
      </c>
      <c r="J112">
        <f>IF(AND(B112="",D112="",E112="",F112=""),"",IF(F112="","Missing reference",IF(COUNTIF($F$5:$F$304,F112)&gt;1,"Duplicate reference",IF(AND(LEN(F112)&gt;=5,ISNUMBER(E112),E112&gt;0),"Valid","Invalid reference"))))</f>
        <v/>
      </c>
    </row>
    <row r="113">
      <c r="A113">
        <f>IF(OR(B113="",D113=""),"","PAY-"&amp;TEXT(D113,"yyyymmdd")&amp;"-"&amp;ROW()-4)</f>
        <v/>
      </c>
      <c r="C113">
        <f>IF(B113="","",IFERROR(INDEX('Unit Register'!$F$4:$F$103,MATCH(B113,'Unit Register'!$A$4:$A$103,0)),""))</f>
        <v/>
      </c>
      <c r="I113" s="2">
        <f>IF(B113="",0,IF(H113="Reversed",0,IF(E113="",0,E113)))</f>
        <v/>
      </c>
      <c r="J113">
        <f>IF(AND(B113="",D113="",E113="",F113=""),"",IF(F113="","Missing reference",IF(COUNTIF($F$5:$F$304,F113)&gt;1,"Duplicate reference",IF(AND(LEN(F113)&gt;=5,ISNUMBER(E113),E113&gt;0),"Valid","Invalid reference"))))</f>
        <v/>
      </c>
    </row>
    <row r="114">
      <c r="A114">
        <f>IF(OR(B114="",D114=""),"","PAY-"&amp;TEXT(D114,"yyyymmdd")&amp;"-"&amp;ROW()-4)</f>
        <v/>
      </c>
      <c r="C114">
        <f>IF(B114="","",IFERROR(INDEX('Unit Register'!$F$4:$F$103,MATCH(B114,'Unit Register'!$A$4:$A$103,0)),""))</f>
        <v/>
      </c>
      <c r="I114" s="2">
        <f>IF(B114="",0,IF(H114="Reversed",0,IF(E114="",0,E114)))</f>
        <v/>
      </c>
      <c r="J114">
        <f>IF(AND(B114="",D114="",E114="",F114=""),"",IF(F114="","Missing reference",IF(COUNTIF($F$5:$F$304,F114)&gt;1,"Duplicate reference",IF(AND(LEN(F114)&gt;=5,ISNUMBER(E114),E114&gt;0),"Valid","Invalid reference"))))</f>
        <v/>
      </c>
    </row>
    <row r="115">
      <c r="A115">
        <f>IF(OR(B115="",D115=""),"","PAY-"&amp;TEXT(D115,"yyyymmdd")&amp;"-"&amp;ROW()-4)</f>
        <v/>
      </c>
      <c r="C115">
        <f>IF(B115="","",IFERROR(INDEX('Unit Register'!$F$4:$F$103,MATCH(B115,'Unit Register'!$A$4:$A$103,0)),""))</f>
        <v/>
      </c>
      <c r="I115" s="2">
        <f>IF(B115="",0,IF(H115="Reversed",0,IF(E115="",0,E115)))</f>
        <v/>
      </c>
      <c r="J115">
        <f>IF(AND(B115="",D115="",E115="",F115=""),"",IF(F115="","Missing reference",IF(COUNTIF($F$5:$F$304,F115)&gt;1,"Duplicate reference",IF(AND(LEN(F115)&gt;=5,ISNUMBER(E115),E115&gt;0),"Valid","Invalid reference"))))</f>
        <v/>
      </c>
    </row>
    <row r="116">
      <c r="A116">
        <f>IF(OR(B116="",D116=""),"","PAY-"&amp;TEXT(D116,"yyyymmdd")&amp;"-"&amp;ROW()-4)</f>
        <v/>
      </c>
      <c r="C116">
        <f>IF(B116="","",IFERROR(INDEX('Unit Register'!$F$4:$F$103,MATCH(B116,'Unit Register'!$A$4:$A$103,0)),""))</f>
        <v/>
      </c>
      <c r="I116" s="2">
        <f>IF(B116="",0,IF(H116="Reversed",0,IF(E116="",0,E116)))</f>
        <v/>
      </c>
      <c r="J116">
        <f>IF(AND(B116="",D116="",E116="",F116=""),"",IF(F116="","Missing reference",IF(COUNTIF($F$5:$F$304,F116)&gt;1,"Duplicate reference",IF(AND(LEN(F116)&gt;=5,ISNUMBER(E116),E116&gt;0),"Valid","Invalid reference"))))</f>
        <v/>
      </c>
    </row>
    <row r="117">
      <c r="A117">
        <f>IF(OR(B117="",D117=""),"","PAY-"&amp;TEXT(D117,"yyyymmdd")&amp;"-"&amp;ROW()-4)</f>
        <v/>
      </c>
      <c r="C117">
        <f>IF(B117="","",IFERROR(INDEX('Unit Register'!$F$4:$F$103,MATCH(B117,'Unit Register'!$A$4:$A$103,0)),""))</f>
        <v/>
      </c>
      <c r="I117" s="2">
        <f>IF(B117="",0,IF(H117="Reversed",0,IF(E117="",0,E117)))</f>
        <v/>
      </c>
      <c r="J117">
        <f>IF(AND(B117="",D117="",E117="",F117=""),"",IF(F117="","Missing reference",IF(COUNTIF($F$5:$F$304,F117)&gt;1,"Duplicate reference",IF(AND(LEN(F117)&gt;=5,ISNUMBER(E117),E117&gt;0),"Valid","Invalid reference"))))</f>
        <v/>
      </c>
    </row>
    <row r="118">
      <c r="A118">
        <f>IF(OR(B118="",D118=""),"","PAY-"&amp;TEXT(D118,"yyyymmdd")&amp;"-"&amp;ROW()-4)</f>
        <v/>
      </c>
      <c r="C118">
        <f>IF(B118="","",IFERROR(INDEX('Unit Register'!$F$4:$F$103,MATCH(B118,'Unit Register'!$A$4:$A$103,0)),""))</f>
        <v/>
      </c>
      <c r="I118" s="2">
        <f>IF(B118="",0,IF(H118="Reversed",0,IF(E118="",0,E118)))</f>
        <v/>
      </c>
      <c r="J118">
        <f>IF(AND(B118="",D118="",E118="",F118=""),"",IF(F118="","Missing reference",IF(COUNTIF($F$5:$F$304,F118)&gt;1,"Duplicate reference",IF(AND(LEN(F118)&gt;=5,ISNUMBER(E118),E118&gt;0),"Valid","Invalid reference"))))</f>
        <v/>
      </c>
    </row>
    <row r="119">
      <c r="A119">
        <f>IF(OR(B119="",D119=""),"","PAY-"&amp;TEXT(D119,"yyyymmdd")&amp;"-"&amp;ROW()-4)</f>
        <v/>
      </c>
      <c r="C119">
        <f>IF(B119="","",IFERROR(INDEX('Unit Register'!$F$4:$F$103,MATCH(B119,'Unit Register'!$A$4:$A$103,0)),""))</f>
        <v/>
      </c>
      <c r="I119" s="2">
        <f>IF(B119="",0,IF(H119="Reversed",0,IF(E119="",0,E119)))</f>
        <v/>
      </c>
      <c r="J119">
        <f>IF(AND(B119="",D119="",E119="",F119=""),"",IF(F119="","Missing reference",IF(COUNTIF($F$5:$F$304,F119)&gt;1,"Duplicate reference",IF(AND(LEN(F119)&gt;=5,ISNUMBER(E119),E119&gt;0),"Valid","Invalid reference"))))</f>
        <v/>
      </c>
    </row>
    <row r="120">
      <c r="A120">
        <f>IF(OR(B120="",D120=""),"","PAY-"&amp;TEXT(D120,"yyyymmdd")&amp;"-"&amp;ROW()-4)</f>
        <v/>
      </c>
      <c r="C120">
        <f>IF(B120="","",IFERROR(INDEX('Unit Register'!$F$4:$F$103,MATCH(B120,'Unit Register'!$A$4:$A$103,0)),""))</f>
        <v/>
      </c>
      <c r="I120" s="2">
        <f>IF(B120="",0,IF(H120="Reversed",0,IF(E120="",0,E120)))</f>
        <v/>
      </c>
      <c r="J120">
        <f>IF(AND(B120="",D120="",E120="",F120=""),"",IF(F120="","Missing reference",IF(COUNTIF($F$5:$F$304,F120)&gt;1,"Duplicate reference",IF(AND(LEN(F120)&gt;=5,ISNUMBER(E120),E120&gt;0),"Valid","Invalid reference"))))</f>
        <v/>
      </c>
    </row>
    <row r="121">
      <c r="A121">
        <f>IF(OR(B121="",D121=""),"","PAY-"&amp;TEXT(D121,"yyyymmdd")&amp;"-"&amp;ROW()-4)</f>
        <v/>
      </c>
      <c r="C121">
        <f>IF(B121="","",IFERROR(INDEX('Unit Register'!$F$4:$F$103,MATCH(B121,'Unit Register'!$A$4:$A$103,0)),""))</f>
        <v/>
      </c>
      <c r="I121" s="2">
        <f>IF(B121="",0,IF(H121="Reversed",0,IF(E121="",0,E121)))</f>
        <v/>
      </c>
      <c r="J121">
        <f>IF(AND(B121="",D121="",E121="",F121=""),"",IF(F121="","Missing reference",IF(COUNTIF($F$5:$F$304,F121)&gt;1,"Duplicate reference",IF(AND(LEN(F121)&gt;=5,ISNUMBER(E121),E121&gt;0),"Valid","Invalid reference"))))</f>
        <v/>
      </c>
    </row>
    <row r="122">
      <c r="A122">
        <f>IF(OR(B122="",D122=""),"","PAY-"&amp;TEXT(D122,"yyyymmdd")&amp;"-"&amp;ROW()-4)</f>
        <v/>
      </c>
      <c r="C122">
        <f>IF(B122="","",IFERROR(INDEX('Unit Register'!$F$4:$F$103,MATCH(B122,'Unit Register'!$A$4:$A$103,0)),""))</f>
        <v/>
      </c>
      <c r="I122" s="2">
        <f>IF(B122="",0,IF(H122="Reversed",0,IF(E122="",0,E122)))</f>
        <v/>
      </c>
      <c r="J122">
        <f>IF(AND(B122="",D122="",E122="",F122=""),"",IF(F122="","Missing reference",IF(COUNTIF($F$5:$F$304,F122)&gt;1,"Duplicate reference",IF(AND(LEN(F122)&gt;=5,ISNUMBER(E122),E122&gt;0),"Valid","Invalid reference"))))</f>
        <v/>
      </c>
    </row>
    <row r="123">
      <c r="A123">
        <f>IF(OR(B123="",D123=""),"","PAY-"&amp;TEXT(D123,"yyyymmdd")&amp;"-"&amp;ROW()-4)</f>
        <v/>
      </c>
      <c r="C123">
        <f>IF(B123="","",IFERROR(INDEX('Unit Register'!$F$4:$F$103,MATCH(B123,'Unit Register'!$A$4:$A$103,0)),""))</f>
        <v/>
      </c>
      <c r="I123" s="2">
        <f>IF(B123="",0,IF(H123="Reversed",0,IF(E123="",0,E123)))</f>
        <v/>
      </c>
      <c r="J123">
        <f>IF(AND(B123="",D123="",E123="",F123=""),"",IF(F123="","Missing reference",IF(COUNTIF($F$5:$F$304,F123)&gt;1,"Duplicate reference",IF(AND(LEN(F123)&gt;=5,ISNUMBER(E123),E123&gt;0),"Valid","Invalid reference"))))</f>
        <v/>
      </c>
    </row>
    <row r="124">
      <c r="A124">
        <f>IF(OR(B124="",D124=""),"","PAY-"&amp;TEXT(D124,"yyyymmdd")&amp;"-"&amp;ROW()-4)</f>
        <v/>
      </c>
      <c r="C124">
        <f>IF(B124="","",IFERROR(INDEX('Unit Register'!$F$4:$F$103,MATCH(B124,'Unit Register'!$A$4:$A$103,0)),""))</f>
        <v/>
      </c>
      <c r="I124" s="2">
        <f>IF(B124="",0,IF(H124="Reversed",0,IF(E124="",0,E124)))</f>
        <v/>
      </c>
      <c r="J124">
        <f>IF(AND(B124="",D124="",E124="",F124=""),"",IF(F124="","Missing reference",IF(COUNTIF($F$5:$F$304,F124)&gt;1,"Duplicate reference",IF(AND(LEN(F124)&gt;=5,ISNUMBER(E124),E124&gt;0),"Valid","Invalid reference"))))</f>
        <v/>
      </c>
    </row>
    <row r="125">
      <c r="A125">
        <f>IF(OR(B125="",D125=""),"","PAY-"&amp;TEXT(D125,"yyyymmdd")&amp;"-"&amp;ROW()-4)</f>
        <v/>
      </c>
      <c r="C125">
        <f>IF(B125="","",IFERROR(INDEX('Unit Register'!$F$4:$F$103,MATCH(B125,'Unit Register'!$A$4:$A$103,0)),""))</f>
        <v/>
      </c>
      <c r="I125" s="2">
        <f>IF(B125="",0,IF(H125="Reversed",0,IF(E125="",0,E125)))</f>
        <v/>
      </c>
      <c r="J125">
        <f>IF(AND(B125="",D125="",E125="",F125=""),"",IF(F125="","Missing reference",IF(COUNTIF($F$5:$F$304,F125)&gt;1,"Duplicate reference",IF(AND(LEN(F125)&gt;=5,ISNUMBER(E125),E125&gt;0),"Valid","Invalid reference"))))</f>
        <v/>
      </c>
    </row>
    <row r="126">
      <c r="A126">
        <f>IF(OR(B126="",D126=""),"","PAY-"&amp;TEXT(D126,"yyyymmdd")&amp;"-"&amp;ROW()-4)</f>
        <v/>
      </c>
      <c r="C126">
        <f>IF(B126="","",IFERROR(INDEX('Unit Register'!$F$4:$F$103,MATCH(B126,'Unit Register'!$A$4:$A$103,0)),""))</f>
        <v/>
      </c>
      <c r="I126" s="2">
        <f>IF(B126="",0,IF(H126="Reversed",0,IF(E126="",0,E126)))</f>
        <v/>
      </c>
      <c r="J126">
        <f>IF(AND(B126="",D126="",E126="",F126=""),"",IF(F126="","Missing reference",IF(COUNTIF($F$5:$F$304,F126)&gt;1,"Duplicate reference",IF(AND(LEN(F126)&gt;=5,ISNUMBER(E126),E126&gt;0),"Valid","Invalid reference"))))</f>
        <v/>
      </c>
    </row>
    <row r="127">
      <c r="A127">
        <f>IF(OR(B127="",D127=""),"","PAY-"&amp;TEXT(D127,"yyyymmdd")&amp;"-"&amp;ROW()-4)</f>
        <v/>
      </c>
      <c r="C127">
        <f>IF(B127="","",IFERROR(INDEX('Unit Register'!$F$4:$F$103,MATCH(B127,'Unit Register'!$A$4:$A$103,0)),""))</f>
        <v/>
      </c>
      <c r="I127" s="2">
        <f>IF(B127="",0,IF(H127="Reversed",0,IF(E127="",0,E127)))</f>
        <v/>
      </c>
      <c r="J127">
        <f>IF(AND(B127="",D127="",E127="",F127=""),"",IF(F127="","Missing reference",IF(COUNTIF($F$5:$F$304,F127)&gt;1,"Duplicate reference",IF(AND(LEN(F127)&gt;=5,ISNUMBER(E127),E127&gt;0),"Valid","Invalid reference"))))</f>
        <v/>
      </c>
    </row>
    <row r="128">
      <c r="A128">
        <f>IF(OR(B128="",D128=""),"","PAY-"&amp;TEXT(D128,"yyyymmdd")&amp;"-"&amp;ROW()-4)</f>
        <v/>
      </c>
      <c r="C128">
        <f>IF(B128="","",IFERROR(INDEX('Unit Register'!$F$4:$F$103,MATCH(B128,'Unit Register'!$A$4:$A$103,0)),""))</f>
        <v/>
      </c>
      <c r="I128" s="2">
        <f>IF(B128="",0,IF(H128="Reversed",0,IF(E128="",0,E128)))</f>
        <v/>
      </c>
      <c r="J128">
        <f>IF(AND(B128="",D128="",E128="",F128=""),"",IF(F128="","Missing reference",IF(COUNTIF($F$5:$F$304,F128)&gt;1,"Duplicate reference",IF(AND(LEN(F128)&gt;=5,ISNUMBER(E128),E128&gt;0),"Valid","Invalid reference"))))</f>
        <v/>
      </c>
    </row>
    <row r="129">
      <c r="A129">
        <f>IF(OR(B129="",D129=""),"","PAY-"&amp;TEXT(D129,"yyyymmdd")&amp;"-"&amp;ROW()-4)</f>
        <v/>
      </c>
      <c r="C129">
        <f>IF(B129="","",IFERROR(INDEX('Unit Register'!$F$4:$F$103,MATCH(B129,'Unit Register'!$A$4:$A$103,0)),""))</f>
        <v/>
      </c>
      <c r="I129" s="2">
        <f>IF(B129="",0,IF(H129="Reversed",0,IF(E129="",0,E129)))</f>
        <v/>
      </c>
      <c r="J129">
        <f>IF(AND(B129="",D129="",E129="",F129=""),"",IF(F129="","Missing reference",IF(COUNTIF($F$5:$F$304,F129)&gt;1,"Duplicate reference",IF(AND(LEN(F129)&gt;=5,ISNUMBER(E129),E129&gt;0),"Valid","Invalid reference"))))</f>
        <v/>
      </c>
    </row>
    <row r="130">
      <c r="A130">
        <f>IF(OR(B130="",D130=""),"","PAY-"&amp;TEXT(D130,"yyyymmdd")&amp;"-"&amp;ROW()-4)</f>
        <v/>
      </c>
      <c r="C130">
        <f>IF(B130="","",IFERROR(INDEX('Unit Register'!$F$4:$F$103,MATCH(B130,'Unit Register'!$A$4:$A$103,0)),""))</f>
        <v/>
      </c>
      <c r="I130" s="2">
        <f>IF(B130="",0,IF(H130="Reversed",0,IF(E130="",0,E130)))</f>
        <v/>
      </c>
      <c r="J130">
        <f>IF(AND(B130="",D130="",E130="",F130=""),"",IF(F130="","Missing reference",IF(COUNTIF($F$5:$F$304,F130)&gt;1,"Duplicate reference",IF(AND(LEN(F130)&gt;=5,ISNUMBER(E130),E130&gt;0),"Valid","Invalid reference"))))</f>
        <v/>
      </c>
    </row>
    <row r="131">
      <c r="A131">
        <f>IF(OR(B131="",D131=""),"","PAY-"&amp;TEXT(D131,"yyyymmdd")&amp;"-"&amp;ROW()-4)</f>
        <v/>
      </c>
      <c r="C131">
        <f>IF(B131="","",IFERROR(INDEX('Unit Register'!$F$4:$F$103,MATCH(B131,'Unit Register'!$A$4:$A$103,0)),""))</f>
        <v/>
      </c>
      <c r="I131" s="2">
        <f>IF(B131="",0,IF(H131="Reversed",0,IF(E131="",0,E131)))</f>
        <v/>
      </c>
      <c r="J131">
        <f>IF(AND(B131="",D131="",E131="",F131=""),"",IF(F131="","Missing reference",IF(COUNTIF($F$5:$F$304,F131)&gt;1,"Duplicate reference",IF(AND(LEN(F131)&gt;=5,ISNUMBER(E131),E131&gt;0),"Valid","Invalid reference"))))</f>
        <v/>
      </c>
    </row>
    <row r="132">
      <c r="A132">
        <f>IF(OR(B132="",D132=""),"","PAY-"&amp;TEXT(D132,"yyyymmdd")&amp;"-"&amp;ROW()-4)</f>
        <v/>
      </c>
      <c r="C132">
        <f>IF(B132="","",IFERROR(INDEX('Unit Register'!$F$4:$F$103,MATCH(B132,'Unit Register'!$A$4:$A$103,0)),""))</f>
        <v/>
      </c>
      <c r="I132" s="2">
        <f>IF(B132="",0,IF(H132="Reversed",0,IF(E132="",0,E132)))</f>
        <v/>
      </c>
      <c r="J132">
        <f>IF(AND(B132="",D132="",E132="",F132=""),"",IF(F132="","Missing reference",IF(COUNTIF($F$5:$F$304,F132)&gt;1,"Duplicate reference",IF(AND(LEN(F132)&gt;=5,ISNUMBER(E132),E132&gt;0),"Valid","Invalid reference"))))</f>
        <v/>
      </c>
    </row>
    <row r="133">
      <c r="A133">
        <f>IF(OR(B133="",D133=""),"","PAY-"&amp;TEXT(D133,"yyyymmdd")&amp;"-"&amp;ROW()-4)</f>
        <v/>
      </c>
      <c r="C133">
        <f>IF(B133="","",IFERROR(INDEX('Unit Register'!$F$4:$F$103,MATCH(B133,'Unit Register'!$A$4:$A$103,0)),""))</f>
        <v/>
      </c>
      <c r="I133" s="2">
        <f>IF(B133="",0,IF(H133="Reversed",0,IF(E133="",0,E133)))</f>
        <v/>
      </c>
      <c r="J133">
        <f>IF(AND(B133="",D133="",E133="",F133=""),"",IF(F133="","Missing reference",IF(COUNTIF($F$5:$F$304,F133)&gt;1,"Duplicate reference",IF(AND(LEN(F133)&gt;=5,ISNUMBER(E133),E133&gt;0),"Valid","Invalid reference"))))</f>
        <v/>
      </c>
    </row>
    <row r="134">
      <c r="A134">
        <f>IF(OR(B134="",D134=""),"","PAY-"&amp;TEXT(D134,"yyyymmdd")&amp;"-"&amp;ROW()-4)</f>
        <v/>
      </c>
      <c r="C134">
        <f>IF(B134="","",IFERROR(INDEX('Unit Register'!$F$4:$F$103,MATCH(B134,'Unit Register'!$A$4:$A$103,0)),""))</f>
        <v/>
      </c>
      <c r="I134" s="2">
        <f>IF(B134="",0,IF(H134="Reversed",0,IF(E134="",0,E134)))</f>
        <v/>
      </c>
      <c r="J134">
        <f>IF(AND(B134="",D134="",E134="",F134=""),"",IF(F134="","Missing reference",IF(COUNTIF($F$5:$F$304,F134)&gt;1,"Duplicate reference",IF(AND(LEN(F134)&gt;=5,ISNUMBER(E134),E134&gt;0),"Valid","Invalid reference"))))</f>
        <v/>
      </c>
    </row>
    <row r="135">
      <c r="A135">
        <f>IF(OR(B135="",D135=""),"","PAY-"&amp;TEXT(D135,"yyyymmdd")&amp;"-"&amp;ROW()-4)</f>
        <v/>
      </c>
      <c r="C135">
        <f>IF(B135="","",IFERROR(INDEX('Unit Register'!$F$4:$F$103,MATCH(B135,'Unit Register'!$A$4:$A$103,0)),""))</f>
        <v/>
      </c>
      <c r="I135" s="2">
        <f>IF(B135="",0,IF(H135="Reversed",0,IF(E135="",0,E135)))</f>
        <v/>
      </c>
      <c r="J135">
        <f>IF(AND(B135="",D135="",E135="",F135=""),"",IF(F135="","Missing reference",IF(COUNTIF($F$5:$F$304,F135)&gt;1,"Duplicate reference",IF(AND(LEN(F135)&gt;=5,ISNUMBER(E135),E135&gt;0),"Valid","Invalid reference"))))</f>
        <v/>
      </c>
    </row>
    <row r="136">
      <c r="A136">
        <f>IF(OR(B136="",D136=""),"","PAY-"&amp;TEXT(D136,"yyyymmdd")&amp;"-"&amp;ROW()-4)</f>
        <v/>
      </c>
      <c r="C136">
        <f>IF(B136="","",IFERROR(INDEX('Unit Register'!$F$4:$F$103,MATCH(B136,'Unit Register'!$A$4:$A$103,0)),""))</f>
        <v/>
      </c>
      <c r="I136" s="2">
        <f>IF(B136="",0,IF(H136="Reversed",0,IF(E136="",0,E136)))</f>
        <v/>
      </c>
      <c r="J136">
        <f>IF(AND(B136="",D136="",E136="",F136=""),"",IF(F136="","Missing reference",IF(COUNTIF($F$5:$F$304,F136)&gt;1,"Duplicate reference",IF(AND(LEN(F136)&gt;=5,ISNUMBER(E136),E136&gt;0),"Valid","Invalid reference"))))</f>
        <v/>
      </c>
    </row>
    <row r="137">
      <c r="A137">
        <f>IF(OR(B137="",D137=""),"","PAY-"&amp;TEXT(D137,"yyyymmdd")&amp;"-"&amp;ROW()-4)</f>
        <v/>
      </c>
      <c r="C137">
        <f>IF(B137="","",IFERROR(INDEX('Unit Register'!$F$4:$F$103,MATCH(B137,'Unit Register'!$A$4:$A$103,0)),""))</f>
        <v/>
      </c>
      <c r="I137" s="2">
        <f>IF(B137="",0,IF(H137="Reversed",0,IF(E137="",0,E137)))</f>
        <v/>
      </c>
      <c r="J137">
        <f>IF(AND(B137="",D137="",E137="",F137=""),"",IF(F137="","Missing reference",IF(COUNTIF($F$5:$F$304,F137)&gt;1,"Duplicate reference",IF(AND(LEN(F137)&gt;=5,ISNUMBER(E137),E137&gt;0),"Valid","Invalid reference"))))</f>
        <v/>
      </c>
    </row>
    <row r="138">
      <c r="A138">
        <f>IF(OR(B138="",D138=""),"","PAY-"&amp;TEXT(D138,"yyyymmdd")&amp;"-"&amp;ROW()-4)</f>
        <v/>
      </c>
      <c r="C138">
        <f>IF(B138="","",IFERROR(INDEX('Unit Register'!$F$4:$F$103,MATCH(B138,'Unit Register'!$A$4:$A$103,0)),""))</f>
        <v/>
      </c>
      <c r="I138" s="2">
        <f>IF(B138="",0,IF(H138="Reversed",0,IF(E138="",0,E138)))</f>
        <v/>
      </c>
      <c r="J138">
        <f>IF(AND(B138="",D138="",E138="",F138=""),"",IF(F138="","Missing reference",IF(COUNTIF($F$5:$F$304,F138)&gt;1,"Duplicate reference",IF(AND(LEN(F138)&gt;=5,ISNUMBER(E138),E138&gt;0),"Valid","Invalid reference"))))</f>
        <v/>
      </c>
    </row>
    <row r="139">
      <c r="A139">
        <f>IF(OR(B139="",D139=""),"","PAY-"&amp;TEXT(D139,"yyyymmdd")&amp;"-"&amp;ROW()-4)</f>
        <v/>
      </c>
      <c r="C139">
        <f>IF(B139="","",IFERROR(INDEX('Unit Register'!$F$4:$F$103,MATCH(B139,'Unit Register'!$A$4:$A$103,0)),""))</f>
        <v/>
      </c>
      <c r="I139" s="2">
        <f>IF(B139="",0,IF(H139="Reversed",0,IF(E139="",0,E139)))</f>
        <v/>
      </c>
      <c r="J139">
        <f>IF(AND(B139="",D139="",E139="",F139=""),"",IF(F139="","Missing reference",IF(COUNTIF($F$5:$F$304,F139)&gt;1,"Duplicate reference",IF(AND(LEN(F139)&gt;=5,ISNUMBER(E139),E139&gt;0),"Valid","Invalid reference"))))</f>
        <v/>
      </c>
    </row>
    <row r="140">
      <c r="A140">
        <f>IF(OR(B140="",D140=""),"","PAY-"&amp;TEXT(D140,"yyyymmdd")&amp;"-"&amp;ROW()-4)</f>
        <v/>
      </c>
      <c r="C140">
        <f>IF(B140="","",IFERROR(INDEX('Unit Register'!$F$4:$F$103,MATCH(B140,'Unit Register'!$A$4:$A$103,0)),""))</f>
        <v/>
      </c>
      <c r="I140" s="2">
        <f>IF(B140="",0,IF(H140="Reversed",0,IF(E140="",0,E140)))</f>
        <v/>
      </c>
      <c r="J140">
        <f>IF(AND(B140="",D140="",E140="",F140=""),"",IF(F140="","Missing reference",IF(COUNTIF($F$5:$F$304,F140)&gt;1,"Duplicate reference",IF(AND(LEN(F140)&gt;=5,ISNUMBER(E140),E140&gt;0),"Valid","Invalid reference"))))</f>
        <v/>
      </c>
    </row>
    <row r="141">
      <c r="A141">
        <f>IF(OR(B141="",D141=""),"","PAY-"&amp;TEXT(D141,"yyyymmdd")&amp;"-"&amp;ROW()-4)</f>
        <v/>
      </c>
      <c r="C141">
        <f>IF(B141="","",IFERROR(INDEX('Unit Register'!$F$4:$F$103,MATCH(B141,'Unit Register'!$A$4:$A$103,0)),""))</f>
        <v/>
      </c>
      <c r="I141" s="2">
        <f>IF(B141="",0,IF(H141="Reversed",0,IF(E141="",0,E141)))</f>
        <v/>
      </c>
      <c r="J141">
        <f>IF(AND(B141="",D141="",E141="",F141=""),"",IF(F141="","Missing reference",IF(COUNTIF($F$5:$F$304,F141)&gt;1,"Duplicate reference",IF(AND(LEN(F141)&gt;=5,ISNUMBER(E141),E141&gt;0),"Valid","Invalid reference"))))</f>
        <v/>
      </c>
    </row>
    <row r="142">
      <c r="A142">
        <f>IF(OR(B142="",D142=""),"","PAY-"&amp;TEXT(D142,"yyyymmdd")&amp;"-"&amp;ROW()-4)</f>
        <v/>
      </c>
      <c r="C142">
        <f>IF(B142="","",IFERROR(INDEX('Unit Register'!$F$4:$F$103,MATCH(B142,'Unit Register'!$A$4:$A$103,0)),""))</f>
        <v/>
      </c>
      <c r="I142" s="2">
        <f>IF(B142="",0,IF(H142="Reversed",0,IF(E142="",0,E142)))</f>
        <v/>
      </c>
      <c r="J142">
        <f>IF(AND(B142="",D142="",E142="",F142=""),"",IF(F142="","Missing reference",IF(COUNTIF($F$5:$F$304,F142)&gt;1,"Duplicate reference",IF(AND(LEN(F142)&gt;=5,ISNUMBER(E142),E142&gt;0),"Valid","Invalid reference"))))</f>
        <v/>
      </c>
    </row>
    <row r="143">
      <c r="A143">
        <f>IF(OR(B143="",D143=""),"","PAY-"&amp;TEXT(D143,"yyyymmdd")&amp;"-"&amp;ROW()-4)</f>
        <v/>
      </c>
      <c r="C143">
        <f>IF(B143="","",IFERROR(INDEX('Unit Register'!$F$4:$F$103,MATCH(B143,'Unit Register'!$A$4:$A$103,0)),""))</f>
        <v/>
      </c>
      <c r="I143" s="2">
        <f>IF(B143="",0,IF(H143="Reversed",0,IF(E143="",0,E143)))</f>
        <v/>
      </c>
      <c r="J143">
        <f>IF(AND(B143="",D143="",E143="",F143=""),"",IF(F143="","Missing reference",IF(COUNTIF($F$5:$F$304,F143)&gt;1,"Duplicate reference",IF(AND(LEN(F143)&gt;=5,ISNUMBER(E143),E143&gt;0),"Valid","Invalid reference"))))</f>
        <v/>
      </c>
    </row>
    <row r="144">
      <c r="A144">
        <f>IF(OR(B144="",D144=""),"","PAY-"&amp;TEXT(D144,"yyyymmdd")&amp;"-"&amp;ROW()-4)</f>
        <v/>
      </c>
      <c r="C144">
        <f>IF(B144="","",IFERROR(INDEX('Unit Register'!$F$4:$F$103,MATCH(B144,'Unit Register'!$A$4:$A$103,0)),""))</f>
        <v/>
      </c>
      <c r="I144" s="2">
        <f>IF(B144="",0,IF(H144="Reversed",0,IF(E144="",0,E144)))</f>
        <v/>
      </c>
      <c r="J144">
        <f>IF(AND(B144="",D144="",E144="",F144=""),"",IF(F144="","Missing reference",IF(COUNTIF($F$5:$F$304,F144)&gt;1,"Duplicate reference",IF(AND(LEN(F144)&gt;=5,ISNUMBER(E144),E144&gt;0),"Valid","Invalid reference"))))</f>
        <v/>
      </c>
    </row>
    <row r="145">
      <c r="A145">
        <f>IF(OR(B145="",D145=""),"","PAY-"&amp;TEXT(D145,"yyyymmdd")&amp;"-"&amp;ROW()-4)</f>
        <v/>
      </c>
      <c r="C145">
        <f>IF(B145="","",IFERROR(INDEX('Unit Register'!$F$4:$F$103,MATCH(B145,'Unit Register'!$A$4:$A$103,0)),""))</f>
        <v/>
      </c>
      <c r="I145" s="2">
        <f>IF(B145="",0,IF(H145="Reversed",0,IF(E145="",0,E145)))</f>
        <v/>
      </c>
      <c r="J145">
        <f>IF(AND(B145="",D145="",E145="",F145=""),"",IF(F145="","Missing reference",IF(COUNTIF($F$5:$F$304,F145)&gt;1,"Duplicate reference",IF(AND(LEN(F145)&gt;=5,ISNUMBER(E145),E145&gt;0),"Valid","Invalid reference"))))</f>
        <v/>
      </c>
    </row>
    <row r="146">
      <c r="A146">
        <f>IF(OR(B146="",D146=""),"","PAY-"&amp;TEXT(D146,"yyyymmdd")&amp;"-"&amp;ROW()-4)</f>
        <v/>
      </c>
      <c r="C146">
        <f>IF(B146="","",IFERROR(INDEX('Unit Register'!$F$4:$F$103,MATCH(B146,'Unit Register'!$A$4:$A$103,0)),""))</f>
        <v/>
      </c>
      <c r="I146" s="2">
        <f>IF(B146="",0,IF(H146="Reversed",0,IF(E146="",0,E146)))</f>
        <v/>
      </c>
      <c r="J146">
        <f>IF(AND(B146="",D146="",E146="",F146=""),"",IF(F146="","Missing reference",IF(COUNTIF($F$5:$F$304,F146)&gt;1,"Duplicate reference",IF(AND(LEN(F146)&gt;=5,ISNUMBER(E146),E146&gt;0),"Valid","Invalid reference"))))</f>
        <v/>
      </c>
    </row>
    <row r="147">
      <c r="A147">
        <f>IF(OR(B147="",D147=""),"","PAY-"&amp;TEXT(D147,"yyyymmdd")&amp;"-"&amp;ROW()-4)</f>
        <v/>
      </c>
      <c r="C147">
        <f>IF(B147="","",IFERROR(INDEX('Unit Register'!$F$4:$F$103,MATCH(B147,'Unit Register'!$A$4:$A$103,0)),""))</f>
        <v/>
      </c>
      <c r="I147" s="2">
        <f>IF(B147="",0,IF(H147="Reversed",0,IF(E147="",0,E147)))</f>
        <v/>
      </c>
      <c r="J147">
        <f>IF(AND(B147="",D147="",E147="",F147=""),"",IF(F147="","Missing reference",IF(COUNTIF($F$5:$F$304,F147)&gt;1,"Duplicate reference",IF(AND(LEN(F147)&gt;=5,ISNUMBER(E147),E147&gt;0),"Valid","Invalid reference"))))</f>
        <v/>
      </c>
    </row>
    <row r="148">
      <c r="A148">
        <f>IF(OR(B148="",D148=""),"","PAY-"&amp;TEXT(D148,"yyyymmdd")&amp;"-"&amp;ROW()-4)</f>
        <v/>
      </c>
      <c r="C148">
        <f>IF(B148="","",IFERROR(INDEX('Unit Register'!$F$4:$F$103,MATCH(B148,'Unit Register'!$A$4:$A$103,0)),""))</f>
        <v/>
      </c>
      <c r="I148" s="2">
        <f>IF(B148="",0,IF(H148="Reversed",0,IF(E148="",0,E148)))</f>
        <v/>
      </c>
      <c r="J148">
        <f>IF(AND(B148="",D148="",E148="",F148=""),"",IF(F148="","Missing reference",IF(COUNTIF($F$5:$F$304,F148)&gt;1,"Duplicate reference",IF(AND(LEN(F148)&gt;=5,ISNUMBER(E148),E148&gt;0),"Valid","Invalid reference"))))</f>
        <v/>
      </c>
    </row>
    <row r="149">
      <c r="A149">
        <f>IF(OR(B149="",D149=""),"","PAY-"&amp;TEXT(D149,"yyyymmdd")&amp;"-"&amp;ROW()-4)</f>
        <v/>
      </c>
      <c r="C149">
        <f>IF(B149="","",IFERROR(INDEX('Unit Register'!$F$4:$F$103,MATCH(B149,'Unit Register'!$A$4:$A$103,0)),""))</f>
        <v/>
      </c>
      <c r="I149" s="2">
        <f>IF(B149="",0,IF(H149="Reversed",0,IF(E149="",0,E149)))</f>
        <v/>
      </c>
      <c r="J149">
        <f>IF(AND(B149="",D149="",E149="",F149=""),"",IF(F149="","Missing reference",IF(COUNTIF($F$5:$F$304,F149)&gt;1,"Duplicate reference",IF(AND(LEN(F149)&gt;=5,ISNUMBER(E149),E149&gt;0),"Valid","Invalid reference"))))</f>
        <v/>
      </c>
    </row>
    <row r="150">
      <c r="A150">
        <f>IF(OR(B150="",D150=""),"","PAY-"&amp;TEXT(D150,"yyyymmdd")&amp;"-"&amp;ROW()-4)</f>
        <v/>
      </c>
      <c r="C150">
        <f>IF(B150="","",IFERROR(INDEX('Unit Register'!$F$4:$F$103,MATCH(B150,'Unit Register'!$A$4:$A$103,0)),""))</f>
        <v/>
      </c>
      <c r="I150" s="2">
        <f>IF(B150="",0,IF(H150="Reversed",0,IF(E150="",0,E150)))</f>
        <v/>
      </c>
      <c r="J150">
        <f>IF(AND(B150="",D150="",E150="",F150=""),"",IF(F150="","Missing reference",IF(COUNTIF($F$5:$F$304,F150)&gt;1,"Duplicate reference",IF(AND(LEN(F150)&gt;=5,ISNUMBER(E150),E150&gt;0),"Valid","Invalid reference"))))</f>
        <v/>
      </c>
    </row>
    <row r="151">
      <c r="A151">
        <f>IF(OR(B151="",D151=""),"","PAY-"&amp;TEXT(D151,"yyyymmdd")&amp;"-"&amp;ROW()-4)</f>
        <v/>
      </c>
      <c r="C151">
        <f>IF(B151="","",IFERROR(INDEX('Unit Register'!$F$4:$F$103,MATCH(B151,'Unit Register'!$A$4:$A$103,0)),""))</f>
        <v/>
      </c>
      <c r="I151" s="2">
        <f>IF(B151="",0,IF(H151="Reversed",0,IF(E151="",0,E151)))</f>
        <v/>
      </c>
      <c r="J151">
        <f>IF(AND(B151="",D151="",E151="",F151=""),"",IF(F151="","Missing reference",IF(COUNTIF($F$5:$F$304,F151)&gt;1,"Duplicate reference",IF(AND(LEN(F151)&gt;=5,ISNUMBER(E151),E151&gt;0),"Valid","Invalid reference"))))</f>
        <v/>
      </c>
    </row>
    <row r="152">
      <c r="A152">
        <f>IF(OR(B152="",D152=""),"","PAY-"&amp;TEXT(D152,"yyyymmdd")&amp;"-"&amp;ROW()-4)</f>
        <v/>
      </c>
      <c r="C152">
        <f>IF(B152="","",IFERROR(INDEX('Unit Register'!$F$4:$F$103,MATCH(B152,'Unit Register'!$A$4:$A$103,0)),""))</f>
        <v/>
      </c>
      <c r="I152" s="2">
        <f>IF(B152="",0,IF(H152="Reversed",0,IF(E152="",0,E152)))</f>
        <v/>
      </c>
      <c r="J152">
        <f>IF(AND(B152="",D152="",E152="",F152=""),"",IF(F152="","Missing reference",IF(COUNTIF($F$5:$F$304,F152)&gt;1,"Duplicate reference",IF(AND(LEN(F152)&gt;=5,ISNUMBER(E152),E152&gt;0),"Valid","Invalid reference"))))</f>
        <v/>
      </c>
    </row>
    <row r="153">
      <c r="A153">
        <f>IF(OR(B153="",D153=""),"","PAY-"&amp;TEXT(D153,"yyyymmdd")&amp;"-"&amp;ROW()-4)</f>
        <v/>
      </c>
      <c r="C153">
        <f>IF(B153="","",IFERROR(INDEX('Unit Register'!$F$4:$F$103,MATCH(B153,'Unit Register'!$A$4:$A$103,0)),""))</f>
        <v/>
      </c>
      <c r="I153" s="2">
        <f>IF(B153="",0,IF(H153="Reversed",0,IF(E153="",0,E153)))</f>
        <v/>
      </c>
      <c r="J153">
        <f>IF(AND(B153="",D153="",E153="",F153=""),"",IF(F153="","Missing reference",IF(COUNTIF($F$5:$F$304,F153)&gt;1,"Duplicate reference",IF(AND(LEN(F153)&gt;=5,ISNUMBER(E153),E153&gt;0),"Valid","Invalid reference"))))</f>
        <v/>
      </c>
    </row>
    <row r="154">
      <c r="A154">
        <f>IF(OR(B154="",D154=""),"","PAY-"&amp;TEXT(D154,"yyyymmdd")&amp;"-"&amp;ROW()-4)</f>
        <v/>
      </c>
      <c r="C154">
        <f>IF(B154="","",IFERROR(INDEX('Unit Register'!$F$4:$F$103,MATCH(B154,'Unit Register'!$A$4:$A$103,0)),""))</f>
        <v/>
      </c>
      <c r="I154" s="2">
        <f>IF(B154="",0,IF(H154="Reversed",0,IF(E154="",0,E154)))</f>
        <v/>
      </c>
      <c r="J154">
        <f>IF(AND(B154="",D154="",E154="",F154=""),"",IF(F154="","Missing reference",IF(COUNTIF($F$5:$F$304,F154)&gt;1,"Duplicate reference",IF(AND(LEN(F154)&gt;=5,ISNUMBER(E154),E154&gt;0),"Valid","Invalid reference"))))</f>
        <v/>
      </c>
    </row>
    <row r="155">
      <c r="A155">
        <f>IF(OR(B155="",D155=""),"","PAY-"&amp;TEXT(D155,"yyyymmdd")&amp;"-"&amp;ROW()-4)</f>
        <v/>
      </c>
      <c r="C155">
        <f>IF(B155="","",IFERROR(INDEX('Unit Register'!$F$4:$F$103,MATCH(B155,'Unit Register'!$A$4:$A$103,0)),""))</f>
        <v/>
      </c>
      <c r="I155" s="2">
        <f>IF(B155="",0,IF(H155="Reversed",0,IF(E155="",0,E155)))</f>
        <v/>
      </c>
      <c r="J155">
        <f>IF(AND(B155="",D155="",E155="",F155=""),"",IF(F155="","Missing reference",IF(COUNTIF($F$5:$F$304,F155)&gt;1,"Duplicate reference",IF(AND(LEN(F155)&gt;=5,ISNUMBER(E155),E155&gt;0),"Valid","Invalid reference"))))</f>
        <v/>
      </c>
    </row>
    <row r="156">
      <c r="A156">
        <f>IF(OR(B156="",D156=""),"","PAY-"&amp;TEXT(D156,"yyyymmdd")&amp;"-"&amp;ROW()-4)</f>
        <v/>
      </c>
      <c r="C156">
        <f>IF(B156="","",IFERROR(INDEX('Unit Register'!$F$4:$F$103,MATCH(B156,'Unit Register'!$A$4:$A$103,0)),""))</f>
        <v/>
      </c>
      <c r="I156" s="2">
        <f>IF(B156="",0,IF(H156="Reversed",0,IF(E156="",0,E156)))</f>
        <v/>
      </c>
      <c r="J156">
        <f>IF(AND(B156="",D156="",E156="",F156=""),"",IF(F156="","Missing reference",IF(COUNTIF($F$5:$F$304,F156)&gt;1,"Duplicate reference",IF(AND(LEN(F156)&gt;=5,ISNUMBER(E156),E156&gt;0),"Valid","Invalid reference"))))</f>
        <v/>
      </c>
    </row>
    <row r="157">
      <c r="A157">
        <f>IF(OR(B157="",D157=""),"","PAY-"&amp;TEXT(D157,"yyyymmdd")&amp;"-"&amp;ROW()-4)</f>
        <v/>
      </c>
      <c r="C157">
        <f>IF(B157="","",IFERROR(INDEX('Unit Register'!$F$4:$F$103,MATCH(B157,'Unit Register'!$A$4:$A$103,0)),""))</f>
        <v/>
      </c>
      <c r="I157" s="2">
        <f>IF(B157="",0,IF(H157="Reversed",0,IF(E157="",0,E157)))</f>
        <v/>
      </c>
      <c r="J157">
        <f>IF(AND(B157="",D157="",E157="",F157=""),"",IF(F157="","Missing reference",IF(COUNTIF($F$5:$F$304,F157)&gt;1,"Duplicate reference",IF(AND(LEN(F157)&gt;=5,ISNUMBER(E157),E157&gt;0),"Valid","Invalid reference"))))</f>
        <v/>
      </c>
    </row>
    <row r="158">
      <c r="A158">
        <f>IF(OR(B158="",D158=""),"","PAY-"&amp;TEXT(D158,"yyyymmdd")&amp;"-"&amp;ROW()-4)</f>
        <v/>
      </c>
      <c r="C158">
        <f>IF(B158="","",IFERROR(INDEX('Unit Register'!$F$4:$F$103,MATCH(B158,'Unit Register'!$A$4:$A$103,0)),""))</f>
        <v/>
      </c>
      <c r="I158" s="2">
        <f>IF(B158="",0,IF(H158="Reversed",0,IF(E158="",0,E158)))</f>
        <v/>
      </c>
      <c r="J158">
        <f>IF(AND(B158="",D158="",E158="",F158=""),"",IF(F158="","Missing reference",IF(COUNTIF($F$5:$F$304,F158)&gt;1,"Duplicate reference",IF(AND(LEN(F158)&gt;=5,ISNUMBER(E158),E158&gt;0),"Valid","Invalid reference"))))</f>
        <v/>
      </c>
    </row>
    <row r="159">
      <c r="A159">
        <f>IF(OR(B159="",D159=""),"","PAY-"&amp;TEXT(D159,"yyyymmdd")&amp;"-"&amp;ROW()-4)</f>
        <v/>
      </c>
      <c r="C159">
        <f>IF(B159="","",IFERROR(INDEX('Unit Register'!$F$4:$F$103,MATCH(B159,'Unit Register'!$A$4:$A$103,0)),""))</f>
        <v/>
      </c>
      <c r="I159" s="2">
        <f>IF(B159="",0,IF(H159="Reversed",0,IF(E159="",0,E159)))</f>
        <v/>
      </c>
      <c r="J159">
        <f>IF(AND(B159="",D159="",E159="",F159=""),"",IF(F159="","Missing reference",IF(COUNTIF($F$5:$F$304,F159)&gt;1,"Duplicate reference",IF(AND(LEN(F159)&gt;=5,ISNUMBER(E159),E159&gt;0),"Valid","Invalid reference"))))</f>
        <v/>
      </c>
    </row>
    <row r="160">
      <c r="A160">
        <f>IF(OR(B160="",D160=""),"","PAY-"&amp;TEXT(D160,"yyyymmdd")&amp;"-"&amp;ROW()-4)</f>
        <v/>
      </c>
      <c r="C160">
        <f>IF(B160="","",IFERROR(INDEX('Unit Register'!$F$4:$F$103,MATCH(B160,'Unit Register'!$A$4:$A$103,0)),""))</f>
        <v/>
      </c>
      <c r="I160" s="2">
        <f>IF(B160="",0,IF(H160="Reversed",0,IF(E160="",0,E160)))</f>
        <v/>
      </c>
      <c r="J160">
        <f>IF(AND(B160="",D160="",E160="",F160=""),"",IF(F160="","Missing reference",IF(COUNTIF($F$5:$F$304,F160)&gt;1,"Duplicate reference",IF(AND(LEN(F160)&gt;=5,ISNUMBER(E160),E160&gt;0),"Valid","Invalid reference"))))</f>
        <v/>
      </c>
    </row>
    <row r="161">
      <c r="A161">
        <f>IF(OR(B161="",D161=""),"","PAY-"&amp;TEXT(D161,"yyyymmdd")&amp;"-"&amp;ROW()-4)</f>
        <v/>
      </c>
      <c r="C161">
        <f>IF(B161="","",IFERROR(INDEX('Unit Register'!$F$4:$F$103,MATCH(B161,'Unit Register'!$A$4:$A$103,0)),""))</f>
        <v/>
      </c>
      <c r="I161" s="2">
        <f>IF(B161="",0,IF(H161="Reversed",0,IF(E161="",0,E161)))</f>
        <v/>
      </c>
      <c r="J161">
        <f>IF(AND(B161="",D161="",E161="",F161=""),"",IF(F161="","Missing reference",IF(COUNTIF($F$5:$F$304,F161)&gt;1,"Duplicate reference",IF(AND(LEN(F161)&gt;=5,ISNUMBER(E161),E161&gt;0),"Valid","Invalid reference"))))</f>
        <v/>
      </c>
    </row>
    <row r="162">
      <c r="A162">
        <f>IF(OR(B162="",D162=""),"","PAY-"&amp;TEXT(D162,"yyyymmdd")&amp;"-"&amp;ROW()-4)</f>
        <v/>
      </c>
      <c r="C162">
        <f>IF(B162="","",IFERROR(INDEX('Unit Register'!$F$4:$F$103,MATCH(B162,'Unit Register'!$A$4:$A$103,0)),""))</f>
        <v/>
      </c>
      <c r="I162" s="2">
        <f>IF(B162="",0,IF(H162="Reversed",0,IF(E162="",0,E162)))</f>
        <v/>
      </c>
      <c r="J162">
        <f>IF(AND(B162="",D162="",E162="",F162=""),"",IF(F162="","Missing reference",IF(COUNTIF($F$5:$F$304,F162)&gt;1,"Duplicate reference",IF(AND(LEN(F162)&gt;=5,ISNUMBER(E162),E162&gt;0),"Valid","Invalid reference"))))</f>
        <v/>
      </c>
    </row>
    <row r="163">
      <c r="A163">
        <f>IF(OR(B163="",D163=""),"","PAY-"&amp;TEXT(D163,"yyyymmdd")&amp;"-"&amp;ROW()-4)</f>
        <v/>
      </c>
      <c r="C163">
        <f>IF(B163="","",IFERROR(INDEX('Unit Register'!$F$4:$F$103,MATCH(B163,'Unit Register'!$A$4:$A$103,0)),""))</f>
        <v/>
      </c>
      <c r="I163" s="2">
        <f>IF(B163="",0,IF(H163="Reversed",0,IF(E163="",0,E163)))</f>
        <v/>
      </c>
      <c r="J163">
        <f>IF(AND(B163="",D163="",E163="",F163=""),"",IF(F163="","Missing reference",IF(COUNTIF($F$5:$F$304,F163)&gt;1,"Duplicate reference",IF(AND(LEN(F163)&gt;=5,ISNUMBER(E163),E163&gt;0),"Valid","Invalid reference"))))</f>
        <v/>
      </c>
    </row>
    <row r="164">
      <c r="A164">
        <f>IF(OR(B164="",D164=""),"","PAY-"&amp;TEXT(D164,"yyyymmdd")&amp;"-"&amp;ROW()-4)</f>
        <v/>
      </c>
      <c r="C164">
        <f>IF(B164="","",IFERROR(INDEX('Unit Register'!$F$4:$F$103,MATCH(B164,'Unit Register'!$A$4:$A$103,0)),""))</f>
        <v/>
      </c>
      <c r="I164" s="2">
        <f>IF(B164="",0,IF(H164="Reversed",0,IF(E164="",0,E164)))</f>
        <v/>
      </c>
      <c r="J164">
        <f>IF(AND(B164="",D164="",E164="",F164=""),"",IF(F164="","Missing reference",IF(COUNTIF($F$5:$F$304,F164)&gt;1,"Duplicate reference",IF(AND(LEN(F164)&gt;=5,ISNUMBER(E164),E164&gt;0),"Valid","Invalid reference"))))</f>
        <v/>
      </c>
    </row>
    <row r="165">
      <c r="A165">
        <f>IF(OR(B165="",D165=""),"","PAY-"&amp;TEXT(D165,"yyyymmdd")&amp;"-"&amp;ROW()-4)</f>
        <v/>
      </c>
      <c r="C165">
        <f>IF(B165="","",IFERROR(INDEX('Unit Register'!$F$4:$F$103,MATCH(B165,'Unit Register'!$A$4:$A$103,0)),""))</f>
        <v/>
      </c>
      <c r="I165" s="2">
        <f>IF(B165="",0,IF(H165="Reversed",0,IF(E165="",0,E165)))</f>
        <v/>
      </c>
      <c r="J165">
        <f>IF(AND(B165="",D165="",E165="",F165=""),"",IF(F165="","Missing reference",IF(COUNTIF($F$5:$F$304,F165)&gt;1,"Duplicate reference",IF(AND(LEN(F165)&gt;=5,ISNUMBER(E165),E165&gt;0),"Valid","Invalid reference"))))</f>
        <v/>
      </c>
    </row>
    <row r="166">
      <c r="A166">
        <f>IF(OR(B166="",D166=""),"","PAY-"&amp;TEXT(D166,"yyyymmdd")&amp;"-"&amp;ROW()-4)</f>
        <v/>
      </c>
      <c r="C166">
        <f>IF(B166="","",IFERROR(INDEX('Unit Register'!$F$4:$F$103,MATCH(B166,'Unit Register'!$A$4:$A$103,0)),""))</f>
        <v/>
      </c>
      <c r="I166" s="2">
        <f>IF(B166="",0,IF(H166="Reversed",0,IF(E166="",0,E166)))</f>
        <v/>
      </c>
      <c r="J166">
        <f>IF(AND(B166="",D166="",E166="",F166=""),"",IF(F166="","Missing reference",IF(COUNTIF($F$5:$F$304,F166)&gt;1,"Duplicate reference",IF(AND(LEN(F166)&gt;=5,ISNUMBER(E166),E166&gt;0),"Valid","Invalid reference"))))</f>
        <v/>
      </c>
    </row>
    <row r="167">
      <c r="A167">
        <f>IF(OR(B167="",D167=""),"","PAY-"&amp;TEXT(D167,"yyyymmdd")&amp;"-"&amp;ROW()-4)</f>
        <v/>
      </c>
      <c r="C167">
        <f>IF(B167="","",IFERROR(INDEX('Unit Register'!$F$4:$F$103,MATCH(B167,'Unit Register'!$A$4:$A$103,0)),""))</f>
        <v/>
      </c>
      <c r="I167" s="2">
        <f>IF(B167="",0,IF(H167="Reversed",0,IF(E167="",0,E167)))</f>
        <v/>
      </c>
      <c r="J167">
        <f>IF(AND(B167="",D167="",E167="",F167=""),"",IF(F167="","Missing reference",IF(COUNTIF($F$5:$F$304,F167)&gt;1,"Duplicate reference",IF(AND(LEN(F167)&gt;=5,ISNUMBER(E167),E167&gt;0),"Valid","Invalid reference"))))</f>
        <v/>
      </c>
    </row>
    <row r="168">
      <c r="A168">
        <f>IF(OR(B168="",D168=""),"","PAY-"&amp;TEXT(D168,"yyyymmdd")&amp;"-"&amp;ROW()-4)</f>
        <v/>
      </c>
      <c r="C168">
        <f>IF(B168="","",IFERROR(INDEX('Unit Register'!$F$4:$F$103,MATCH(B168,'Unit Register'!$A$4:$A$103,0)),""))</f>
        <v/>
      </c>
      <c r="I168" s="2">
        <f>IF(B168="",0,IF(H168="Reversed",0,IF(E168="",0,E168)))</f>
        <v/>
      </c>
      <c r="J168">
        <f>IF(AND(B168="",D168="",E168="",F168=""),"",IF(F168="","Missing reference",IF(COUNTIF($F$5:$F$304,F168)&gt;1,"Duplicate reference",IF(AND(LEN(F168)&gt;=5,ISNUMBER(E168),E168&gt;0),"Valid","Invalid reference"))))</f>
        <v/>
      </c>
    </row>
    <row r="169">
      <c r="A169">
        <f>IF(OR(B169="",D169=""),"","PAY-"&amp;TEXT(D169,"yyyymmdd")&amp;"-"&amp;ROW()-4)</f>
        <v/>
      </c>
      <c r="C169">
        <f>IF(B169="","",IFERROR(INDEX('Unit Register'!$F$4:$F$103,MATCH(B169,'Unit Register'!$A$4:$A$103,0)),""))</f>
        <v/>
      </c>
      <c r="I169" s="2">
        <f>IF(B169="",0,IF(H169="Reversed",0,IF(E169="",0,E169)))</f>
        <v/>
      </c>
      <c r="J169">
        <f>IF(AND(B169="",D169="",E169="",F169=""),"",IF(F169="","Missing reference",IF(COUNTIF($F$5:$F$304,F169)&gt;1,"Duplicate reference",IF(AND(LEN(F169)&gt;=5,ISNUMBER(E169),E169&gt;0),"Valid","Invalid reference"))))</f>
        <v/>
      </c>
    </row>
    <row r="170">
      <c r="A170">
        <f>IF(OR(B170="",D170=""),"","PAY-"&amp;TEXT(D170,"yyyymmdd")&amp;"-"&amp;ROW()-4)</f>
        <v/>
      </c>
      <c r="C170">
        <f>IF(B170="","",IFERROR(INDEX('Unit Register'!$F$4:$F$103,MATCH(B170,'Unit Register'!$A$4:$A$103,0)),""))</f>
        <v/>
      </c>
      <c r="I170" s="2">
        <f>IF(B170="",0,IF(H170="Reversed",0,IF(E170="",0,E170)))</f>
        <v/>
      </c>
      <c r="J170">
        <f>IF(AND(B170="",D170="",E170="",F170=""),"",IF(F170="","Missing reference",IF(COUNTIF($F$5:$F$304,F170)&gt;1,"Duplicate reference",IF(AND(LEN(F170)&gt;=5,ISNUMBER(E170),E170&gt;0),"Valid","Invalid reference"))))</f>
        <v/>
      </c>
    </row>
    <row r="171">
      <c r="A171">
        <f>IF(OR(B171="",D171=""),"","PAY-"&amp;TEXT(D171,"yyyymmdd")&amp;"-"&amp;ROW()-4)</f>
        <v/>
      </c>
      <c r="C171">
        <f>IF(B171="","",IFERROR(INDEX('Unit Register'!$F$4:$F$103,MATCH(B171,'Unit Register'!$A$4:$A$103,0)),""))</f>
        <v/>
      </c>
      <c r="I171" s="2">
        <f>IF(B171="",0,IF(H171="Reversed",0,IF(E171="",0,E171)))</f>
        <v/>
      </c>
      <c r="J171">
        <f>IF(AND(B171="",D171="",E171="",F171=""),"",IF(F171="","Missing reference",IF(COUNTIF($F$5:$F$304,F171)&gt;1,"Duplicate reference",IF(AND(LEN(F171)&gt;=5,ISNUMBER(E171),E171&gt;0),"Valid","Invalid reference"))))</f>
        <v/>
      </c>
    </row>
    <row r="172">
      <c r="A172">
        <f>IF(OR(B172="",D172=""),"","PAY-"&amp;TEXT(D172,"yyyymmdd")&amp;"-"&amp;ROW()-4)</f>
        <v/>
      </c>
      <c r="C172">
        <f>IF(B172="","",IFERROR(INDEX('Unit Register'!$F$4:$F$103,MATCH(B172,'Unit Register'!$A$4:$A$103,0)),""))</f>
        <v/>
      </c>
      <c r="I172" s="2">
        <f>IF(B172="",0,IF(H172="Reversed",0,IF(E172="",0,E172)))</f>
        <v/>
      </c>
      <c r="J172">
        <f>IF(AND(B172="",D172="",E172="",F172=""),"",IF(F172="","Missing reference",IF(COUNTIF($F$5:$F$304,F172)&gt;1,"Duplicate reference",IF(AND(LEN(F172)&gt;=5,ISNUMBER(E172),E172&gt;0),"Valid","Invalid reference"))))</f>
        <v/>
      </c>
    </row>
    <row r="173">
      <c r="A173">
        <f>IF(OR(B173="",D173=""),"","PAY-"&amp;TEXT(D173,"yyyymmdd")&amp;"-"&amp;ROW()-4)</f>
        <v/>
      </c>
      <c r="C173">
        <f>IF(B173="","",IFERROR(INDEX('Unit Register'!$F$4:$F$103,MATCH(B173,'Unit Register'!$A$4:$A$103,0)),""))</f>
        <v/>
      </c>
      <c r="I173" s="2">
        <f>IF(B173="",0,IF(H173="Reversed",0,IF(E173="",0,E173)))</f>
        <v/>
      </c>
      <c r="J173">
        <f>IF(AND(B173="",D173="",E173="",F173=""),"",IF(F173="","Missing reference",IF(COUNTIF($F$5:$F$304,F173)&gt;1,"Duplicate reference",IF(AND(LEN(F173)&gt;=5,ISNUMBER(E173),E173&gt;0),"Valid","Invalid reference"))))</f>
        <v/>
      </c>
    </row>
    <row r="174">
      <c r="A174">
        <f>IF(OR(B174="",D174=""),"","PAY-"&amp;TEXT(D174,"yyyymmdd")&amp;"-"&amp;ROW()-4)</f>
        <v/>
      </c>
      <c r="C174">
        <f>IF(B174="","",IFERROR(INDEX('Unit Register'!$F$4:$F$103,MATCH(B174,'Unit Register'!$A$4:$A$103,0)),""))</f>
        <v/>
      </c>
      <c r="I174" s="2">
        <f>IF(B174="",0,IF(H174="Reversed",0,IF(E174="",0,E174)))</f>
        <v/>
      </c>
      <c r="J174">
        <f>IF(AND(B174="",D174="",E174="",F174=""),"",IF(F174="","Missing reference",IF(COUNTIF($F$5:$F$304,F174)&gt;1,"Duplicate reference",IF(AND(LEN(F174)&gt;=5,ISNUMBER(E174),E174&gt;0),"Valid","Invalid reference"))))</f>
        <v/>
      </c>
    </row>
    <row r="175">
      <c r="A175">
        <f>IF(OR(B175="",D175=""),"","PAY-"&amp;TEXT(D175,"yyyymmdd")&amp;"-"&amp;ROW()-4)</f>
        <v/>
      </c>
      <c r="C175">
        <f>IF(B175="","",IFERROR(INDEX('Unit Register'!$F$4:$F$103,MATCH(B175,'Unit Register'!$A$4:$A$103,0)),""))</f>
        <v/>
      </c>
      <c r="I175" s="2">
        <f>IF(B175="",0,IF(H175="Reversed",0,IF(E175="",0,E175)))</f>
        <v/>
      </c>
      <c r="J175">
        <f>IF(AND(B175="",D175="",E175="",F175=""),"",IF(F175="","Missing reference",IF(COUNTIF($F$5:$F$304,F175)&gt;1,"Duplicate reference",IF(AND(LEN(F175)&gt;=5,ISNUMBER(E175),E175&gt;0),"Valid","Invalid reference"))))</f>
        <v/>
      </c>
    </row>
    <row r="176">
      <c r="A176">
        <f>IF(OR(B176="",D176=""),"","PAY-"&amp;TEXT(D176,"yyyymmdd")&amp;"-"&amp;ROW()-4)</f>
        <v/>
      </c>
      <c r="C176">
        <f>IF(B176="","",IFERROR(INDEX('Unit Register'!$F$4:$F$103,MATCH(B176,'Unit Register'!$A$4:$A$103,0)),""))</f>
        <v/>
      </c>
      <c r="I176" s="2">
        <f>IF(B176="",0,IF(H176="Reversed",0,IF(E176="",0,E176)))</f>
        <v/>
      </c>
      <c r="J176">
        <f>IF(AND(B176="",D176="",E176="",F176=""),"",IF(F176="","Missing reference",IF(COUNTIF($F$5:$F$304,F176)&gt;1,"Duplicate reference",IF(AND(LEN(F176)&gt;=5,ISNUMBER(E176),E176&gt;0),"Valid","Invalid reference"))))</f>
        <v/>
      </c>
    </row>
    <row r="177">
      <c r="A177">
        <f>IF(OR(B177="",D177=""),"","PAY-"&amp;TEXT(D177,"yyyymmdd")&amp;"-"&amp;ROW()-4)</f>
        <v/>
      </c>
      <c r="C177">
        <f>IF(B177="","",IFERROR(INDEX('Unit Register'!$F$4:$F$103,MATCH(B177,'Unit Register'!$A$4:$A$103,0)),""))</f>
        <v/>
      </c>
      <c r="I177" s="2">
        <f>IF(B177="",0,IF(H177="Reversed",0,IF(E177="",0,E177)))</f>
        <v/>
      </c>
      <c r="J177">
        <f>IF(AND(B177="",D177="",E177="",F177=""),"",IF(F177="","Missing reference",IF(COUNTIF($F$5:$F$304,F177)&gt;1,"Duplicate reference",IF(AND(LEN(F177)&gt;=5,ISNUMBER(E177),E177&gt;0),"Valid","Invalid reference"))))</f>
        <v/>
      </c>
    </row>
    <row r="178">
      <c r="A178">
        <f>IF(OR(B178="",D178=""),"","PAY-"&amp;TEXT(D178,"yyyymmdd")&amp;"-"&amp;ROW()-4)</f>
        <v/>
      </c>
      <c r="C178">
        <f>IF(B178="","",IFERROR(INDEX('Unit Register'!$F$4:$F$103,MATCH(B178,'Unit Register'!$A$4:$A$103,0)),""))</f>
        <v/>
      </c>
      <c r="I178" s="2">
        <f>IF(B178="",0,IF(H178="Reversed",0,IF(E178="",0,E178)))</f>
        <v/>
      </c>
      <c r="J178">
        <f>IF(AND(B178="",D178="",E178="",F178=""),"",IF(F178="","Missing reference",IF(COUNTIF($F$5:$F$304,F178)&gt;1,"Duplicate reference",IF(AND(LEN(F178)&gt;=5,ISNUMBER(E178),E178&gt;0),"Valid","Invalid reference"))))</f>
        <v/>
      </c>
    </row>
    <row r="179">
      <c r="A179">
        <f>IF(OR(B179="",D179=""),"","PAY-"&amp;TEXT(D179,"yyyymmdd")&amp;"-"&amp;ROW()-4)</f>
        <v/>
      </c>
      <c r="C179">
        <f>IF(B179="","",IFERROR(INDEX('Unit Register'!$F$4:$F$103,MATCH(B179,'Unit Register'!$A$4:$A$103,0)),""))</f>
        <v/>
      </c>
      <c r="I179" s="2">
        <f>IF(B179="",0,IF(H179="Reversed",0,IF(E179="",0,E179)))</f>
        <v/>
      </c>
      <c r="J179">
        <f>IF(AND(B179="",D179="",E179="",F179=""),"",IF(F179="","Missing reference",IF(COUNTIF($F$5:$F$304,F179)&gt;1,"Duplicate reference",IF(AND(LEN(F179)&gt;=5,ISNUMBER(E179),E179&gt;0),"Valid","Invalid reference"))))</f>
        <v/>
      </c>
    </row>
    <row r="180">
      <c r="A180">
        <f>IF(OR(B180="",D180=""),"","PAY-"&amp;TEXT(D180,"yyyymmdd")&amp;"-"&amp;ROW()-4)</f>
        <v/>
      </c>
      <c r="C180">
        <f>IF(B180="","",IFERROR(INDEX('Unit Register'!$F$4:$F$103,MATCH(B180,'Unit Register'!$A$4:$A$103,0)),""))</f>
        <v/>
      </c>
      <c r="I180" s="2">
        <f>IF(B180="",0,IF(H180="Reversed",0,IF(E180="",0,E180)))</f>
        <v/>
      </c>
      <c r="J180">
        <f>IF(AND(B180="",D180="",E180="",F180=""),"",IF(F180="","Missing reference",IF(COUNTIF($F$5:$F$304,F180)&gt;1,"Duplicate reference",IF(AND(LEN(F180)&gt;=5,ISNUMBER(E180),E180&gt;0),"Valid","Invalid reference"))))</f>
        <v/>
      </c>
    </row>
    <row r="181">
      <c r="A181">
        <f>IF(OR(B181="",D181=""),"","PAY-"&amp;TEXT(D181,"yyyymmdd")&amp;"-"&amp;ROW()-4)</f>
        <v/>
      </c>
      <c r="C181">
        <f>IF(B181="","",IFERROR(INDEX('Unit Register'!$F$4:$F$103,MATCH(B181,'Unit Register'!$A$4:$A$103,0)),""))</f>
        <v/>
      </c>
      <c r="I181" s="2">
        <f>IF(B181="",0,IF(H181="Reversed",0,IF(E181="",0,E181)))</f>
        <v/>
      </c>
      <c r="J181">
        <f>IF(AND(B181="",D181="",E181="",F181=""),"",IF(F181="","Missing reference",IF(COUNTIF($F$5:$F$304,F181)&gt;1,"Duplicate reference",IF(AND(LEN(F181)&gt;=5,ISNUMBER(E181),E181&gt;0),"Valid","Invalid reference"))))</f>
        <v/>
      </c>
    </row>
    <row r="182">
      <c r="A182">
        <f>IF(OR(B182="",D182=""),"","PAY-"&amp;TEXT(D182,"yyyymmdd")&amp;"-"&amp;ROW()-4)</f>
        <v/>
      </c>
      <c r="C182">
        <f>IF(B182="","",IFERROR(INDEX('Unit Register'!$F$4:$F$103,MATCH(B182,'Unit Register'!$A$4:$A$103,0)),""))</f>
        <v/>
      </c>
      <c r="I182" s="2">
        <f>IF(B182="",0,IF(H182="Reversed",0,IF(E182="",0,E182)))</f>
        <v/>
      </c>
      <c r="J182">
        <f>IF(AND(B182="",D182="",E182="",F182=""),"",IF(F182="","Missing reference",IF(COUNTIF($F$5:$F$304,F182)&gt;1,"Duplicate reference",IF(AND(LEN(F182)&gt;=5,ISNUMBER(E182),E182&gt;0),"Valid","Invalid reference"))))</f>
        <v/>
      </c>
    </row>
    <row r="183">
      <c r="A183">
        <f>IF(OR(B183="",D183=""),"","PAY-"&amp;TEXT(D183,"yyyymmdd")&amp;"-"&amp;ROW()-4)</f>
        <v/>
      </c>
      <c r="C183">
        <f>IF(B183="","",IFERROR(INDEX('Unit Register'!$F$4:$F$103,MATCH(B183,'Unit Register'!$A$4:$A$103,0)),""))</f>
        <v/>
      </c>
      <c r="I183" s="2">
        <f>IF(B183="",0,IF(H183="Reversed",0,IF(E183="",0,E183)))</f>
        <v/>
      </c>
      <c r="J183">
        <f>IF(AND(B183="",D183="",E183="",F183=""),"",IF(F183="","Missing reference",IF(COUNTIF($F$5:$F$304,F183)&gt;1,"Duplicate reference",IF(AND(LEN(F183)&gt;=5,ISNUMBER(E183),E183&gt;0),"Valid","Invalid reference"))))</f>
        <v/>
      </c>
    </row>
    <row r="184">
      <c r="A184">
        <f>IF(OR(B184="",D184=""),"","PAY-"&amp;TEXT(D184,"yyyymmdd")&amp;"-"&amp;ROW()-4)</f>
        <v/>
      </c>
      <c r="C184">
        <f>IF(B184="","",IFERROR(INDEX('Unit Register'!$F$4:$F$103,MATCH(B184,'Unit Register'!$A$4:$A$103,0)),""))</f>
        <v/>
      </c>
      <c r="I184" s="2">
        <f>IF(B184="",0,IF(H184="Reversed",0,IF(E184="",0,E184)))</f>
        <v/>
      </c>
      <c r="J184">
        <f>IF(AND(B184="",D184="",E184="",F184=""),"",IF(F184="","Missing reference",IF(COUNTIF($F$5:$F$304,F184)&gt;1,"Duplicate reference",IF(AND(LEN(F184)&gt;=5,ISNUMBER(E184),E184&gt;0),"Valid","Invalid reference"))))</f>
        <v/>
      </c>
    </row>
    <row r="185">
      <c r="A185">
        <f>IF(OR(B185="",D185=""),"","PAY-"&amp;TEXT(D185,"yyyymmdd")&amp;"-"&amp;ROW()-4)</f>
        <v/>
      </c>
      <c r="C185">
        <f>IF(B185="","",IFERROR(INDEX('Unit Register'!$F$4:$F$103,MATCH(B185,'Unit Register'!$A$4:$A$103,0)),""))</f>
        <v/>
      </c>
      <c r="I185" s="2">
        <f>IF(B185="",0,IF(H185="Reversed",0,IF(E185="",0,E185)))</f>
        <v/>
      </c>
      <c r="J185">
        <f>IF(AND(B185="",D185="",E185="",F185=""),"",IF(F185="","Missing reference",IF(COUNTIF($F$5:$F$304,F185)&gt;1,"Duplicate reference",IF(AND(LEN(F185)&gt;=5,ISNUMBER(E185),E185&gt;0),"Valid","Invalid reference"))))</f>
        <v/>
      </c>
    </row>
    <row r="186">
      <c r="A186">
        <f>IF(OR(B186="",D186=""),"","PAY-"&amp;TEXT(D186,"yyyymmdd")&amp;"-"&amp;ROW()-4)</f>
        <v/>
      </c>
      <c r="C186">
        <f>IF(B186="","",IFERROR(INDEX('Unit Register'!$F$4:$F$103,MATCH(B186,'Unit Register'!$A$4:$A$103,0)),""))</f>
        <v/>
      </c>
      <c r="I186" s="2">
        <f>IF(B186="",0,IF(H186="Reversed",0,IF(E186="",0,E186)))</f>
        <v/>
      </c>
      <c r="J186">
        <f>IF(AND(B186="",D186="",E186="",F186=""),"",IF(F186="","Missing reference",IF(COUNTIF($F$5:$F$304,F186)&gt;1,"Duplicate reference",IF(AND(LEN(F186)&gt;=5,ISNUMBER(E186),E186&gt;0),"Valid","Invalid reference"))))</f>
        <v/>
      </c>
    </row>
    <row r="187">
      <c r="A187">
        <f>IF(OR(B187="",D187=""),"","PAY-"&amp;TEXT(D187,"yyyymmdd")&amp;"-"&amp;ROW()-4)</f>
        <v/>
      </c>
      <c r="C187">
        <f>IF(B187="","",IFERROR(INDEX('Unit Register'!$F$4:$F$103,MATCH(B187,'Unit Register'!$A$4:$A$103,0)),""))</f>
        <v/>
      </c>
      <c r="I187" s="2">
        <f>IF(B187="",0,IF(H187="Reversed",0,IF(E187="",0,E187)))</f>
        <v/>
      </c>
      <c r="J187">
        <f>IF(AND(B187="",D187="",E187="",F187=""),"",IF(F187="","Missing reference",IF(COUNTIF($F$5:$F$304,F187)&gt;1,"Duplicate reference",IF(AND(LEN(F187)&gt;=5,ISNUMBER(E187),E187&gt;0),"Valid","Invalid reference"))))</f>
        <v/>
      </c>
    </row>
    <row r="188">
      <c r="A188">
        <f>IF(OR(B188="",D188=""),"","PAY-"&amp;TEXT(D188,"yyyymmdd")&amp;"-"&amp;ROW()-4)</f>
        <v/>
      </c>
      <c r="C188">
        <f>IF(B188="","",IFERROR(INDEX('Unit Register'!$F$4:$F$103,MATCH(B188,'Unit Register'!$A$4:$A$103,0)),""))</f>
        <v/>
      </c>
      <c r="I188" s="2">
        <f>IF(B188="",0,IF(H188="Reversed",0,IF(E188="",0,E188)))</f>
        <v/>
      </c>
      <c r="J188">
        <f>IF(AND(B188="",D188="",E188="",F188=""),"",IF(F188="","Missing reference",IF(COUNTIF($F$5:$F$304,F188)&gt;1,"Duplicate reference",IF(AND(LEN(F188)&gt;=5,ISNUMBER(E188),E188&gt;0),"Valid","Invalid reference"))))</f>
        <v/>
      </c>
    </row>
    <row r="189">
      <c r="A189">
        <f>IF(OR(B189="",D189=""),"","PAY-"&amp;TEXT(D189,"yyyymmdd")&amp;"-"&amp;ROW()-4)</f>
        <v/>
      </c>
      <c r="C189">
        <f>IF(B189="","",IFERROR(INDEX('Unit Register'!$F$4:$F$103,MATCH(B189,'Unit Register'!$A$4:$A$103,0)),""))</f>
        <v/>
      </c>
      <c r="I189" s="2">
        <f>IF(B189="",0,IF(H189="Reversed",0,IF(E189="",0,E189)))</f>
        <v/>
      </c>
      <c r="J189">
        <f>IF(AND(B189="",D189="",E189="",F189=""),"",IF(F189="","Missing reference",IF(COUNTIF($F$5:$F$304,F189)&gt;1,"Duplicate reference",IF(AND(LEN(F189)&gt;=5,ISNUMBER(E189),E189&gt;0),"Valid","Invalid reference"))))</f>
        <v/>
      </c>
    </row>
    <row r="190">
      <c r="A190">
        <f>IF(OR(B190="",D190=""),"","PAY-"&amp;TEXT(D190,"yyyymmdd")&amp;"-"&amp;ROW()-4)</f>
        <v/>
      </c>
      <c r="C190">
        <f>IF(B190="","",IFERROR(INDEX('Unit Register'!$F$4:$F$103,MATCH(B190,'Unit Register'!$A$4:$A$103,0)),""))</f>
        <v/>
      </c>
      <c r="I190" s="2">
        <f>IF(B190="",0,IF(H190="Reversed",0,IF(E190="",0,E190)))</f>
        <v/>
      </c>
      <c r="J190">
        <f>IF(AND(B190="",D190="",E190="",F190=""),"",IF(F190="","Missing reference",IF(COUNTIF($F$5:$F$304,F190)&gt;1,"Duplicate reference",IF(AND(LEN(F190)&gt;=5,ISNUMBER(E190),E190&gt;0),"Valid","Invalid reference"))))</f>
        <v/>
      </c>
    </row>
    <row r="191">
      <c r="A191">
        <f>IF(OR(B191="",D191=""),"","PAY-"&amp;TEXT(D191,"yyyymmdd")&amp;"-"&amp;ROW()-4)</f>
        <v/>
      </c>
      <c r="C191">
        <f>IF(B191="","",IFERROR(INDEX('Unit Register'!$F$4:$F$103,MATCH(B191,'Unit Register'!$A$4:$A$103,0)),""))</f>
        <v/>
      </c>
      <c r="I191" s="2">
        <f>IF(B191="",0,IF(H191="Reversed",0,IF(E191="",0,E191)))</f>
        <v/>
      </c>
      <c r="J191">
        <f>IF(AND(B191="",D191="",E191="",F191=""),"",IF(F191="","Missing reference",IF(COUNTIF($F$5:$F$304,F191)&gt;1,"Duplicate reference",IF(AND(LEN(F191)&gt;=5,ISNUMBER(E191),E191&gt;0),"Valid","Invalid reference"))))</f>
        <v/>
      </c>
    </row>
    <row r="192">
      <c r="A192">
        <f>IF(OR(B192="",D192=""),"","PAY-"&amp;TEXT(D192,"yyyymmdd")&amp;"-"&amp;ROW()-4)</f>
        <v/>
      </c>
      <c r="C192">
        <f>IF(B192="","",IFERROR(INDEX('Unit Register'!$F$4:$F$103,MATCH(B192,'Unit Register'!$A$4:$A$103,0)),""))</f>
        <v/>
      </c>
      <c r="I192" s="2">
        <f>IF(B192="",0,IF(H192="Reversed",0,IF(E192="",0,E192)))</f>
        <v/>
      </c>
      <c r="J192">
        <f>IF(AND(B192="",D192="",E192="",F192=""),"",IF(F192="","Missing reference",IF(COUNTIF($F$5:$F$304,F192)&gt;1,"Duplicate reference",IF(AND(LEN(F192)&gt;=5,ISNUMBER(E192),E192&gt;0),"Valid","Invalid reference"))))</f>
        <v/>
      </c>
    </row>
    <row r="193">
      <c r="A193">
        <f>IF(OR(B193="",D193=""),"","PAY-"&amp;TEXT(D193,"yyyymmdd")&amp;"-"&amp;ROW()-4)</f>
        <v/>
      </c>
      <c r="C193">
        <f>IF(B193="","",IFERROR(INDEX('Unit Register'!$F$4:$F$103,MATCH(B193,'Unit Register'!$A$4:$A$103,0)),""))</f>
        <v/>
      </c>
      <c r="I193" s="2">
        <f>IF(B193="",0,IF(H193="Reversed",0,IF(E193="",0,E193)))</f>
        <v/>
      </c>
      <c r="J193">
        <f>IF(AND(B193="",D193="",E193="",F193=""),"",IF(F193="","Missing reference",IF(COUNTIF($F$5:$F$304,F193)&gt;1,"Duplicate reference",IF(AND(LEN(F193)&gt;=5,ISNUMBER(E193),E193&gt;0),"Valid","Invalid reference"))))</f>
        <v/>
      </c>
    </row>
    <row r="194">
      <c r="A194">
        <f>IF(OR(B194="",D194=""),"","PAY-"&amp;TEXT(D194,"yyyymmdd")&amp;"-"&amp;ROW()-4)</f>
        <v/>
      </c>
      <c r="C194">
        <f>IF(B194="","",IFERROR(INDEX('Unit Register'!$F$4:$F$103,MATCH(B194,'Unit Register'!$A$4:$A$103,0)),""))</f>
        <v/>
      </c>
      <c r="I194" s="2">
        <f>IF(B194="",0,IF(H194="Reversed",0,IF(E194="",0,E194)))</f>
        <v/>
      </c>
      <c r="J194">
        <f>IF(AND(B194="",D194="",E194="",F194=""),"",IF(F194="","Missing reference",IF(COUNTIF($F$5:$F$304,F194)&gt;1,"Duplicate reference",IF(AND(LEN(F194)&gt;=5,ISNUMBER(E194),E194&gt;0),"Valid","Invalid reference"))))</f>
        <v/>
      </c>
    </row>
    <row r="195">
      <c r="A195">
        <f>IF(OR(B195="",D195=""),"","PAY-"&amp;TEXT(D195,"yyyymmdd")&amp;"-"&amp;ROW()-4)</f>
        <v/>
      </c>
      <c r="C195">
        <f>IF(B195="","",IFERROR(INDEX('Unit Register'!$F$4:$F$103,MATCH(B195,'Unit Register'!$A$4:$A$103,0)),""))</f>
        <v/>
      </c>
      <c r="I195" s="2">
        <f>IF(B195="",0,IF(H195="Reversed",0,IF(E195="",0,E195)))</f>
        <v/>
      </c>
      <c r="J195">
        <f>IF(AND(B195="",D195="",E195="",F195=""),"",IF(F195="","Missing reference",IF(COUNTIF($F$5:$F$304,F195)&gt;1,"Duplicate reference",IF(AND(LEN(F195)&gt;=5,ISNUMBER(E195),E195&gt;0),"Valid","Invalid reference"))))</f>
        <v/>
      </c>
    </row>
    <row r="196">
      <c r="A196">
        <f>IF(OR(B196="",D196=""),"","PAY-"&amp;TEXT(D196,"yyyymmdd")&amp;"-"&amp;ROW()-4)</f>
        <v/>
      </c>
      <c r="C196">
        <f>IF(B196="","",IFERROR(INDEX('Unit Register'!$F$4:$F$103,MATCH(B196,'Unit Register'!$A$4:$A$103,0)),""))</f>
        <v/>
      </c>
      <c r="I196" s="2">
        <f>IF(B196="",0,IF(H196="Reversed",0,IF(E196="",0,E196)))</f>
        <v/>
      </c>
      <c r="J196">
        <f>IF(AND(B196="",D196="",E196="",F196=""),"",IF(F196="","Missing reference",IF(COUNTIF($F$5:$F$304,F196)&gt;1,"Duplicate reference",IF(AND(LEN(F196)&gt;=5,ISNUMBER(E196),E196&gt;0),"Valid","Invalid reference"))))</f>
        <v/>
      </c>
    </row>
    <row r="197">
      <c r="A197">
        <f>IF(OR(B197="",D197=""),"","PAY-"&amp;TEXT(D197,"yyyymmdd")&amp;"-"&amp;ROW()-4)</f>
        <v/>
      </c>
      <c r="C197">
        <f>IF(B197="","",IFERROR(INDEX('Unit Register'!$F$4:$F$103,MATCH(B197,'Unit Register'!$A$4:$A$103,0)),""))</f>
        <v/>
      </c>
      <c r="I197" s="2">
        <f>IF(B197="",0,IF(H197="Reversed",0,IF(E197="",0,E197)))</f>
        <v/>
      </c>
      <c r="J197">
        <f>IF(AND(B197="",D197="",E197="",F197=""),"",IF(F197="","Missing reference",IF(COUNTIF($F$5:$F$304,F197)&gt;1,"Duplicate reference",IF(AND(LEN(F197)&gt;=5,ISNUMBER(E197),E197&gt;0),"Valid","Invalid reference"))))</f>
        <v/>
      </c>
    </row>
    <row r="198">
      <c r="A198">
        <f>IF(OR(B198="",D198=""),"","PAY-"&amp;TEXT(D198,"yyyymmdd")&amp;"-"&amp;ROW()-4)</f>
        <v/>
      </c>
      <c r="C198">
        <f>IF(B198="","",IFERROR(INDEX('Unit Register'!$F$4:$F$103,MATCH(B198,'Unit Register'!$A$4:$A$103,0)),""))</f>
        <v/>
      </c>
      <c r="I198" s="2">
        <f>IF(B198="",0,IF(H198="Reversed",0,IF(E198="",0,E198)))</f>
        <v/>
      </c>
      <c r="J198">
        <f>IF(AND(B198="",D198="",E198="",F198=""),"",IF(F198="","Missing reference",IF(COUNTIF($F$5:$F$304,F198)&gt;1,"Duplicate reference",IF(AND(LEN(F198)&gt;=5,ISNUMBER(E198),E198&gt;0),"Valid","Invalid reference"))))</f>
        <v/>
      </c>
    </row>
    <row r="199">
      <c r="A199">
        <f>IF(OR(B199="",D199=""),"","PAY-"&amp;TEXT(D199,"yyyymmdd")&amp;"-"&amp;ROW()-4)</f>
        <v/>
      </c>
      <c r="C199">
        <f>IF(B199="","",IFERROR(INDEX('Unit Register'!$F$4:$F$103,MATCH(B199,'Unit Register'!$A$4:$A$103,0)),""))</f>
        <v/>
      </c>
      <c r="I199" s="2">
        <f>IF(B199="",0,IF(H199="Reversed",0,IF(E199="",0,E199)))</f>
        <v/>
      </c>
      <c r="J199">
        <f>IF(AND(B199="",D199="",E199="",F199=""),"",IF(F199="","Missing reference",IF(COUNTIF($F$5:$F$304,F199)&gt;1,"Duplicate reference",IF(AND(LEN(F199)&gt;=5,ISNUMBER(E199),E199&gt;0),"Valid","Invalid reference"))))</f>
        <v/>
      </c>
    </row>
    <row r="200">
      <c r="A200">
        <f>IF(OR(B200="",D200=""),"","PAY-"&amp;TEXT(D200,"yyyymmdd")&amp;"-"&amp;ROW()-4)</f>
        <v/>
      </c>
      <c r="C200">
        <f>IF(B200="","",IFERROR(INDEX('Unit Register'!$F$4:$F$103,MATCH(B200,'Unit Register'!$A$4:$A$103,0)),""))</f>
        <v/>
      </c>
      <c r="I200" s="2">
        <f>IF(B200="",0,IF(H200="Reversed",0,IF(E200="",0,E200)))</f>
        <v/>
      </c>
      <c r="J200">
        <f>IF(AND(B200="",D200="",E200="",F200=""),"",IF(F200="","Missing reference",IF(COUNTIF($F$5:$F$304,F200)&gt;1,"Duplicate reference",IF(AND(LEN(F200)&gt;=5,ISNUMBER(E200),E200&gt;0),"Valid","Invalid reference"))))</f>
        <v/>
      </c>
    </row>
    <row r="201">
      <c r="A201">
        <f>IF(OR(B201="",D201=""),"","PAY-"&amp;TEXT(D201,"yyyymmdd")&amp;"-"&amp;ROW()-4)</f>
        <v/>
      </c>
      <c r="C201">
        <f>IF(B201="","",IFERROR(INDEX('Unit Register'!$F$4:$F$103,MATCH(B201,'Unit Register'!$A$4:$A$103,0)),""))</f>
        <v/>
      </c>
      <c r="I201" s="2">
        <f>IF(B201="",0,IF(H201="Reversed",0,IF(E201="",0,E201)))</f>
        <v/>
      </c>
      <c r="J201">
        <f>IF(AND(B201="",D201="",E201="",F201=""),"",IF(F201="","Missing reference",IF(COUNTIF($F$5:$F$304,F201)&gt;1,"Duplicate reference",IF(AND(LEN(F201)&gt;=5,ISNUMBER(E201),E201&gt;0),"Valid","Invalid reference"))))</f>
        <v/>
      </c>
    </row>
    <row r="202">
      <c r="A202">
        <f>IF(OR(B202="",D202=""),"","PAY-"&amp;TEXT(D202,"yyyymmdd")&amp;"-"&amp;ROW()-4)</f>
        <v/>
      </c>
      <c r="C202">
        <f>IF(B202="","",IFERROR(INDEX('Unit Register'!$F$4:$F$103,MATCH(B202,'Unit Register'!$A$4:$A$103,0)),""))</f>
        <v/>
      </c>
      <c r="I202" s="2">
        <f>IF(B202="",0,IF(H202="Reversed",0,IF(E202="",0,E202)))</f>
        <v/>
      </c>
      <c r="J202">
        <f>IF(AND(B202="",D202="",E202="",F202=""),"",IF(F202="","Missing reference",IF(COUNTIF($F$5:$F$304,F202)&gt;1,"Duplicate reference",IF(AND(LEN(F202)&gt;=5,ISNUMBER(E202),E202&gt;0),"Valid","Invalid reference"))))</f>
        <v/>
      </c>
    </row>
    <row r="203">
      <c r="A203">
        <f>IF(OR(B203="",D203=""),"","PAY-"&amp;TEXT(D203,"yyyymmdd")&amp;"-"&amp;ROW()-4)</f>
        <v/>
      </c>
      <c r="C203">
        <f>IF(B203="","",IFERROR(INDEX('Unit Register'!$F$4:$F$103,MATCH(B203,'Unit Register'!$A$4:$A$103,0)),""))</f>
        <v/>
      </c>
      <c r="I203" s="2">
        <f>IF(B203="",0,IF(H203="Reversed",0,IF(E203="",0,E203)))</f>
        <v/>
      </c>
      <c r="J203">
        <f>IF(AND(B203="",D203="",E203="",F203=""),"",IF(F203="","Missing reference",IF(COUNTIF($F$5:$F$304,F203)&gt;1,"Duplicate reference",IF(AND(LEN(F203)&gt;=5,ISNUMBER(E203),E203&gt;0),"Valid","Invalid reference"))))</f>
        <v/>
      </c>
    </row>
    <row r="204">
      <c r="A204">
        <f>IF(OR(B204="",D204=""),"","PAY-"&amp;TEXT(D204,"yyyymmdd")&amp;"-"&amp;ROW()-4)</f>
        <v/>
      </c>
      <c r="C204">
        <f>IF(B204="","",IFERROR(INDEX('Unit Register'!$F$4:$F$103,MATCH(B204,'Unit Register'!$A$4:$A$103,0)),""))</f>
        <v/>
      </c>
      <c r="I204" s="2">
        <f>IF(B204="",0,IF(H204="Reversed",0,IF(E204="",0,E204)))</f>
        <v/>
      </c>
      <c r="J204">
        <f>IF(AND(B204="",D204="",E204="",F204=""),"",IF(F204="","Missing reference",IF(COUNTIF($F$5:$F$304,F204)&gt;1,"Duplicate reference",IF(AND(LEN(F204)&gt;=5,ISNUMBER(E204),E204&gt;0),"Valid","Invalid reference"))))</f>
        <v/>
      </c>
    </row>
    <row r="205">
      <c r="A205">
        <f>IF(OR(B205="",D205=""),"","PAY-"&amp;TEXT(D205,"yyyymmdd")&amp;"-"&amp;ROW()-4)</f>
        <v/>
      </c>
      <c r="C205">
        <f>IF(B205="","",IFERROR(INDEX('Unit Register'!$F$4:$F$103,MATCH(B205,'Unit Register'!$A$4:$A$103,0)),""))</f>
        <v/>
      </c>
      <c r="I205" s="2">
        <f>IF(B205="",0,IF(H205="Reversed",0,IF(E205="",0,E205)))</f>
        <v/>
      </c>
      <c r="J205">
        <f>IF(AND(B205="",D205="",E205="",F205=""),"",IF(F205="","Missing reference",IF(COUNTIF($F$5:$F$304,F205)&gt;1,"Duplicate reference",IF(AND(LEN(F205)&gt;=5,ISNUMBER(E205),E205&gt;0),"Valid","Invalid reference"))))</f>
        <v/>
      </c>
    </row>
    <row r="206">
      <c r="A206">
        <f>IF(OR(B206="",D206=""),"","PAY-"&amp;TEXT(D206,"yyyymmdd")&amp;"-"&amp;ROW()-4)</f>
        <v/>
      </c>
      <c r="C206">
        <f>IF(B206="","",IFERROR(INDEX('Unit Register'!$F$4:$F$103,MATCH(B206,'Unit Register'!$A$4:$A$103,0)),""))</f>
        <v/>
      </c>
      <c r="I206" s="2">
        <f>IF(B206="",0,IF(H206="Reversed",0,IF(E206="",0,E206)))</f>
        <v/>
      </c>
      <c r="J206">
        <f>IF(AND(B206="",D206="",E206="",F206=""),"",IF(F206="","Missing reference",IF(COUNTIF($F$5:$F$304,F206)&gt;1,"Duplicate reference",IF(AND(LEN(F206)&gt;=5,ISNUMBER(E206),E206&gt;0),"Valid","Invalid reference"))))</f>
        <v/>
      </c>
    </row>
    <row r="207">
      <c r="A207">
        <f>IF(OR(B207="",D207=""),"","PAY-"&amp;TEXT(D207,"yyyymmdd")&amp;"-"&amp;ROW()-4)</f>
        <v/>
      </c>
      <c r="C207">
        <f>IF(B207="","",IFERROR(INDEX('Unit Register'!$F$4:$F$103,MATCH(B207,'Unit Register'!$A$4:$A$103,0)),""))</f>
        <v/>
      </c>
      <c r="I207" s="2">
        <f>IF(B207="",0,IF(H207="Reversed",0,IF(E207="",0,E207)))</f>
        <v/>
      </c>
      <c r="J207">
        <f>IF(AND(B207="",D207="",E207="",F207=""),"",IF(F207="","Missing reference",IF(COUNTIF($F$5:$F$304,F207)&gt;1,"Duplicate reference",IF(AND(LEN(F207)&gt;=5,ISNUMBER(E207),E207&gt;0),"Valid","Invalid reference"))))</f>
        <v/>
      </c>
    </row>
    <row r="208">
      <c r="A208">
        <f>IF(OR(B208="",D208=""),"","PAY-"&amp;TEXT(D208,"yyyymmdd")&amp;"-"&amp;ROW()-4)</f>
        <v/>
      </c>
      <c r="C208">
        <f>IF(B208="","",IFERROR(INDEX('Unit Register'!$F$4:$F$103,MATCH(B208,'Unit Register'!$A$4:$A$103,0)),""))</f>
        <v/>
      </c>
      <c r="I208" s="2">
        <f>IF(B208="",0,IF(H208="Reversed",0,IF(E208="",0,E208)))</f>
        <v/>
      </c>
      <c r="J208">
        <f>IF(AND(B208="",D208="",E208="",F208=""),"",IF(F208="","Missing reference",IF(COUNTIF($F$5:$F$304,F208)&gt;1,"Duplicate reference",IF(AND(LEN(F208)&gt;=5,ISNUMBER(E208),E208&gt;0),"Valid","Invalid reference"))))</f>
        <v/>
      </c>
    </row>
    <row r="209">
      <c r="A209">
        <f>IF(OR(B209="",D209=""),"","PAY-"&amp;TEXT(D209,"yyyymmdd")&amp;"-"&amp;ROW()-4)</f>
        <v/>
      </c>
      <c r="C209">
        <f>IF(B209="","",IFERROR(INDEX('Unit Register'!$F$4:$F$103,MATCH(B209,'Unit Register'!$A$4:$A$103,0)),""))</f>
        <v/>
      </c>
      <c r="I209" s="2">
        <f>IF(B209="",0,IF(H209="Reversed",0,IF(E209="",0,E209)))</f>
        <v/>
      </c>
      <c r="J209">
        <f>IF(AND(B209="",D209="",E209="",F209=""),"",IF(F209="","Missing reference",IF(COUNTIF($F$5:$F$304,F209)&gt;1,"Duplicate reference",IF(AND(LEN(F209)&gt;=5,ISNUMBER(E209),E209&gt;0),"Valid","Invalid reference"))))</f>
        <v/>
      </c>
    </row>
    <row r="210">
      <c r="A210">
        <f>IF(OR(B210="",D210=""),"","PAY-"&amp;TEXT(D210,"yyyymmdd")&amp;"-"&amp;ROW()-4)</f>
        <v/>
      </c>
      <c r="C210">
        <f>IF(B210="","",IFERROR(INDEX('Unit Register'!$F$4:$F$103,MATCH(B210,'Unit Register'!$A$4:$A$103,0)),""))</f>
        <v/>
      </c>
      <c r="I210" s="2">
        <f>IF(B210="",0,IF(H210="Reversed",0,IF(E210="",0,E210)))</f>
        <v/>
      </c>
      <c r="J210">
        <f>IF(AND(B210="",D210="",E210="",F210=""),"",IF(F210="","Missing reference",IF(COUNTIF($F$5:$F$304,F210)&gt;1,"Duplicate reference",IF(AND(LEN(F210)&gt;=5,ISNUMBER(E210),E210&gt;0),"Valid","Invalid reference"))))</f>
        <v/>
      </c>
    </row>
    <row r="211">
      <c r="A211">
        <f>IF(OR(B211="",D211=""),"","PAY-"&amp;TEXT(D211,"yyyymmdd")&amp;"-"&amp;ROW()-4)</f>
        <v/>
      </c>
      <c r="C211">
        <f>IF(B211="","",IFERROR(INDEX('Unit Register'!$F$4:$F$103,MATCH(B211,'Unit Register'!$A$4:$A$103,0)),""))</f>
        <v/>
      </c>
      <c r="I211" s="2">
        <f>IF(B211="",0,IF(H211="Reversed",0,IF(E211="",0,E211)))</f>
        <v/>
      </c>
      <c r="J211">
        <f>IF(AND(B211="",D211="",E211="",F211=""),"",IF(F211="","Missing reference",IF(COUNTIF($F$5:$F$304,F211)&gt;1,"Duplicate reference",IF(AND(LEN(F211)&gt;=5,ISNUMBER(E211),E211&gt;0),"Valid","Invalid reference"))))</f>
        <v/>
      </c>
    </row>
    <row r="212">
      <c r="A212">
        <f>IF(OR(B212="",D212=""),"","PAY-"&amp;TEXT(D212,"yyyymmdd")&amp;"-"&amp;ROW()-4)</f>
        <v/>
      </c>
      <c r="C212">
        <f>IF(B212="","",IFERROR(INDEX('Unit Register'!$F$4:$F$103,MATCH(B212,'Unit Register'!$A$4:$A$103,0)),""))</f>
        <v/>
      </c>
      <c r="I212" s="2">
        <f>IF(B212="",0,IF(H212="Reversed",0,IF(E212="",0,E212)))</f>
        <v/>
      </c>
      <c r="J212">
        <f>IF(AND(B212="",D212="",E212="",F212=""),"",IF(F212="","Missing reference",IF(COUNTIF($F$5:$F$304,F212)&gt;1,"Duplicate reference",IF(AND(LEN(F212)&gt;=5,ISNUMBER(E212),E212&gt;0),"Valid","Invalid reference"))))</f>
        <v/>
      </c>
    </row>
    <row r="213">
      <c r="A213">
        <f>IF(OR(B213="",D213=""),"","PAY-"&amp;TEXT(D213,"yyyymmdd")&amp;"-"&amp;ROW()-4)</f>
        <v/>
      </c>
      <c r="C213">
        <f>IF(B213="","",IFERROR(INDEX('Unit Register'!$F$4:$F$103,MATCH(B213,'Unit Register'!$A$4:$A$103,0)),""))</f>
        <v/>
      </c>
      <c r="I213" s="2">
        <f>IF(B213="",0,IF(H213="Reversed",0,IF(E213="",0,E213)))</f>
        <v/>
      </c>
      <c r="J213">
        <f>IF(AND(B213="",D213="",E213="",F213=""),"",IF(F213="","Missing reference",IF(COUNTIF($F$5:$F$304,F213)&gt;1,"Duplicate reference",IF(AND(LEN(F213)&gt;=5,ISNUMBER(E213),E213&gt;0),"Valid","Invalid reference"))))</f>
        <v/>
      </c>
    </row>
    <row r="214">
      <c r="A214">
        <f>IF(OR(B214="",D214=""),"","PAY-"&amp;TEXT(D214,"yyyymmdd")&amp;"-"&amp;ROW()-4)</f>
        <v/>
      </c>
      <c r="C214">
        <f>IF(B214="","",IFERROR(INDEX('Unit Register'!$F$4:$F$103,MATCH(B214,'Unit Register'!$A$4:$A$103,0)),""))</f>
        <v/>
      </c>
      <c r="I214" s="2">
        <f>IF(B214="",0,IF(H214="Reversed",0,IF(E214="",0,E214)))</f>
        <v/>
      </c>
      <c r="J214">
        <f>IF(AND(B214="",D214="",E214="",F214=""),"",IF(F214="","Missing reference",IF(COUNTIF($F$5:$F$304,F214)&gt;1,"Duplicate reference",IF(AND(LEN(F214)&gt;=5,ISNUMBER(E214),E214&gt;0),"Valid","Invalid reference"))))</f>
        <v/>
      </c>
    </row>
    <row r="215">
      <c r="A215">
        <f>IF(OR(B215="",D215=""),"","PAY-"&amp;TEXT(D215,"yyyymmdd")&amp;"-"&amp;ROW()-4)</f>
        <v/>
      </c>
      <c r="C215">
        <f>IF(B215="","",IFERROR(INDEX('Unit Register'!$F$4:$F$103,MATCH(B215,'Unit Register'!$A$4:$A$103,0)),""))</f>
        <v/>
      </c>
      <c r="I215" s="2">
        <f>IF(B215="",0,IF(H215="Reversed",0,IF(E215="",0,E215)))</f>
        <v/>
      </c>
      <c r="J215">
        <f>IF(AND(B215="",D215="",E215="",F215=""),"",IF(F215="","Missing reference",IF(COUNTIF($F$5:$F$304,F215)&gt;1,"Duplicate reference",IF(AND(LEN(F215)&gt;=5,ISNUMBER(E215),E215&gt;0),"Valid","Invalid reference"))))</f>
        <v/>
      </c>
    </row>
    <row r="216">
      <c r="A216">
        <f>IF(OR(B216="",D216=""),"","PAY-"&amp;TEXT(D216,"yyyymmdd")&amp;"-"&amp;ROW()-4)</f>
        <v/>
      </c>
      <c r="C216">
        <f>IF(B216="","",IFERROR(INDEX('Unit Register'!$F$4:$F$103,MATCH(B216,'Unit Register'!$A$4:$A$103,0)),""))</f>
        <v/>
      </c>
      <c r="I216" s="2">
        <f>IF(B216="",0,IF(H216="Reversed",0,IF(E216="",0,E216)))</f>
        <v/>
      </c>
      <c r="J216">
        <f>IF(AND(B216="",D216="",E216="",F216=""),"",IF(F216="","Missing reference",IF(COUNTIF($F$5:$F$304,F216)&gt;1,"Duplicate reference",IF(AND(LEN(F216)&gt;=5,ISNUMBER(E216),E216&gt;0),"Valid","Invalid reference"))))</f>
        <v/>
      </c>
    </row>
    <row r="217">
      <c r="A217">
        <f>IF(OR(B217="",D217=""),"","PAY-"&amp;TEXT(D217,"yyyymmdd")&amp;"-"&amp;ROW()-4)</f>
        <v/>
      </c>
      <c r="C217">
        <f>IF(B217="","",IFERROR(INDEX('Unit Register'!$F$4:$F$103,MATCH(B217,'Unit Register'!$A$4:$A$103,0)),""))</f>
        <v/>
      </c>
      <c r="I217" s="2">
        <f>IF(B217="",0,IF(H217="Reversed",0,IF(E217="",0,E217)))</f>
        <v/>
      </c>
      <c r="J217">
        <f>IF(AND(B217="",D217="",E217="",F217=""),"",IF(F217="","Missing reference",IF(COUNTIF($F$5:$F$304,F217)&gt;1,"Duplicate reference",IF(AND(LEN(F217)&gt;=5,ISNUMBER(E217),E217&gt;0),"Valid","Invalid reference"))))</f>
        <v/>
      </c>
    </row>
    <row r="218">
      <c r="A218">
        <f>IF(OR(B218="",D218=""),"","PAY-"&amp;TEXT(D218,"yyyymmdd")&amp;"-"&amp;ROW()-4)</f>
        <v/>
      </c>
      <c r="C218">
        <f>IF(B218="","",IFERROR(INDEX('Unit Register'!$F$4:$F$103,MATCH(B218,'Unit Register'!$A$4:$A$103,0)),""))</f>
        <v/>
      </c>
      <c r="I218" s="2">
        <f>IF(B218="",0,IF(H218="Reversed",0,IF(E218="",0,E218)))</f>
        <v/>
      </c>
      <c r="J218">
        <f>IF(AND(B218="",D218="",E218="",F218=""),"",IF(F218="","Missing reference",IF(COUNTIF($F$5:$F$304,F218)&gt;1,"Duplicate reference",IF(AND(LEN(F218)&gt;=5,ISNUMBER(E218),E218&gt;0),"Valid","Invalid reference"))))</f>
        <v/>
      </c>
    </row>
    <row r="219">
      <c r="A219">
        <f>IF(OR(B219="",D219=""),"","PAY-"&amp;TEXT(D219,"yyyymmdd")&amp;"-"&amp;ROW()-4)</f>
        <v/>
      </c>
      <c r="C219">
        <f>IF(B219="","",IFERROR(INDEX('Unit Register'!$F$4:$F$103,MATCH(B219,'Unit Register'!$A$4:$A$103,0)),""))</f>
        <v/>
      </c>
      <c r="I219" s="2">
        <f>IF(B219="",0,IF(H219="Reversed",0,IF(E219="",0,E219)))</f>
        <v/>
      </c>
      <c r="J219">
        <f>IF(AND(B219="",D219="",E219="",F219=""),"",IF(F219="","Missing reference",IF(COUNTIF($F$5:$F$304,F219)&gt;1,"Duplicate reference",IF(AND(LEN(F219)&gt;=5,ISNUMBER(E219),E219&gt;0),"Valid","Invalid reference"))))</f>
        <v/>
      </c>
    </row>
    <row r="220">
      <c r="A220">
        <f>IF(OR(B220="",D220=""),"","PAY-"&amp;TEXT(D220,"yyyymmdd")&amp;"-"&amp;ROW()-4)</f>
        <v/>
      </c>
      <c r="C220">
        <f>IF(B220="","",IFERROR(INDEX('Unit Register'!$F$4:$F$103,MATCH(B220,'Unit Register'!$A$4:$A$103,0)),""))</f>
        <v/>
      </c>
      <c r="I220" s="2">
        <f>IF(B220="",0,IF(H220="Reversed",0,IF(E220="",0,E220)))</f>
        <v/>
      </c>
      <c r="J220">
        <f>IF(AND(B220="",D220="",E220="",F220=""),"",IF(F220="","Missing reference",IF(COUNTIF($F$5:$F$304,F220)&gt;1,"Duplicate reference",IF(AND(LEN(F220)&gt;=5,ISNUMBER(E220),E220&gt;0),"Valid","Invalid reference"))))</f>
        <v/>
      </c>
    </row>
    <row r="221">
      <c r="A221">
        <f>IF(OR(B221="",D221=""),"","PAY-"&amp;TEXT(D221,"yyyymmdd")&amp;"-"&amp;ROW()-4)</f>
        <v/>
      </c>
      <c r="C221">
        <f>IF(B221="","",IFERROR(INDEX('Unit Register'!$F$4:$F$103,MATCH(B221,'Unit Register'!$A$4:$A$103,0)),""))</f>
        <v/>
      </c>
      <c r="I221" s="2">
        <f>IF(B221="",0,IF(H221="Reversed",0,IF(E221="",0,E221)))</f>
        <v/>
      </c>
      <c r="J221">
        <f>IF(AND(B221="",D221="",E221="",F221=""),"",IF(F221="","Missing reference",IF(COUNTIF($F$5:$F$304,F221)&gt;1,"Duplicate reference",IF(AND(LEN(F221)&gt;=5,ISNUMBER(E221),E221&gt;0),"Valid","Invalid reference"))))</f>
        <v/>
      </c>
    </row>
    <row r="222">
      <c r="A222">
        <f>IF(OR(B222="",D222=""),"","PAY-"&amp;TEXT(D222,"yyyymmdd")&amp;"-"&amp;ROW()-4)</f>
        <v/>
      </c>
      <c r="C222">
        <f>IF(B222="","",IFERROR(INDEX('Unit Register'!$F$4:$F$103,MATCH(B222,'Unit Register'!$A$4:$A$103,0)),""))</f>
        <v/>
      </c>
      <c r="I222" s="2">
        <f>IF(B222="",0,IF(H222="Reversed",0,IF(E222="",0,E222)))</f>
        <v/>
      </c>
      <c r="J222">
        <f>IF(AND(B222="",D222="",E222="",F222=""),"",IF(F222="","Missing reference",IF(COUNTIF($F$5:$F$304,F222)&gt;1,"Duplicate reference",IF(AND(LEN(F222)&gt;=5,ISNUMBER(E222),E222&gt;0),"Valid","Invalid reference"))))</f>
        <v/>
      </c>
    </row>
    <row r="223">
      <c r="A223">
        <f>IF(OR(B223="",D223=""),"","PAY-"&amp;TEXT(D223,"yyyymmdd")&amp;"-"&amp;ROW()-4)</f>
        <v/>
      </c>
      <c r="C223">
        <f>IF(B223="","",IFERROR(INDEX('Unit Register'!$F$4:$F$103,MATCH(B223,'Unit Register'!$A$4:$A$103,0)),""))</f>
        <v/>
      </c>
      <c r="I223" s="2">
        <f>IF(B223="",0,IF(H223="Reversed",0,IF(E223="",0,E223)))</f>
        <v/>
      </c>
      <c r="J223">
        <f>IF(AND(B223="",D223="",E223="",F223=""),"",IF(F223="","Missing reference",IF(COUNTIF($F$5:$F$304,F223)&gt;1,"Duplicate reference",IF(AND(LEN(F223)&gt;=5,ISNUMBER(E223),E223&gt;0),"Valid","Invalid reference"))))</f>
        <v/>
      </c>
    </row>
    <row r="224">
      <c r="A224">
        <f>IF(OR(B224="",D224=""),"","PAY-"&amp;TEXT(D224,"yyyymmdd")&amp;"-"&amp;ROW()-4)</f>
        <v/>
      </c>
      <c r="C224">
        <f>IF(B224="","",IFERROR(INDEX('Unit Register'!$F$4:$F$103,MATCH(B224,'Unit Register'!$A$4:$A$103,0)),""))</f>
        <v/>
      </c>
      <c r="I224" s="2">
        <f>IF(B224="",0,IF(H224="Reversed",0,IF(E224="",0,E224)))</f>
        <v/>
      </c>
      <c r="J224">
        <f>IF(AND(B224="",D224="",E224="",F224=""),"",IF(F224="","Missing reference",IF(COUNTIF($F$5:$F$304,F224)&gt;1,"Duplicate reference",IF(AND(LEN(F224)&gt;=5,ISNUMBER(E224),E224&gt;0),"Valid","Invalid reference"))))</f>
        <v/>
      </c>
    </row>
    <row r="225">
      <c r="A225">
        <f>IF(OR(B225="",D225=""),"","PAY-"&amp;TEXT(D225,"yyyymmdd")&amp;"-"&amp;ROW()-4)</f>
        <v/>
      </c>
      <c r="C225">
        <f>IF(B225="","",IFERROR(INDEX('Unit Register'!$F$4:$F$103,MATCH(B225,'Unit Register'!$A$4:$A$103,0)),""))</f>
        <v/>
      </c>
      <c r="I225" s="2">
        <f>IF(B225="",0,IF(H225="Reversed",0,IF(E225="",0,E225)))</f>
        <v/>
      </c>
      <c r="J225">
        <f>IF(AND(B225="",D225="",E225="",F225=""),"",IF(F225="","Missing reference",IF(COUNTIF($F$5:$F$304,F225)&gt;1,"Duplicate reference",IF(AND(LEN(F225)&gt;=5,ISNUMBER(E225),E225&gt;0),"Valid","Invalid reference"))))</f>
        <v/>
      </c>
    </row>
    <row r="226">
      <c r="A226">
        <f>IF(OR(B226="",D226=""),"","PAY-"&amp;TEXT(D226,"yyyymmdd")&amp;"-"&amp;ROW()-4)</f>
        <v/>
      </c>
      <c r="C226">
        <f>IF(B226="","",IFERROR(INDEX('Unit Register'!$F$4:$F$103,MATCH(B226,'Unit Register'!$A$4:$A$103,0)),""))</f>
        <v/>
      </c>
      <c r="I226" s="2">
        <f>IF(B226="",0,IF(H226="Reversed",0,IF(E226="",0,E226)))</f>
        <v/>
      </c>
      <c r="J226">
        <f>IF(AND(B226="",D226="",E226="",F226=""),"",IF(F226="","Missing reference",IF(COUNTIF($F$5:$F$304,F226)&gt;1,"Duplicate reference",IF(AND(LEN(F226)&gt;=5,ISNUMBER(E226),E226&gt;0),"Valid","Invalid reference"))))</f>
        <v/>
      </c>
    </row>
    <row r="227">
      <c r="A227">
        <f>IF(OR(B227="",D227=""),"","PAY-"&amp;TEXT(D227,"yyyymmdd")&amp;"-"&amp;ROW()-4)</f>
        <v/>
      </c>
      <c r="C227">
        <f>IF(B227="","",IFERROR(INDEX('Unit Register'!$F$4:$F$103,MATCH(B227,'Unit Register'!$A$4:$A$103,0)),""))</f>
        <v/>
      </c>
      <c r="I227" s="2">
        <f>IF(B227="",0,IF(H227="Reversed",0,IF(E227="",0,E227)))</f>
        <v/>
      </c>
      <c r="J227">
        <f>IF(AND(B227="",D227="",E227="",F227=""),"",IF(F227="","Missing reference",IF(COUNTIF($F$5:$F$304,F227)&gt;1,"Duplicate reference",IF(AND(LEN(F227)&gt;=5,ISNUMBER(E227),E227&gt;0),"Valid","Invalid reference"))))</f>
        <v/>
      </c>
    </row>
    <row r="228">
      <c r="A228">
        <f>IF(OR(B228="",D228=""),"","PAY-"&amp;TEXT(D228,"yyyymmdd")&amp;"-"&amp;ROW()-4)</f>
        <v/>
      </c>
      <c r="C228">
        <f>IF(B228="","",IFERROR(INDEX('Unit Register'!$F$4:$F$103,MATCH(B228,'Unit Register'!$A$4:$A$103,0)),""))</f>
        <v/>
      </c>
      <c r="I228" s="2">
        <f>IF(B228="",0,IF(H228="Reversed",0,IF(E228="",0,E228)))</f>
        <v/>
      </c>
      <c r="J228">
        <f>IF(AND(B228="",D228="",E228="",F228=""),"",IF(F228="","Missing reference",IF(COUNTIF($F$5:$F$304,F228)&gt;1,"Duplicate reference",IF(AND(LEN(F228)&gt;=5,ISNUMBER(E228),E228&gt;0),"Valid","Invalid reference"))))</f>
        <v/>
      </c>
    </row>
    <row r="229">
      <c r="A229">
        <f>IF(OR(B229="",D229=""),"","PAY-"&amp;TEXT(D229,"yyyymmdd")&amp;"-"&amp;ROW()-4)</f>
        <v/>
      </c>
      <c r="C229">
        <f>IF(B229="","",IFERROR(INDEX('Unit Register'!$F$4:$F$103,MATCH(B229,'Unit Register'!$A$4:$A$103,0)),""))</f>
        <v/>
      </c>
      <c r="I229" s="2">
        <f>IF(B229="",0,IF(H229="Reversed",0,IF(E229="",0,E229)))</f>
        <v/>
      </c>
      <c r="J229">
        <f>IF(AND(B229="",D229="",E229="",F229=""),"",IF(F229="","Missing reference",IF(COUNTIF($F$5:$F$304,F229)&gt;1,"Duplicate reference",IF(AND(LEN(F229)&gt;=5,ISNUMBER(E229),E229&gt;0),"Valid","Invalid reference"))))</f>
        <v/>
      </c>
    </row>
    <row r="230">
      <c r="A230">
        <f>IF(OR(B230="",D230=""),"","PAY-"&amp;TEXT(D230,"yyyymmdd")&amp;"-"&amp;ROW()-4)</f>
        <v/>
      </c>
      <c r="C230">
        <f>IF(B230="","",IFERROR(INDEX('Unit Register'!$F$4:$F$103,MATCH(B230,'Unit Register'!$A$4:$A$103,0)),""))</f>
        <v/>
      </c>
      <c r="I230" s="2">
        <f>IF(B230="",0,IF(H230="Reversed",0,IF(E230="",0,E230)))</f>
        <v/>
      </c>
      <c r="J230">
        <f>IF(AND(B230="",D230="",E230="",F230=""),"",IF(F230="","Missing reference",IF(COUNTIF($F$5:$F$304,F230)&gt;1,"Duplicate reference",IF(AND(LEN(F230)&gt;=5,ISNUMBER(E230),E230&gt;0),"Valid","Invalid reference"))))</f>
        <v/>
      </c>
    </row>
    <row r="231">
      <c r="A231">
        <f>IF(OR(B231="",D231=""),"","PAY-"&amp;TEXT(D231,"yyyymmdd")&amp;"-"&amp;ROW()-4)</f>
        <v/>
      </c>
      <c r="C231">
        <f>IF(B231="","",IFERROR(INDEX('Unit Register'!$F$4:$F$103,MATCH(B231,'Unit Register'!$A$4:$A$103,0)),""))</f>
        <v/>
      </c>
      <c r="I231" s="2">
        <f>IF(B231="",0,IF(H231="Reversed",0,IF(E231="",0,E231)))</f>
        <v/>
      </c>
      <c r="J231">
        <f>IF(AND(B231="",D231="",E231="",F231=""),"",IF(F231="","Missing reference",IF(COUNTIF($F$5:$F$304,F231)&gt;1,"Duplicate reference",IF(AND(LEN(F231)&gt;=5,ISNUMBER(E231),E231&gt;0),"Valid","Invalid reference"))))</f>
        <v/>
      </c>
    </row>
    <row r="232">
      <c r="A232">
        <f>IF(OR(B232="",D232=""),"","PAY-"&amp;TEXT(D232,"yyyymmdd")&amp;"-"&amp;ROW()-4)</f>
        <v/>
      </c>
      <c r="C232">
        <f>IF(B232="","",IFERROR(INDEX('Unit Register'!$F$4:$F$103,MATCH(B232,'Unit Register'!$A$4:$A$103,0)),""))</f>
        <v/>
      </c>
      <c r="I232" s="2">
        <f>IF(B232="",0,IF(H232="Reversed",0,IF(E232="",0,E232)))</f>
        <v/>
      </c>
      <c r="J232">
        <f>IF(AND(B232="",D232="",E232="",F232=""),"",IF(F232="","Missing reference",IF(COUNTIF($F$5:$F$304,F232)&gt;1,"Duplicate reference",IF(AND(LEN(F232)&gt;=5,ISNUMBER(E232),E232&gt;0),"Valid","Invalid reference"))))</f>
        <v/>
      </c>
    </row>
    <row r="233">
      <c r="A233">
        <f>IF(OR(B233="",D233=""),"","PAY-"&amp;TEXT(D233,"yyyymmdd")&amp;"-"&amp;ROW()-4)</f>
        <v/>
      </c>
      <c r="C233">
        <f>IF(B233="","",IFERROR(INDEX('Unit Register'!$F$4:$F$103,MATCH(B233,'Unit Register'!$A$4:$A$103,0)),""))</f>
        <v/>
      </c>
      <c r="I233" s="2">
        <f>IF(B233="",0,IF(H233="Reversed",0,IF(E233="",0,E233)))</f>
        <v/>
      </c>
      <c r="J233">
        <f>IF(AND(B233="",D233="",E233="",F233=""),"",IF(F233="","Missing reference",IF(COUNTIF($F$5:$F$304,F233)&gt;1,"Duplicate reference",IF(AND(LEN(F233)&gt;=5,ISNUMBER(E233),E233&gt;0),"Valid","Invalid reference"))))</f>
        <v/>
      </c>
    </row>
    <row r="234">
      <c r="A234">
        <f>IF(OR(B234="",D234=""),"","PAY-"&amp;TEXT(D234,"yyyymmdd")&amp;"-"&amp;ROW()-4)</f>
        <v/>
      </c>
      <c r="C234">
        <f>IF(B234="","",IFERROR(INDEX('Unit Register'!$F$4:$F$103,MATCH(B234,'Unit Register'!$A$4:$A$103,0)),""))</f>
        <v/>
      </c>
      <c r="I234" s="2">
        <f>IF(B234="",0,IF(H234="Reversed",0,IF(E234="",0,E234)))</f>
        <v/>
      </c>
      <c r="J234">
        <f>IF(AND(B234="",D234="",E234="",F234=""),"",IF(F234="","Missing reference",IF(COUNTIF($F$5:$F$304,F234)&gt;1,"Duplicate reference",IF(AND(LEN(F234)&gt;=5,ISNUMBER(E234),E234&gt;0),"Valid","Invalid reference"))))</f>
        <v/>
      </c>
    </row>
    <row r="235">
      <c r="A235">
        <f>IF(OR(B235="",D235=""),"","PAY-"&amp;TEXT(D235,"yyyymmdd")&amp;"-"&amp;ROW()-4)</f>
        <v/>
      </c>
      <c r="C235">
        <f>IF(B235="","",IFERROR(INDEX('Unit Register'!$F$4:$F$103,MATCH(B235,'Unit Register'!$A$4:$A$103,0)),""))</f>
        <v/>
      </c>
      <c r="I235" s="2">
        <f>IF(B235="",0,IF(H235="Reversed",0,IF(E235="",0,E235)))</f>
        <v/>
      </c>
      <c r="J235">
        <f>IF(AND(B235="",D235="",E235="",F235=""),"",IF(F235="","Missing reference",IF(COUNTIF($F$5:$F$304,F235)&gt;1,"Duplicate reference",IF(AND(LEN(F235)&gt;=5,ISNUMBER(E235),E235&gt;0),"Valid","Invalid reference"))))</f>
        <v/>
      </c>
    </row>
    <row r="236">
      <c r="A236">
        <f>IF(OR(B236="",D236=""),"","PAY-"&amp;TEXT(D236,"yyyymmdd")&amp;"-"&amp;ROW()-4)</f>
        <v/>
      </c>
      <c r="C236">
        <f>IF(B236="","",IFERROR(INDEX('Unit Register'!$F$4:$F$103,MATCH(B236,'Unit Register'!$A$4:$A$103,0)),""))</f>
        <v/>
      </c>
      <c r="I236" s="2">
        <f>IF(B236="",0,IF(H236="Reversed",0,IF(E236="",0,E236)))</f>
        <v/>
      </c>
      <c r="J236">
        <f>IF(AND(B236="",D236="",E236="",F236=""),"",IF(F236="","Missing reference",IF(COUNTIF($F$5:$F$304,F236)&gt;1,"Duplicate reference",IF(AND(LEN(F236)&gt;=5,ISNUMBER(E236),E236&gt;0),"Valid","Invalid reference"))))</f>
        <v/>
      </c>
    </row>
    <row r="237">
      <c r="A237">
        <f>IF(OR(B237="",D237=""),"","PAY-"&amp;TEXT(D237,"yyyymmdd")&amp;"-"&amp;ROW()-4)</f>
        <v/>
      </c>
      <c r="C237">
        <f>IF(B237="","",IFERROR(INDEX('Unit Register'!$F$4:$F$103,MATCH(B237,'Unit Register'!$A$4:$A$103,0)),""))</f>
        <v/>
      </c>
      <c r="I237" s="2">
        <f>IF(B237="",0,IF(H237="Reversed",0,IF(E237="",0,E237)))</f>
        <v/>
      </c>
      <c r="J237">
        <f>IF(AND(B237="",D237="",E237="",F237=""),"",IF(F237="","Missing reference",IF(COUNTIF($F$5:$F$304,F237)&gt;1,"Duplicate reference",IF(AND(LEN(F237)&gt;=5,ISNUMBER(E237),E237&gt;0),"Valid","Invalid reference"))))</f>
        <v/>
      </c>
    </row>
    <row r="238">
      <c r="A238">
        <f>IF(OR(B238="",D238=""),"","PAY-"&amp;TEXT(D238,"yyyymmdd")&amp;"-"&amp;ROW()-4)</f>
        <v/>
      </c>
      <c r="C238">
        <f>IF(B238="","",IFERROR(INDEX('Unit Register'!$F$4:$F$103,MATCH(B238,'Unit Register'!$A$4:$A$103,0)),""))</f>
        <v/>
      </c>
      <c r="I238" s="2">
        <f>IF(B238="",0,IF(H238="Reversed",0,IF(E238="",0,E238)))</f>
        <v/>
      </c>
      <c r="J238">
        <f>IF(AND(B238="",D238="",E238="",F238=""),"",IF(F238="","Missing reference",IF(COUNTIF($F$5:$F$304,F238)&gt;1,"Duplicate reference",IF(AND(LEN(F238)&gt;=5,ISNUMBER(E238),E238&gt;0),"Valid","Invalid reference"))))</f>
        <v/>
      </c>
    </row>
    <row r="239">
      <c r="A239">
        <f>IF(OR(B239="",D239=""),"","PAY-"&amp;TEXT(D239,"yyyymmdd")&amp;"-"&amp;ROW()-4)</f>
        <v/>
      </c>
      <c r="C239">
        <f>IF(B239="","",IFERROR(INDEX('Unit Register'!$F$4:$F$103,MATCH(B239,'Unit Register'!$A$4:$A$103,0)),""))</f>
        <v/>
      </c>
      <c r="I239" s="2">
        <f>IF(B239="",0,IF(H239="Reversed",0,IF(E239="",0,E239)))</f>
        <v/>
      </c>
      <c r="J239">
        <f>IF(AND(B239="",D239="",E239="",F239=""),"",IF(F239="","Missing reference",IF(COUNTIF($F$5:$F$304,F239)&gt;1,"Duplicate reference",IF(AND(LEN(F239)&gt;=5,ISNUMBER(E239),E239&gt;0),"Valid","Invalid reference"))))</f>
        <v/>
      </c>
    </row>
    <row r="240">
      <c r="A240">
        <f>IF(OR(B240="",D240=""),"","PAY-"&amp;TEXT(D240,"yyyymmdd")&amp;"-"&amp;ROW()-4)</f>
        <v/>
      </c>
      <c r="C240">
        <f>IF(B240="","",IFERROR(INDEX('Unit Register'!$F$4:$F$103,MATCH(B240,'Unit Register'!$A$4:$A$103,0)),""))</f>
        <v/>
      </c>
      <c r="I240" s="2">
        <f>IF(B240="",0,IF(H240="Reversed",0,IF(E240="",0,E240)))</f>
        <v/>
      </c>
      <c r="J240">
        <f>IF(AND(B240="",D240="",E240="",F240=""),"",IF(F240="","Missing reference",IF(COUNTIF($F$5:$F$304,F240)&gt;1,"Duplicate reference",IF(AND(LEN(F240)&gt;=5,ISNUMBER(E240),E240&gt;0),"Valid","Invalid reference"))))</f>
        <v/>
      </c>
    </row>
    <row r="241">
      <c r="A241">
        <f>IF(OR(B241="",D241=""),"","PAY-"&amp;TEXT(D241,"yyyymmdd")&amp;"-"&amp;ROW()-4)</f>
        <v/>
      </c>
      <c r="C241">
        <f>IF(B241="","",IFERROR(INDEX('Unit Register'!$F$4:$F$103,MATCH(B241,'Unit Register'!$A$4:$A$103,0)),""))</f>
        <v/>
      </c>
      <c r="I241" s="2">
        <f>IF(B241="",0,IF(H241="Reversed",0,IF(E241="",0,E241)))</f>
        <v/>
      </c>
      <c r="J241">
        <f>IF(AND(B241="",D241="",E241="",F241=""),"",IF(F241="","Missing reference",IF(COUNTIF($F$5:$F$304,F241)&gt;1,"Duplicate reference",IF(AND(LEN(F241)&gt;=5,ISNUMBER(E241),E241&gt;0),"Valid","Invalid reference"))))</f>
        <v/>
      </c>
    </row>
    <row r="242">
      <c r="A242">
        <f>IF(OR(B242="",D242=""),"","PAY-"&amp;TEXT(D242,"yyyymmdd")&amp;"-"&amp;ROW()-4)</f>
        <v/>
      </c>
      <c r="C242">
        <f>IF(B242="","",IFERROR(INDEX('Unit Register'!$F$4:$F$103,MATCH(B242,'Unit Register'!$A$4:$A$103,0)),""))</f>
        <v/>
      </c>
      <c r="I242" s="2">
        <f>IF(B242="",0,IF(H242="Reversed",0,IF(E242="",0,E242)))</f>
        <v/>
      </c>
      <c r="J242">
        <f>IF(AND(B242="",D242="",E242="",F242=""),"",IF(F242="","Missing reference",IF(COUNTIF($F$5:$F$304,F242)&gt;1,"Duplicate reference",IF(AND(LEN(F242)&gt;=5,ISNUMBER(E242),E242&gt;0),"Valid","Invalid reference"))))</f>
        <v/>
      </c>
    </row>
    <row r="243">
      <c r="A243">
        <f>IF(OR(B243="",D243=""),"","PAY-"&amp;TEXT(D243,"yyyymmdd")&amp;"-"&amp;ROW()-4)</f>
        <v/>
      </c>
      <c r="C243">
        <f>IF(B243="","",IFERROR(INDEX('Unit Register'!$F$4:$F$103,MATCH(B243,'Unit Register'!$A$4:$A$103,0)),""))</f>
        <v/>
      </c>
      <c r="I243" s="2">
        <f>IF(B243="",0,IF(H243="Reversed",0,IF(E243="",0,E243)))</f>
        <v/>
      </c>
      <c r="J243">
        <f>IF(AND(B243="",D243="",E243="",F243=""),"",IF(F243="","Missing reference",IF(COUNTIF($F$5:$F$304,F243)&gt;1,"Duplicate reference",IF(AND(LEN(F243)&gt;=5,ISNUMBER(E243),E243&gt;0),"Valid","Invalid reference"))))</f>
        <v/>
      </c>
    </row>
    <row r="244">
      <c r="A244">
        <f>IF(OR(B244="",D244=""),"","PAY-"&amp;TEXT(D244,"yyyymmdd")&amp;"-"&amp;ROW()-4)</f>
        <v/>
      </c>
      <c r="C244">
        <f>IF(B244="","",IFERROR(INDEX('Unit Register'!$F$4:$F$103,MATCH(B244,'Unit Register'!$A$4:$A$103,0)),""))</f>
        <v/>
      </c>
      <c r="I244" s="2">
        <f>IF(B244="",0,IF(H244="Reversed",0,IF(E244="",0,E244)))</f>
        <v/>
      </c>
      <c r="J244">
        <f>IF(AND(B244="",D244="",E244="",F244=""),"",IF(F244="","Missing reference",IF(COUNTIF($F$5:$F$304,F244)&gt;1,"Duplicate reference",IF(AND(LEN(F244)&gt;=5,ISNUMBER(E244),E244&gt;0),"Valid","Invalid reference"))))</f>
        <v/>
      </c>
    </row>
    <row r="245">
      <c r="A245">
        <f>IF(OR(B245="",D245=""),"","PAY-"&amp;TEXT(D245,"yyyymmdd")&amp;"-"&amp;ROW()-4)</f>
        <v/>
      </c>
      <c r="C245">
        <f>IF(B245="","",IFERROR(INDEX('Unit Register'!$F$4:$F$103,MATCH(B245,'Unit Register'!$A$4:$A$103,0)),""))</f>
        <v/>
      </c>
      <c r="I245" s="2">
        <f>IF(B245="",0,IF(H245="Reversed",0,IF(E245="",0,E245)))</f>
        <v/>
      </c>
      <c r="J245">
        <f>IF(AND(B245="",D245="",E245="",F245=""),"",IF(F245="","Missing reference",IF(COUNTIF($F$5:$F$304,F245)&gt;1,"Duplicate reference",IF(AND(LEN(F245)&gt;=5,ISNUMBER(E245),E245&gt;0),"Valid","Invalid reference"))))</f>
        <v/>
      </c>
    </row>
    <row r="246">
      <c r="A246">
        <f>IF(OR(B246="",D246=""),"","PAY-"&amp;TEXT(D246,"yyyymmdd")&amp;"-"&amp;ROW()-4)</f>
        <v/>
      </c>
      <c r="C246">
        <f>IF(B246="","",IFERROR(INDEX('Unit Register'!$F$4:$F$103,MATCH(B246,'Unit Register'!$A$4:$A$103,0)),""))</f>
        <v/>
      </c>
      <c r="I246" s="2">
        <f>IF(B246="",0,IF(H246="Reversed",0,IF(E246="",0,E246)))</f>
        <v/>
      </c>
      <c r="J246">
        <f>IF(AND(B246="",D246="",E246="",F246=""),"",IF(F246="","Missing reference",IF(COUNTIF($F$5:$F$304,F246)&gt;1,"Duplicate reference",IF(AND(LEN(F246)&gt;=5,ISNUMBER(E246),E246&gt;0),"Valid","Invalid reference"))))</f>
        <v/>
      </c>
    </row>
    <row r="247">
      <c r="A247">
        <f>IF(OR(B247="",D247=""),"","PAY-"&amp;TEXT(D247,"yyyymmdd")&amp;"-"&amp;ROW()-4)</f>
        <v/>
      </c>
      <c r="C247">
        <f>IF(B247="","",IFERROR(INDEX('Unit Register'!$F$4:$F$103,MATCH(B247,'Unit Register'!$A$4:$A$103,0)),""))</f>
        <v/>
      </c>
      <c r="I247" s="2">
        <f>IF(B247="",0,IF(H247="Reversed",0,IF(E247="",0,E247)))</f>
        <v/>
      </c>
      <c r="J247">
        <f>IF(AND(B247="",D247="",E247="",F247=""),"",IF(F247="","Missing reference",IF(COUNTIF($F$5:$F$304,F247)&gt;1,"Duplicate reference",IF(AND(LEN(F247)&gt;=5,ISNUMBER(E247),E247&gt;0),"Valid","Invalid reference"))))</f>
        <v/>
      </c>
    </row>
    <row r="248">
      <c r="A248">
        <f>IF(OR(B248="",D248=""),"","PAY-"&amp;TEXT(D248,"yyyymmdd")&amp;"-"&amp;ROW()-4)</f>
        <v/>
      </c>
      <c r="C248">
        <f>IF(B248="","",IFERROR(INDEX('Unit Register'!$F$4:$F$103,MATCH(B248,'Unit Register'!$A$4:$A$103,0)),""))</f>
        <v/>
      </c>
      <c r="I248" s="2">
        <f>IF(B248="",0,IF(H248="Reversed",0,IF(E248="",0,E248)))</f>
        <v/>
      </c>
      <c r="J248">
        <f>IF(AND(B248="",D248="",E248="",F248=""),"",IF(F248="","Missing reference",IF(COUNTIF($F$5:$F$304,F248)&gt;1,"Duplicate reference",IF(AND(LEN(F248)&gt;=5,ISNUMBER(E248),E248&gt;0),"Valid","Invalid reference"))))</f>
        <v/>
      </c>
    </row>
    <row r="249">
      <c r="A249">
        <f>IF(OR(B249="",D249=""),"","PAY-"&amp;TEXT(D249,"yyyymmdd")&amp;"-"&amp;ROW()-4)</f>
        <v/>
      </c>
      <c r="C249">
        <f>IF(B249="","",IFERROR(INDEX('Unit Register'!$F$4:$F$103,MATCH(B249,'Unit Register'!$A$4:$A$103,0)),""))</f>
        <v/>
      </c>
      <c r="I249" s="2">
        <f>IF(B249="",0,IF(H249="Reversed",0,IF(E249="",0,E249)))</f>
        <v/>
      </c>
      <c r="J249">
        <f>IF(AND(B249="",D249="",E249="",F249=""),"",IF(F249="","Missing reference",IF(COUNTIF($F$5:$F$304,F249)&gt;1,"Duplicate reference",IF(AND(LEN(F249)&gt;=5,ISNUMBER(E249),E249&gt;0),"Valid","Invalid reference"))))</f>
        <v/>
      </c>
    </row>
    <row r="250">
      <c r="A250">
        <f>IF(OR(B250="",D250=""),"","PAY-"&amp;TEXT(D250,"yyyymmdd")&amp;"-"&amp;ROW()-4)</f>
        <v/>
      </c>
      <c r="C250">
        <f>IF(B250="","",IFERROR(INDEX('Unit Register'!$F$4:$F$103,MATCH(B250,'Unit Register'!$A$4:$A$103,0)),""))</f>
        <v/>
      </c>
      <c r="I250" s="2">
        <f>IF(B250="",0,IF(H250="Reversed",0,IF(E250="",0,E250)))</f>
        <v/>
      </c>
      <c r="J250">
        <f>IF(AND(B250="",D250="",E250="",F250=""),"",IF(F250="","Missing reference",IF(COUNTIF($F$5:$F$304,F250)&gt;1,"Duplicate reference",IF(AND(LEN(F250)&gt;=5,ISNUMBER(E250),E250&gt;0),"Valid","Invalid reference"))))</f>
        <v/>
      </c>
    </row>
    <row r="251">
      <c r="A251">
        <f>IF(OR(B251="",D251=""),"","PAY-"&amp;TEXT(D251,"yyyymmdd")&amp;"-"&amp;ROW()-4)</f>
        <v/>
      </c>
      <c r="C251">
        <f>IF(B251="","",IFERROR(INDEX('Unit Register'!$F$4:$F$103,MATCH(B251,'Unit Register'!$A$4:$A$103,0)),""))</f>
        <v/>
      </c>
      <c r="I251" s="2">
        <f>IF(B251="",0,IF(H251="Reversed",0,IF(E251="",0,E251)))</f>
        <v/>
      </c>
      <c r="J251">
        <f>IF(AND(B251="",D251="",E251="",F251=""),"",IF(F251="","Missing reference",IF(COUNTIF($F$5:$F$304,F251)&gt;1,"Duplicate reference",IF(AND(LEN(F251)&gt;=5,ISNUMBER(E251),E251&gt;0),"Valid","Invalid reference"))))</f>
        <v/>
      </c>
    </row>
    <row r="252">
      <c r="A252">
        <f>IF(OR(B252="",D252=""),"","PAY-"&amp;TEXT(D252,"yyyymmdd")&amp;"-"&amp;ROW()-4)</f>
        <v/>
      </c>
      <c r="C252">
        <f>IF(B252="","",IFERROR(INDEX('Unit Register'!$F$4:$F$103,MATCH(B252,'Unit Register'!$A$4:$A$103,0)),""))</f>
        <v/>
      </c>
      <c r="I252" s="2">
        <f>IF(B252="",0,IF(H252="Reversed",0,IF(E252="",0,E252)))</f>
        <v/>
      </c>
      <c r="J252">
        <f>IF(AND(B252="",D252="",E252="",F252=""),"",IF(F252="","Missing reference",IF(COUNTIF($F$5:$F$304,F252)&gt;1,"Duplicate reference",IF(AND(LEN(F252)&gt;=5,ISNUMBER(E252),E252&gt;0),"Valid","Invalid reference"))))</f>
        <v/>
      </c>
    </row>
    <row r="253">
      <c r="A253">
        <f>IF(OR(B253="",D253=""),"","PAY-"&amp;TEXT(D253,"yyyymmdd")&amp;"-"&amp;ROW()-4)</f>
        <v/>
      </c>
      <c r="C253">
        <f>IF(B253="","",IFERROR(INDEX('Unit Register'!$F$4:$F$103,MATCH(B253,'Unit Register'!$A$4:$A$103,0)),""))</f>
        <v/>
      </c>
      <c r="I253" s="2">
        <f>IF(B253="",0,IF(H253="Reversed",0,IF(E253="",0,E253)))</f>
        <v/>
      </c>
      <c r="J253">
        <f>IF(AND(B253="",D253="",E253="",F253=""),"",IF(F253="","Missing reference",IF(COUNTIF($F$5:$F$304,F253)&gt;1,"Duplicate reference",IF(AND(LEN(F253)&gt;=5,ISNUMBER(E253),E253&gt;0),"Valid","Invalid reference"))))</f>
        <v/>
      </c>
    </row>
    <row r="254">
      <c r="A254">
        <f>IF(OR(B254="",D254=""),"","PAY-"&amp;TEXT(D254,"yyyymmdd")&amp;"-"&amp;ROW()-4)</f>
        <v/>
      </c>
      <c r="C254">
        <f>IF(B254="","",IFERROR(INDEX('Unit Register'!$F$4:$F$103,MATCH(B254,'Unit Register'!$A$4:$A$103,0)),""))</f>
        <v/>
      </c>
      <c r="I254" s="2">
        <f>IF(B254="",0,IF(H254="Reversed",0,IF(E254="",0,E254)))</f>
        <v/>
      </c>
      <c r="J254">
        <f>IF(AND(B254="",D254="",E254="",F254=""),"",IF(F254="","Missing reference",IF(COUNTIF($F$5:$F$304,F254)&gt;1,"Duplicate reference",IF(AND(LEN(F254)&gt;=5,ISNUMBER(E254),E254&gt;0),"Valid","Invalid reference"))))</f>
        <v/>
      </c>
    </row>
    <row r="255">
      <c r="A255">
        <f>IF(OR(B255="",D255=""),"","PAY-"&amp;TEXT(D255,"yyyymmdd")&amp;"-"&amp;ROW()-4)</f>
        <v/>
      </c>
      <c r="C255">
        <f>IF(B255="","",IFERROR(INDEX('Unit Register'!$F$4:$F$103,MATCH(B255,'Unit Register'!$A$4:$A$103,0)),""))</f>
        <v/>
      </c>
      <c r="I255" s="2">
        <f>IF(B255="",0,IF(H255="Reversed",0,IF(E255="",0,E255)))</f>
        <v/>
      </c>
      <c r="J255">
        <f>IF(AND(B255="",D255="",E255="",F255=""),"",IF(F255="","Missing reference",IF(COUNTIF($F$5:$F$304,F255)&gt;1,"Duplicate reference",IF(AND(LEN(F255)&gt;=5,ISNUMBER(E255),E255&gt;0),"Valid","Invalid reference"))))</f>
        <v/>
      </c>
    </row>
    <row r="256">
      <c r="A256">
        <f>IF(OR(B256="",D256=""),"","PAY-"&amp;TEXT(D256,"yyyymmdd")&amp;"-"&amp;ROW()-4)</f>
        <v/>
      </c>
      <c r="C256">
        <f>IF(B256="","",IFERROR(INDEX('Unit Register'!$F$4:$F$103,MATCH(B256,'Unit Register'!$A$4:$A$103,0)),""))</f>
        <v/>
      </c>
      <c r="I256" s="2">
        <f>IF(B256="",0,IF(H256="Reversed",0,IF(E256="",0,E256)))</f>
        <v/>
      </c>
      <c r="J256">
        <f>IF(AND(B256="",D256="",E256="",F256=""),"",IF(F256="","Missing reference",IF(COUNTIF($F$5:$F$304,F256)&gt;1,"Duplicate reference",IF(AND(LEN(F256)&gt;=5,ISNUMBER(E256),E256&gt;0),"Valid","Invalid reference"))))</f>
        <v/>
      </c>
    </row>
    <row r="257">
      <c r="A257">
        <f>IF(OR(B257="",D257=""),"","PAY-"&amp;TEXT(D257,"yyyymmdd")&amp;"-"&amp;ROW()-4)</f>
        <v/>
      </c>
      <c r="C257">
        <f>IF(B257="","",IFERROR(INDEX('Unit Register'!$F$4:$F$103,MATCH(B257,'Unit Register'!$A$4:$A$103,0)),""))</f>
        <v/>
      </c>
      <c r="I257" s="2">
        <f>IF(B257="",0,IF(H257="Reversed",0,IF(E257="",0,E257)))</f>
        <v/>
      </c>
      <c r="J257">
        <f>IF(AND(B257="",D257="",E257="",F257=""),"",IF(F257="","Missing reference",IF(COUNTIF($F$5:$F$304,F257)&gt;1,"Duplicate reference",IF(AND(LEN(F257)&gt;=5,ISNUMBER(E257),E257&gt;0),"Valid","Invalid reference"))))</f>
        <v/>
      </c>
    </row>
    <row r="258">
      <c r="A258">
        <f>IF(OR(B258="",D258=""),"","PAY-"&amp;TEXT(D258,"yyyymmdd")&amp;"-"&amp;ROW()-4)</f>
        <v/>
      </c>
      <c r="C258">
        <f>IF(B258="","",IFERROR(INDEX('Unit Register'!$F$4:$F$103,MATCH(B258,'Unit Register'!$A$4:$A$103,0)),""))</f>
        <v/>
      </c>
      <c r="I258" s="2">
        <f>IF(B258="",0,IF(H258="Reversed",0,IF(E258="",0,E258)))</f>
        <v/>
      </c>
      <c r="J258">
        <f>IF(AND(B258="",D258="",E258="",F258=""),"",IF(F258="","Missing reference",IF(COUNTIF($F$5:$F$304,F258)&gt;1,"Duplicate reference",IF(AND(LEN(F258)&gt;=5,ISNUMBER(E258),E258&gt;0),"Valid","Invalid reference"))))</f>
        <v/>
      </c>
    </row>
    <row r="259">
      <c r="A259">
        <f>IF(OR(B259="",D259=""),"","PAY-"&amp;TEXT(D259,"yyyymmdd")&amp;"-"&amp;ROW()-4)</f>
        <v/>
      </c>
      <c r="C259">
        <f>IF(B259="","",IFERROR(INDEX('Unit Register'!$F$4:$F$103,MATCH(B259,'Unit Register'!$A$4:$A$103,0)),""))</f>
        <v/>
      </c>
      <c r="I259" s="2">
        <f>IF(B259="",0,IF(H259="Reversed",0,IF(E259="",0,E259)))</f>
        <v/>
      </c>
      <c r="J259">
        <f>IF(AND(B259="",D259="",E259="",F259=""),"",IF(F259="","Missing reference",IF(COUNTIF($F$5:$F$304,F259)&gt;1,"Duplicate reference",IF(AND(LEN(F259)&gt;=5,ISNUMBER(E259),E259&gt;0),"Valid","Invalid reference"))))</f>
        <v/>
      </c>
    </row>
    <row r="260">
      <c r="A260">
        <f>IF(OR(B260="",D260=""),"","PAY-"&amp;TEXT(D260,"yyyymmdd")&amp;"-"&amp;ROW()-4)</f>
        <v/>
      </c>
      <c r="C260">
        <f>IF(B260="","",IFERROR(INDEX('Unit Register'!$F$4:$F$103,MATCH(B260,'Unit Register'!$A$4:$A$103,0)),""))</f>
        <v/>
      </c>
      <c r="I260" s="2">
        <f>IF(B260="",0,IF(H260="Reversed",0,IF(E260="",0,E260)))</f>
        <v/>
      </c>
      <c r="J260">
        <f>IF(AND(B260="",D260="",E260="",F260=""),"",IF(F260="","Missing reference",IF(COUNTIF($F$5:$F$304,F260)&gt;1,"Duplicate reference",IF(AND(LEN(F260)&gt;=5,ISNUMBER(E260),E260&gt;0),"Valid","Invalid reference"))))</f>
        <v/>
      </c>
    </row>
    <row r="261">
      <c r="A261">
        <f>IF(OR(B261="",D261=""),"","PAY-"&amp;TEXT(D261,"yyyymmdd")&amp;"-"&amp;ROW()-4)</f>
        <v/>
      </c>
      <c r="C261">
        <f>IF(B261="","",IFERROR(INDEX('Unit Register'!$F$4:$F$103,MATCH(B261,'Unit Register'!$A$4:$A$103,0)),""))</f>
        <v/>
      </c>
      <c r="I261" s="2">
        <f>IF(B261="",0,IF(H261="Reversed",0,IF(E261="",0,E261)))</f>
        <v/>
      </c>
      <c r="J261">
        <f>IF(AND(B261="",D261="",E261="",F261=""),"",IF(F261="","Missing reference",IF(COUNTIF($F$5:$F$304,F261)&gt;1,"Duplicate reference",IF(AND(LEN(F261)&gt;=5,ISNUMBER(E261),E261&gt;0),"Valid","Invalid reference"))))</f>
        <v/>
      </c>
    </row>
    <row r="262">
      <c r="A262">
        <f>IF(OR(B262="",D262=""),"","PAY-"&amp;TEXT(D262,"yyyymmdd")&amp;"-"&amp;ROW()-4)</f>
        <v/>
      </c>
      <c r="C262">
        <f>IF(B262="","",IFERROR(INDEX('Unit Register'!$F$4:$F$103,MATCH(B262,'Unit Register'!$A$4:$A$103,0)),""))</f>
        <v/>
      </c>
      <c r="I262" s="2">
        <f>IF(B262="",0,IF(H262="Reversed",0,IF(E262="",0,E262)))</f>
        <v/>
      </c>
      <c r="J262">
        <f>IF(AND(B262="",D262="",E262="",F262=""),"",IF(F262="","Missing reference",IF(COUNTIF($F$5:$F$304,F262)&gt;1,"Duplicate reference",IF(AND(LEN(F262)&gt;=5,ISNUMBER(E262),E262&gt;0),"Valid","Invalid reference"))))</f>
        <v/>
      </c>
    </row>
    <row r="263">
      <c r="A263">
        <f>IF(OR(B263="",D263=""),"","PAY-"&amp;TEXT(D263,"yyyymmdd")&amp;"-"&amp;ROW()-4)</f>
        <v/>
      </c>
      <c r="C263">
        <f>IF(B263="","",IFERROR(INDEX('Unit Register'!$F$4:$F$103,MATCH(B263,'Unit Register'!$A$4:$A$103,0)),""))</f>
        <v/>
      </c>
      <c r="I263" s="2">
        <f>IF(B263="",0,IF(H263="Reversed",0,IF(E263="",0,E263)))</f>
        <v/>
      </c>
      <c r="J263">
        <f>IF(AND(B263="",D263="",E263="",F263=""),"",IF(F263="","Missing reference",IF(COUNTIF($F$5:$F$304,F263)&gt;1,"Duplicate reference",IF(AND(LEN(F263)&gt;=5,ISNUMBER(E263),E263&gt;0),"Valid","Invalid reference"))))</f>
        <v/>
      </c>
    </row>
    <row r="264">
      <c r="A264">
        <f>IF(OR(B264="",D264=""),"","PAY-"&amp;TEXT(D264,"yyyymmdd")&amp;"-"&amp;ROW()-4)</f>
        <v/>
      </c>
      <c r="C264">
        <f>IF(B264="","",IFERROR(INDEX('Unit Register'!$F$4:$F$103,MATCH(B264,'Unit Register'!$A$4:$A$103,0)),""))</f>
        <v/>
      </c>
      <c r="I264" s="2">
        <f>IF(B264="",0,IF(H264="Reversed",0,IF(E264="",0,E264)))</f>
        <v/>
      </c>
      <c r="J264">
        <f>IF(AND(B264="",D264="",E264="",F264=""),"",IF(F264="","Missing reference",IF(COUNTIF($F$5:$F$304,F264)&gt;1,"Duplicate reference",IF(AND(LEN(F264)&gt;=5,ISNUMBER(E264),E264&gt;0),"Valid","Invalid reference"))))</f>
        <v/>
      </c>
    </row>
    <row r="265">
      <c r="A265">
        <f>IF(OR(B265="",D265=""),"","PAY-"&amp;TEXT(D265,"yyyymmdd")&amp;"-"&amp;ROW()-4)</f>
        <v/>
      </c>
      <c r="C265">
        <f>IF(B265="","",IFERROR(INDEX('Unit Register'!$F$4:$F$103,MATCH(B265,'Unit Register'!$A$4:$A$103,0)),""))</f>
        <v/>
      </c>
      <c r="I265" s="2">
        <f>IF(B265="",0,IF(H265="Reversed",0,IF(E265="",0,E265)))</f>
        <v/>
      </c>
      <c r="J265">
        <f>IF(AND(B265="",D265="",E265="",F265=""),"",IF(F265="","Missing reference",IF(COUNTIF($F$5:$F$304,F265)&gt;1,"Duplicate reference",IF(AND(LEN(F265)&gt;=5,ISNUMBER(E265),E265&gt;0),"Valid","Invalid reference"))))</f>
        <v/>
      </c>
    </row>
    <row r="266">
      <c r="A266">
        <f>IF(OR(B266="",D266=""),"","PAY-"&amp;TEXT(D266,"yyyymmdd")&amp;"-"&amp;ROW()-4)</f>
        <v/>
      </c>
      <c r="C266">
        <f>IF(B266="","",IFERROR(INDEX('Unit Register'!$F$4:$F$103,MATCH(B266,'Unit Register'!$A$4:$A$103,0)),""))</f>
        <v/>
      </c>
      <c r="I266" s="2">
        <f>IF(B266="",0,IF(H266="Reversed",0,IF(E266="",0,E266)))</f>
        <v/>
      </c>
      <c r="J266">
        <f>IF(AND(B266="",D266="",E266="",F266=""),"",IF(F266="","Missing reference",IF(COUNTIF($F$5:$F$304,F266)&gt;1,"Duplicate reference",IF(AND(LEN(F266)&gt;=5,ISNUMBER(E266),E266&gt;0),"Valid","Invalid reference"))))</f>
        <v/>
      </c>
    </row>
    <row r="267">
      <c r="A267">
        <f>IF(OR(B267="",D267=""),"","PAY-"&amp;TEXT(D267,"yyyymmdd")&amp;"-"&amp;ROW()-4)</f>
        <v/>
      </c>
      <c r="C267">
        <f>IF(B267="","",IFERROR(INDEX('Unit Register'!$F$4:$F$103,MATCH(B267,'Unit Register'!$A$4:$A$103,0)),""))</f>
        <v/>
      </c>
      <c r="I267" s="2">
        <f>IF(B267="",0,IF(H267="Reversed",0,IF(E267="",0,E267)))</f>
        <v/>
      </c>
      <c r="J267">
        <f>IF(AND(B267="",D267="",E267="",F267=""),"",IF(F267="","Missing reference",IF(COUNTIF($F$5:$F$304,F267)&gt;1,"Duplicate reference",IF(AND(LEN(F267)&gt;=5,ISNUMBER(E267),E267&gt;0),"Valid","Invalid reference"))))</f>
        <v/>
      </c>
    </row>
    <row r="268">
      <c r="A268">
        <f>IF(OR(B268="",D268=""),"","PAY-"&amp;TEXT(D268,"yyyymmdd")&amp;"-"&amp;ROW()-4)</f>
        <v/>
      </c>
      <c r="C268">
        <f>IF(B268="","",IFERROR(INDEX('Unit Register'!$F$4:$F$103,MATCH(B268,'Unit Register'!$A$4:$A$103,0)),""))</f>
        <v/>
      </c>
      <c r="I268" s="2">
        <f>IF(B268="",0,IF(H268="Reversed",0,IF(E268="",0,E268)))</f>
        <v/>
      </c>
      <c r="J268">
        <f>IF(AND(B268="",D268="",E268="",F268=""),"",IF(F268="","Missing reference",IF(COUNTIF($F$5:$F$304,F268)&gt;1,"Duplicate reference",IF(AND(LEN(F268)&gt;=5,ISNUMBER(E268),E268&gt;0),"Valid","Invalid reference"))))</f>
        <v/>
      </c>
    </row>
    <row r="269">
      <c r="A269">
        <f>IF(OR(B269="",D269=""),"","PAY-"&amp;TEXT(D269,"yyyymmdd")&amp;"-"&amp;ROW()-4)</f>
        <v/>
      </c>
      <c r="C269">
        <f>IF(B269="","",IFERROR(INDEX('Unit Register'!$F$4:$F$103,MATCH(B269,'Unit Register'!$A$4:$A$103,0)),""))</f>
        <v/>
      </c>
      <c r="I269" s="2">
        <f>IF(B269="",0,IF(H269="Reversed",0,IF(E269="",0,E269)))</f>
        <v/>
      </c>
      <c r="J269">
        <f>IF(AND(B269="",D269="",E269="",F269=""),"",IF(F269="","Missing reference",IF(COUNTIF($F$5:$F$304,F269)&gt;1,"Duplicate reference",IF(AND(LEN(F269)&gt;=5,ISNUMBER(E269),E269&gt;0),"Valid","Invalid reference"))))</f>
        <v/>
      </c>
    </row>
    <row r="270">
      <c r="A270">
        <f>IF(OR(B270="",D270=""),"","PAY-"&amp;TEXT(D270,"yyyymmdd")&amp;"-"&amp;ROW()-4)</f>
        <v/>
      </c>
      <c r="C270">
        <f>IF(B270="","",IFERROR(INDEX('Unit Register'!$F$4:$F$103,MATCH(B270,'Unit Register'!$A$4:$A$103,0)),""))</f>
        <v/>
      </c>
      <c r="I270" s="2">
        <f>IF(B270="",0,IF(H270="Reversed",0,IF(E270="",0,E270)))</f>
        <v/>
      </c>
      <c r="J270">
        <f>IF(AND(B270="",D270="",E270="",F270=""),"",IF(F270="","Missing reference",IF(COUNTIF($F$5:$F$304,F270)&gt;1,"Duplicate reference",IF(AND(LEN(F270)&gt;=5,ISNUMBER(E270),E270&gt;0),"Valid","Invalid reference"))))</f>
        <v/>
      </c>
    </row>
    <row r="271">
      <c r="A271">
        <f>IF(OR(B271="",D271=""),"","PAY-"&amp;TEXT(D271,"yyyymmdd")&amp;"-"&amp;ROW()-4)</f>
        <v/>
      </c>
      <c r="C271">
        <f>IF(B271="","",IFERROR(INDEX('Unit Register'!$F$4:$F$103,MATCH(B271,'Unit Register'!$A$4:$A$103,0)),""))</f>
        <v/>
      </c>
      <c r="I271" s="2">
        <f>IF(B271="",0,IF(H271="Reversed",0,IF(E271="",0,E271)))</f>
        <v/>
      </c>
      <c r="J271">
        <f>IF(AND(B271="",D271="",E271="",F271=""),"",IF(F271="","Missing reference",IF(COUNTIF($F$5:$F$304,F271)&gt;1,"Duplicate reference",IF(AND(LEN(F271)&gt;=5,ISNUMBER(E271),E271&gt;0),"Valid","Invalid reference"))))</f>
        <v/>
      </c>
    </row>
    <row r="272">
      <c r="A272">
        <f>IF(OR(B272="",D272=""),"","PAY-"&amp;TEXT(D272,"yyyymmdd")&amp;"-"&amp;ROW()-4)</f>
        <v/>
      </c>
      <c r="C272">
        <f>IF(B272="","",IFERROR(INDEX('Unit Register'!$F$4:$F$103,MATCH(B272,'Unit Register'!$A$4:$A$103,0)),""))</f>
        <v/>
      </c>
      <c r="I272" s="2">
        <f>IF(B272="",0,IF(H272="Reversed",0,IF(E272="",0,E272)))</f>
        <v/>
      </c>
      <c r="J272">
        <f>IF(AND(B272="",D272="",E272="",F272=""),"",IF(F272="","Missing reference",IF(COUNTIF($F$5:$F$304,F272)&gt;1,"Duplicate reference",IF(AND(LEN(F272)&gt;=5,ISNUMBER(E272),E272&gt;0),"Valid","Invalid reference"))))</f>
        <v/>
      </c>
    </row>
    <row r="273">
      <c r="A273">
        <f>IF(OR(B273="",D273=""),"","PAY-"&amp;TEXT(D273,"yyyymmdd")&amp;"-"&amp;ROW()-4)</f>
        <v/>
      </c>
      <c r="C273">
        <f>IF(B273="","",IFERROR(INDEX('Unit Register'!$F$4:$F$103,MATCH(B273,'Unit Register'!$A$4:$A$103,0)),""))</f>
        <v/>
      </c>
      <c r="I273" s="2">
        <f>IF(B273="",0,IF(H273="Reversed",0,IF(E273="",0,E273)))</f>
        <v/>
      </c>
      <c r="J273">
        <f>IF(AND(B273="",D273="",E273="",F273=""),"",IF(F273="","Missing reference",IF(COUNTIF($F$5:$F$304,F273)&gt;1,"Duplicate reference",IF(AND(LEN(F273)&gt;=5,ISNUMBER(E273),E273&gt;0),"Valid","Invalid reference"))))</f>
        <v/>
      </c>
    </row>
    <row r="274">
      <c r="A274">
        <f>IF(OR(B274="",D274=""),"","PAY-"&amp;TEXT(D274,"yyyymmdd")&amp;"-"&amp;ROW()-4)</f>
        <v/>
      </c>
      <c r="C274">
        <f>IF(B274="","",IFERROR(INDEX('Unit Register'!$F$4:$F$103,MATCH(B274,'Unit Register'!$A$4:$A$103,0)),""))</f>
        <v/>
      </c>
      <c r="I274" s="2">
        <f>IF(B274="",0,IF(H274="Reversed",0,IF(E274="",0,E274)))</f>
        <v/>
      </c>
      <c r="J274">
        <f>IF(AND(B274="",D274="",E274="",F274=""),"",IF(F274="","Missing reference",IF(COUNTIF($F$5:$F$304,F274)&gt;1,"Duplicate reference",IF(AND(LEN(F274)&gt;=5,ISNUMBER(E274),E274&gt;0),"Valid","Invalid reference"))))</f>
        <v/>
      </c>
    </row>
    <row r="275">
      <c r="A275">
        <f>IF(OR(B275="",D275=""),"","PAY-"&amp;TEXT(D275,"yyyymmdd")&amp;"-"&amp;ROW()-4)</f>
        <v/>
      </c>
      <c r="C275">
        <f>IF(B275="","",IFERROR(INDEX('Unit Register'!$F$4:$F$103,MATCH(B275,'Unit Register'!$A$4:$A$103,0)),""))</f>
        <v/>
      </c>
      <c r="I275" s="2">
        <f>IF(B275="",0,IF(H275="Reversed",0,IF(E275="",0,E275)))</f>
        <v/>
      </c>
      <c r="J275">
        <f>IF(AND(B275="",D275="",E275="",F275=""),"",IF(F275="","Missing reference",IF(COUNTIF($F$5:$F$304,F275)&gt;1,"Duplicate reference",IF(AND(LEN(F275)&gt;=5,ISNUMBER(E275),E275&gt;0),"Valid","Invalid reference"))))</f>
        <v/>
      </c>
    </row>
    <row r="276">
      <c r="A276">
        <f>IF(OR(B276="",D276=""),"","PAY-"&amp;TEXT(D276,"yyyymmdd")&amp;"-"&amp;ROW()-4)</f>
        <v/>
      </c>
      <c r="C276">
        <f>IF(B276="","",IFERROR(INDEX('Unit Register'!$F$4:$F$103,MATCH(B276,'Unit Register'!$A$4:$A$103,0)),""))</f>
        <v/>
      </c>
      <c r="I276" s="2">
        <f>IF(B276="",0,IF(H276="Reversed",0,IF(E276="",0,E276)))</f>
        <v/>
      </c>
      <c r="J276">
        <f>IF(AND(B276="",D276="",E276="",F276=""),"",IF(F276="","Missing reference",IF(COUNTIF($F$5:$F$304,F276)&gt;1,"Duplicate reference",IF(AND(LEN(F276)&gt;=5,ISNUMBER(E276),E276&gt;0),"Valid","Invalid reference"))))</f>
        <v/>
      </c>
    </row>
    <row r="277">
      <c r="A277">
        <f>IF(OR(B277="",D277=""),"","PAY-"&amp;TEXT(D277,"yyyymmdd")&amp;"-"&amp;ROW()-4)</f>
        <v/>
      </c>
      <c r="C277">
        <f>IF(B277="","",IFERROR(INDEX('Unit Register'!$F$4:$F$103,MATCH(B277,'Unit Register'!$A$4:$A$103,0)),""))</f>
        <v/>
      </c>
      <c r="I277" s="2">
        <f>IF(B277="",0,IF(H277="Reversed",0,IF(E277="",0,E277)))</f>
        <v/>
      </c>
      <c r="J277">
        <f>IF(AND(B277="",D277="",E277="",F277=""),"",IF(F277="","Missing reference",IF(COUNTIF($F$5:$F$304,F277)&gt;1,"Duplicate reference",IF(AND(LEN(F277)&gt;=5,ISNUMBER(E277),E277&gt;0),"Valid","Invalid reference"))))</f>
        <v/>
      </c>
    </row>
    <row r="278">
      <c r="A278">
        <f>IF(OR(B278="",D278=""),"","PAY-"&amp;TEXT(D278,"yyyymmdd")&amp;"-"&amp;ROW()-4)</f>
        <v/>
      </c>
      <c r="C278">
        <f>IF(B278="","",IFERROR(INDEX('Unit Register'!$F$4:$F$103,MATCH(B278,'Unit Register'!$A$4:$A$103,0)),""))</f>
        <v/>
      </c>
      <c r="I278" s="2">
        <f>IF(B278="",0,IF(H278="Reversed",0,IF(E278="",0,E278)))</f>
        <v/>
      </c>
      <c r="J278">
        <f>IF(AND(B278="",D278="",E278="",F278=""),"",IF(F278="","Missing reference",IF(COUNTIF($F$5:$F$304,F278)&gt;1,"Duplicate reference",IF(AND(LEN(F278)&gt;=5,ISNUMBER(E278),E278&gt;0),"Valid","Invalid reference"))))</f>
        <v/>
      </c>
    </row>
    <row r="279">
      <c r="A279">
        <f>IF(OR(B279="",D279=""),"","PAY-"&amp;TEXT(D279,"yyyymmdd")&amp;"-"&amp;ROW()-4)</f>
        <v/>
      </c>
      <c r="C279">
        <f>IF(B279="","",IFERROR(INDEX('Unit Register'!$F$4:$F$103,MATCH(B279,'Unit Register'!$A$4:$A$103,0)),""))</f>
        <v/>
      </c>
      <c r="I279" s="2">
        <f>IF(B279="",0,IF(H279="Reversed",0,IF(E279="",0,E279)))</f>
        <v/>
      </c>
      <c r="J279">
        <f>IF(AND(B279="",D279="",E279="",F279=""),"",IF(F279="","Missing reference",IF(COUNTIF($F$5:$F$304,F279)&gt;1,"Duplicate reference",IF(AND(LEN(F279)&gt;=5,ISNUMBER(E279),E279&gt;0),"Valid","Invalid reference"))))</f>
        <v/>
      </c>
    </row>
    <row r="280">
      <c r="A280">
        <f>IF(OR(B280="",D280=""),"","PAY-"&amp;TEXT(D280,"yyyymmdd")&amp;"-"&amp;ROW()-4)</f>
        <v/>
      </c>
      <c r="C280">
        <f>IF(B280="","",IFERROR(INDEX('Unit Register'!$F$4:$F$103,MATCH(B280,'Unit Register'!$A$4:$A$103,0)),""))</f>
        <v/>
      </c>
      <c r="I280" s="2">
        <f>IF(B280="",0,IF(H280="Reversed",0,IF(E280="",0,E280)))</f>
        <v/>
      </c>
      <c r="J280">
        <f>IF(AND(B280="",D280="",E280="",F280=""),"",IF(F280="","Missing reference",IF(COUNTIF($F$5:$F$304,F280)&gt;1,"Duplicate reference",IF(AND(LEN(F280)&gt;=5,ISNUMBER(E280),E280&gt;0),"Valid","Invalid reference"))))</f>
        <v/>
      </c>
    </row>
    <row r="281">
      <c r="A281">
        <f>IF(OR(B281="",D281=""),"","PAY-"&amp;TEXT(D281,"yyyymmdd")&amp;"-"&amp;ROW()-4)</f>
        <v/>
      </c>
      <c r="C281">
        <f>IF(B281="","",IFERROR(INDEX('Unit Register'!$F$4:$F$103,MATCH(B281,'Unit Register'!$A$4:$A$103,0)),""))</f>
        <v/>
      </c>
      <c r="I281" s="2">
        <f>IF(B281="",0,IF(H281="Reversed",0,IF(E281="",0,E281)))</f>
        <v/>
      </c>
      <c r="J281">
        <f>IF(AND(B281="",D281="",E281="",F281=""),"",IF(F281="","Missing reference",IF(COUNTIF($F$5:$F$304,F281)&gt;1,"Duplicate reference",IF(AND(LEN(F281)&gt;=5,ISNUMBER(E281),E281&gt;0),"Valid","Invalid reference"))))</f>
        <v/>
      </c>
    </row>
    <row r="282">
      <c r="A282">
        <f>IF(OR(B282="",D282=""),"","PAY-"&amp;TEXT(D282,"yyyymmdd")&amp;"-"&amp;ROW()-4)</f>
        <v/>
      </c>
      <c r="C282">
        <f>IF(B282="","",IFERROR(INDEX('Unit Register'!$F$4:$F$103,MATCH(B282,'Unit Register'!$A$4:$A$103,0)),""))</f>
        <v/>
      </c>
      <c r="I282" s="2">
        <f>IF(B282="",0,IF(H282="Reversed",0,IF(E282="",0,E282)))</f>
        <v/>
      </c>
      <c r="J282">
        <f>IF(AND(B282="",D282="",E282="",F282=""),"",IF(F282="","Missing reference",IF(COUNTIF($F$5:$F$304,F282)&gt;1,"Duplicate reference",IF(AND(LEN(F282)&gt;=5,ISNUMBER(E282),E282&gt;0),"Valid","Invalid reference"))))</f>
        <v/>
      </c>
    </row>
    <row r="283">
      <c r="A283">
        <f>IF(OR(B283="",D283=""),"","PAY-"&amp;TEXT(D283,"yyyymmdd")&amp;"-"&amp;ROW()-4)</f>
        <v/>
      </c>
      <c r="C283">
        <f>IF(B283="","",IFERROR(INDEX('Unit Register'!$F$4:$F$103,MATCH(B283,'Unit Register'!$A$4:$A$103,0)),""))</f>
        <v/>
      </c>
      <c r="I283" s="2">
        <f>IF(B283="",0,IF(H283="Reversed",0,IF(E283="",0,E283)))</f>
        <v/>
      </c>
      <c r="J283">
        <f>IF(AND(B283="",D283="",E283="",F283=""),"",IF(F283="","Missing reference",IF(COUNTIF($F$5:$F$304,F283)&gt;1,"Duplicate reference",IF(AND(LEN(F283)&gt;=5,ISNUMBER(E283),E283&gt;0),"Valid","Invalid reference"))))</f>
        <v/>
      </c>
    </row>
    <row r="284">
      <c r="A284">
        <f>IF(OR(B284="",D284=""),"","PAY-"&amp;TEXT(D284,"yyyymmdd")&amp;"-"&amp;ROW()-4)</f>
        <v/>
      </c>
      <c r="C284">
        <f>IF(B284="","",IFERROR(INDEX('Unit Register'!$F$4:$F$103,MATCH(B284,'Unit Register'!$A$4:$A$103,0)),""))</f>
        <v/>
      </c>
      <c r="I284" s="2">
        <f>IF(B284="",0,IF(H284="Reversed",0,IF(E284="",0,E284)))</f>
        <v/>
      </c>
      <c r="J284">
        <f>IF(AND(B284="",D284="",E284="",F284=""),"",IF(F284="","Missing reference",IF(COUNTIF($F$5:$F$304,F284)&gt;1,"Duplicate reference",IF(AND(LEN(F284)&gt;=5,ISNUMBER(E284),E284&gt;0),"Valid","Invalid reference"))))</f>
        <v/>
      </c>
    </row>
    <row r="285">
      <c r="A285">
        <f>IF(OR(B285="",D285=""),"","PAY-"&amp;TEXT(D285,"yyyymmdd")&amp;"-"&amp;ROW()-4)</f>
        <v/>
      </c>
      <c r="C285">
        <f>IF(B285="","",IFERROR(INDEX('Unit Register'!$F$4:$F$103,MATCH(B285,'Unit Register'!$A$4:$A$103,0)),""))</f>
        <v/>
      </c>
      <c r="I285" s="2">
        <f>IF(B285="",0,IF(H285="Reversed",0,IF(E285="",0,E285)))</f>
        <v/>
      </c>
      <c r="J285">
        <f>IF(AND(B285="",D285="",E285="",F285=""),"",IF(F285="","Missing reference",IF(COUNTIF($F$5:$F$304,F285)&gt;1,"Duplicate reference",IF(AND(LEN(F285)&gt;=5,ISNUMBER(E285),E285&gt;0),"Valid","Invalid reference"))))</f>
        <v/>
      </c>
    </row>
    <row r="286">
      <c r="A286">
        <f>IF(OR(B286="",D286=""),"","PAY-"&amp;TEXT(D286,"yyyymmdd")&amp;"-"&amp;ROW()-4)</f>
        <v/>
      </c>
      <c r="C286">
        <f>IF(B286="","",IFERROR(INDEX('Unit Register'!$F$4:$F$103,MATCH(B286,'Unit Register'!$A$4:$A$103,0)),""))</f>
        <v/>
      </c>
      <c r="I286" s="2">
        <f>IF(B286="",0,IF(H286="Reversed",0,IF(E286="",0,E286)))</f>
        <v/>
      </c>
      <c r="J286">
        <f>IF(AND(B286="",D286="",E286="",F286=""),"",IF(F286="","Missing reference",IF(COUNTIF($F$5:$F$304,F286)&gt;1,"Duplicate reference",IF(AND(LEN(F286)&gt;=5,ISNUMBER(E286),E286&gt;0),"Valid","Invalid reference"))))</f>
        <v/>
      </c>
    </row>
    <row r="287">
      <c r="A287">
        <f>IF(OR(B287="",D287=""),"","PAY-"&amp;TEXT(D287,"yyyymmdd")&amp;"-"&amp;ROW()-4)</f>
        <v/>
      </c>
      <c r="C287">
        <f>IF(B287="","",IFERROR(INDEX('Unit Register'!$F$4:$F$103,MATCH(B287,'Unit Register'!$A$4:$A$103,0)),""))</f>
        <v/>
      </c>
      <c r="I287" s="2">
        <f>IF(B287="",0,IF(H287="Reversed",0,IF(E287="",0,E287)))</f>
        <v/>
      </c>
      <c r="J287">
        <f>IF(AND(B287="",D287="",E287="",F287=""),"",IF(F287="","Missing reference",IF(COUNTIF($F$5:$F$304,F287)&gt;1,"Duplicate reference",IF(AND(LEN(F287)&gt;=5,ISNUMBER(E287),E287&gt;0),"Valid","Invalid reference"))))</f>
        <v/>
      </c>
    </row>
    <row r="288">
      <c r="A288">
        <f>IF(OR(B288="",D288=""),"","PAY-"&amp;TEXT(D288,"yyyymmdd")&amp;"-"&amp;ROW()-4)</f>
        <v/>
      </c>
      <c r="C288">
        <f>IF(B288="","",IFERROR(INDEX('Unit Register'!$F$4:$F$103,MATCH(B288,'Unit Register'!$A$4:$A$103,0)),""))</f>
        <v/>
      </c>
      <c r="I288" s="2">
        <f>IF(B288="",0,IF(H288="Reversed",0,IF(E288="",0,E288)))</f>
        <v/>
      </c>
      <c r="J288">
        <f>IF(AND(B288="",D288="",E288="",F288=""),"",IF(F288="","Missing reference",IF(COUNTIF($F$5:$F$304,F288)&gt;1,"Duplicate reference",IF(AND(LEN(F288)&gt;=5,ISNUMBER(E288),E288&gt;0),"Valid","Invalid reference"))))</f>
        <v/>
      </c>
    </row>
    <row r="289">
      <c r="A289">
        <f>IF(OR(B289="",D289=""),"","PAY-"&amp;TEXT(D289,"yyyymmdd")&amp;"-"&amp;ROW()-4)</f>
        <v/>
      </c>
      <c r="C289">
        <f>IF(B289="","",IFERROR(INDEX('Unit Register'!$F$4:$F$103,MATCH(B289,'Unit Register'!$A$4:$A$103,0)),""))</f>
        <v/>
      </c>
      <c r="I289" s="2">
        <f>IF(B289="",0,IF(H289="Reversed",0,IF(E289="",0,E289)))</f>
        <v/>
      </c>
      <c r="J289">
        <f>IF(AND(B289="",D289="",E289="",F289=""),"",IF(F289="","Missing reference",IF(COUNTIF($F$5:$F$304,F289)&gt;1,"Duplicate reference",IF(AND(LEN(F289)&gt;=5,ISNUMBER(E289),E289&gt;0),"Valid","Invalid reference"))))</f>
        <v/>
      </c>
    </row>
    <row r="290">
      <c r="A290">
        <f>IF(OR(B290="",D290=""),"","PAY-"&amp;TEXT(D290,"yyyymmdd")&amp;"-"&amp;ROW()-4)</f>
        <v/>
      </c>
      <c r="C290">
        <f>IF(B290="","",IFERROR(INDEX('Unit Register'!$F$4:$F$103,MATCH(B290,'Unit Register'!$A$4:$A$103,0)),""))</f>
        <v/>
      </c>
      <c r="I290" s="2">
        <f>IF(B290="",0,IF(H290="Reversed",0,IF(E290="",0,E290)))</f>
        <v/>
      </c>
      <c r="J290">
        <f>IF(AND(B290="",D290="",E290="",F290=""),"",IF(F290="","Missing reference",IF(COUNTIF($F$5:$F$304,F290)&gt;1,"Duplicate reference",IF(AND(LEN(F290)&gt;=5,ISNUMBER(E290),E290&gt;0),"Valid","Invalid reference"))))</f>
        <v/>
      </c>
    </row>
    <row r="291">
      <c r="A291">
        <f>IF(OR(B291="",D291=""),"","PAY-"&amp;TEXT(D291,"yyyymmdd")&amp;"-"&amp;ROW()-4)</f>
        <v/>
      </c>
      <c r="C291">
        <f>IF(B291="","",IFERROR(INDEX('Unit Register'!$F$4:$F$103,MATCH(B291,'Unit Register'!$A$4:$A$103,0)),""))</f>
        <v/>
      </c>
      <c r="I291" s="2">
        <f>IF(B291="",0,IF(H291="Reversed",0,IF(E291="",0,E291)))</f>
        <v/>
      </c>
      <c r="J291">
        <f>IF(AND(B291="",D291="",E291="",F291=""),"",IF(F291="","Missing reference",IF(COUNTIF($F$5:$F$304,F291)&gt;1,"Duplicate reference",IF(AND(LEN(F291)&gt;=5,ISNUMBER(E291),E291&gt;0),"Valid","Invalid reference"))))</f>
        <v/>
      </c>
    </row>
    <row r="292">
      <c r="A292">
        <f>IF(OR(B292="",D292=""),"","PAY-"&amp;TEXT(D292,"yyyymmdd")&amp;"-"&amp;ROW()-4)</f>
        <v/>
      </c>
      <c r="C292">
        <f>IF(B292="","",IFERROR(INDEX('Unit Register'!$F$4:$F$103,MATCH(B292,'Unit Register'!$A$4:$A$103,0)),""))</f>
        <v/>
      </c>
      <c r="I292" s="2">
        <f>IF(B292="",0,IF(H292="Reversed",0,IF(E292="",0,E292)))</f>
        <v/>
      </c>
      <c r="J292">
        <f>IF(AND(B292="",D292="",E292="",F292=""),"",IF(F292="","Missing reference",IF(COUNTIF($F$5:$F$304,F292)&gt;1,"Duplicate reference",IF(AND(LEN(F292)&gt;=5,ISNUMBER(E292),E292&gt;0),"Valid","Invalid reference"))))</f>
        <v/>
      </c>
    </row>
    <row r="293">
      <c r="A293">
        <f>IF(OR(B293="",D293=""),"","PAY-"&amp;TEXT(D293,"yyyymmdd")&amp;"-"&amp;ROW()-4)</f>
        <v/>
      </c>
      <c r="C293">
        <f>IF(B293="","",IFERROR(INDEX('Unit Register'!$F$4:$F$103,MATCH(B293,'Unit Register'!$A$4:$A$103,0)),""))</f>
        <v/>
      </c>
      <c r="I293" s="2">
        <f>IF(B293="",0,IF(H293="Reversed",0,IF(E293="",0,E293)))</f>
        <v/>
      </c>
      <c r="J293">
        <f>IF(AND(B293="",D293="",E293="",F293=""),"",IF(F293="","Missing reference",IF(COUNTIF($F$5:$F$304,F293)&gt;1,"Duplicate reference",IF(AND(LEN(F293)&gt;=5,ISNUMBER(E293),E293&gt;0),"Valid","Invalid reference"))))</f>
        <v/>
      </c>
    </row>
    <row r="294">
      <c r="A294">
        <f>IF(OR(B294="",D294=""),"","PAY-"&amp;TEXT(D294,"yyyymmdd")&amp;"-"&amp;ROW()-4)</f>
        <v/>
      </c>
      <c r="C294">
        <f>IF(B294="","",IFERROR(INDEX('Unit Register'!$F$4:$F$103,MATCH(B294,'Unit Register'!$A$4:$A$103,0)),""))</f>
        <v/>
      </c>
      <c r="I294" s="2">
        <f>IF(B294="",0,IF(H294="Reversed",0,IF(E294="",0,E294)))</f>
        <v/>
      </c>
      <c r="J294">
        <f>IF(AND(B294="",D294="",E294="",F294=""),"",IF(F294="","Missing reference",IF(COUNTIF($F$5:$F$304,F294)&gt;1,"Duplicate reference",IF(AND(LEN(F294)&gt;=5,ISNUMBER(E294),E294&gt;0),"Valid","Invalid reference"))))</f>
        <v/>
      </c>
    </row>
    <row r="295">
      <c r="A295">
        <f>IF(OR(B295="",D295=""),"","PAY-"&amp;TEXT(D295,"yyyymmdd")&amp;"-"&amp;ROW()-4)</f>
        <v/>
      </c>
      <c r="C295">
        <f>IF(B295="","",IFERROR(INDEX('Unit Register'!$F$4:$F$103,MATCH(B295,'Unit Register'!$A$4:$A$103,0)),""))</f>
        <v/>
      </c>
      <c r="I295" s="2">
        <f>IF(B295="",0,IF(H295="Reversed",0,IF(E295="",0,E295)))</f>
        <v/>
      </c>
      <c r="J295">
        <f>IF(AND(B295="",D295="",E295="",F295=""),"",IF(F295="","Missing reference",IF(COUNTIF($F$5:$F$304,F295)&gt;1,"Duplicate reference",IF(AND(LEN(F295)&gt;=5,ISNUMBER(E295),E295&gt;0),"Valid","Invalid reference"))))</f>
        <v/>
      </c>
    </row>
    <row r="296">
      <c r="A296">
        <f>IF(OR(B296="",D296=""),"","PAY-"&amp;TEXT(D296,"yyyymmdd")&amp;"-"&amp;ROW()-4)</f>
        <v/>
      </c>
      <c r="C296">
        <f>IF(B296="","",IFERROR(INDEX('Unit Register'!$F$4:$F$103,MATCH(B296,'Unit Register'!$A$4:$A$103,0)),""))</f>
        <v/>
      </c>
      <c r="I296" s="2">
        <f>IF(B296="",0,IF(H296="Reversed",0,IF(E296="",0,E296)))</f>
        <v/>
      </c>
      <c r="J296">
        <f>IF(AND(B296="",D296="",E296="",F296=""),"",IF(F296="","Missing reference",IF(COUNTIF($F$5:$F$304,F296)&gt;1,"Duplicate reference",IF(AND(LEN(F296)&gt;=5,ISNUMBER(E296),E296&gt;0),"Valid","Invalid reference"))))</f>
        <v/>
      </c>
    </row>
    <row r="297">
      <c r="A297">
        <f>IF(OR(B297="",D297=""),"","PAY-"&amp;TEXT(D297,"yyyymmdd")&amp;"-"&amp;ROW()-4)</f>
        <v/>
      </c>
      <c r="C297">
        <f>IF(B297="","",IFERROR(INDEX('Unit Register'!$F$4:$F$103,MATCH(B297,'Unit Register'!$A$4:$A$103,0)),""))</f>
        <v/>
      </c>
      <c r="I297" s="2">
        <f>IF(B297="",0,IF(H297="Reversed",0,IF(E297="",0,E297)))</f>
        <v/>
      </c>
      <c r="J297">
        <f>IF(AND(B297="",D297="",E297="",F297=""),"",IF(F297="","Missing reference",IF(COUNTIF($F$5:$F$304,F297)&gt;1,"Duplicate reference",IF(AND(LEN(F297)&gt;=5,ISNUMBER(E297),E297&gt;0),"Valid","Invalid reference"))))</f>
        <v/>
      </c>
    </row>
    <row r="298">
      <c r="A298">
        <f>IF(OR(B298="",D298=""),"","PAY-"&amp;TEXT(D298,"yyyymmdd")&amp;"-"&amp;ROW()-4)</f>
        <v/>
      </c>
      <c r="C298">
        <f>IF(B298="","",IFERROR(INDEX('Unit Register'!$F$4:$F$103,MATCH(B298,'Unit Register'!$A$4:$A$103,0)),""))</f>
        <v/>
      </c>
      <c r="I298" s="2">
        <f>IF(B298="",0,IF(H298="Reversed",0,IF(E298="",0,E298)))</f>
        <v/>
      </c>
      <c r="J298">
        <f>IF(AND(B298="",D298="",E298="",F298=""),"",IF(F298="","Missing reference",IF(COUNTIF($F$5:$F$304,F298)&gt;1,"Duplicate reference",IF(AND(LEN(F298)&gt;=5,ISNUMBER(E298),E298&gt;0),"Valid","Invalid reference"))))</f>
        <v/>
      </c>
    </row>
    <row r="299">
      <c r="A299">
        <f>IF(OR(B299="",D299=""),"","PAY-"&amp;TEXT(D299,"yyyymmdd")&amp;"-"&amp;ROW()-4)</f>
        <v/>
      </c>
      <c r="C299">
        <f>IF(B299="","",IFERROR(INDEX('Unit Register'!$F$4:$F$103,MATCH(B299,'Unit Register'!$A$4:$A$103,0)),""))</f>
        <v/>
      </c>
      <c r="I299" s="2">
        <f>IF(B299="",0,IF(H299="Reversed",0,IF(E299="",0,E299)))</f>
        <v/>
      </c>
      <c r="J299">
        <f>IF(AND(B299="",D299="",E299="",F299=""),"",IF(F299="","Missing reference",IF(COUNTIF($F$5:$F$304,F299)&gt;1,"Duplicate reference",IF(AND(LEN(F299)&gt;=5,ISNUMBER(E299),E299&gt;0),"Valid","Invalid reference"))))</f>
        <v/>
      </c>
    </row>
    <row r="300">
      <c r="A300">
        <f>IF(OR(B300="",D300=""),"","PAY-"&amp;TEXT(D300,"yyyymmdd")&amp;"-"&amp;ROW()-4)</f>
        <v/>
      </c>
      <c r="C300">
        <f>IF(B300="","",IFERROR(INDEX('Unit Register'!$F$4:$F$103,MATCH(B300,'Unit Register'!$A$4:$A$103,0)),""))</f>
        <v/>
      </c>
      <c r="I300" s="2">
        <f>IF(B300="",0,IF(H300="Reversed",0,IF(E300="",0,E300)))</f>
        <v/>
      </c>
      <c r="J300">
        <f>IF(AND(B300="",D300="",E300="",F300=""),"",IF(F300="","Missing reference",IF(COUNTIF($F$5:$F$304,F300)&gt;1,"Duplicate reference",IF(AND(LEN(F300)&gt;=5,ISNUMBER(E300),E300&gt;0),"Valid","Invalid reference"))))</f>
        <v/>
      </c>
    </row>
    <row r="301">
      <c r="A301">
        <f>IF(OR(B301="",D301=""),"","PAY-"&amp;TEXT(D301,"yyyymmdd")&amp;"-"&amp;ROW()-4)</f>
        <v/>
      </c>
      <c r="C301">
        <f>IF(B301="","",IFERROR(INDEX('Unit Register'!$F$4:$F$103,MATCH(B301,'Unit Register'!$A$4:$A$103,0)),""))</f>
        <v/>
      </c>
      <c r="I301" s="2">
        <f>IF(B301="",0,IF(H301="Reversed",0,IF(E301="",0,E301)))</f>
        <v/>
      </c>
      <c r="J301">
        <f>IF(AND(B301="",D301="",E301="",F301=""),"",IF(F301="","Missing reference",IF(COUNTIF($F$5:$F$304,F301)&gt;1,"Duplicate reference",IF(AND(LEN(F301)&gt;=5,ISNUMBER(E301),E301&gt;0),"Valid","Invalid reference"))))</f>
        <v/>
      </c>
    </row>
    <row r="302">
      <c r="A302">
        <f>IF(OR(B302="",D302=""),"","PAY-"&amp;TEXT(D302,"yyyymmdd")&amp;"-"&amp;ROW()-4)</f>
        <v/>
      </c>
      <c r="C302">
        <f>IF(B302="","",IFERROR(INDEX('Unit Register'!$F$4:$F$103,MATCH(B302,'Unit Register'!$A$4:$A$103,0)),""))</f>
        <v/>
      </c>
      <c r="I302" s="2">
        <f>IF(B302="",0,IF(H302="Reversed",0,IF(E302="",0,E302)))</f>
        <v/>
      </c>
      <c r="J302">
        <f>IF(AND(B302="",D302="",E302="",F302=""),"",IF(F302="","Missing reference",IF(COUNTIF($F$5:$F$304,F302)&gt;1,"Duplicate reference",IF(AND(LEN(F302)&gt;=5,ISNUMBER(E302),E302&gt;0),"Valid","Invalid reference"))))</f>
        <v/>
      </c>
    </row>
    <row r="303">
      <c r="A303">
        <f>IF(OR(B303="",D303=""),"","PAY-"&amp;TEXT(D303,"yyyymmdd")&amp;"-"&amp;ROW()-4)</f>
        <v/>
      </c>
      <c r="C303">
        <f>IF(B303="","",IFERROR(INDEX('Unit Register'!$F$4:$F$103,MATCH(B303,'Unit Register'!$A$4:$A$103,0)),""))</f>
        <v/>
      </c>
      <c r="I303" s="2">
        <f>IF(B303="",0,IF(H303="Reversed",0,IF(E303="",0,E303)))</f>
        <v/>
      </c>
      <c r="J303">
        <f>IF(AND(B303="",D303="",E303="",F303=""),"",IF(F303="","Missing reference",IF(COUNTIF($F$5:$F$304,F303)&gt;1,"Duplicate reference",IF(AND(LEN(F303)&gt;=5,ISNUMBER(E303),E303&gt;0),"Valid","Invalid reference"))))</f>
        <v/>
      </c>
    </row>
    <row r="304">
      <c r="A304">
        <f>IF(OR(B304="",D304=""),"","PAY-"&amp;TEXT(D304,"yyyymmdd")&amp;"-"&amp;ROW()-4)</f>
        <v/>
      </c>
      <c r="C304">
        <f>IF(B304="","",IFERROR(INDEX('Unit Register'!$F$4:$F$103,MATCH(B304,'Unit Register'!$A$4:$A$103,0)),""))</f>
        <v/>
      </c>
      <c r="I304" s="2">
        <f>IF(B304="",0,IF(H304="Reversed",0,IF(E304="",0,E304)))</f>
        <v/>
      </c>
      <c r="J304">
        <f>IF(AND(B304="",D304="",E304="",F304=""),"",IF(F304="","Missing reference",IF(COUNTIF($F$5:$F$304,F304)&gt;1,"Duplicate reference",IF(AND(LEN(F304)&gt;=5,ISNUMBER(E304),E304&gt;0),"Valid","Invalid reference"))))</f>
        <v/>
      </c>
    </row>
  </sheetData>
  <mergeCells count="2">
    <mergeCell ref="A2:N2"/>
    <mergeCell ref="A1:N1"/>
  </mergeCells>
  <pageMargins left="0.7" right="0.7" top="0.75" bottom="0.75" header="0.3" footer="0.3"/>
  <ignoredErrors>
    <ignoredError numberStoredAsText="1" sqref="A1:N30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M304"/>
  <sheetViews>
    <sheetView workbookViewId="0" rightToLeft="0"/>
  </sheetViews>
  <cols>
    <col min="1" max="1" customWidth="1" width="18"/>
    <col min="2" max="2" customWidth="1" width="14"/>
    <col min="3" max="3" customWidth="1" width="13"/>
    <col min="4" max="4" customWidth="1" width="24"/>
    <col min="5" max="5" customWidth="1" width="15"/>
    <col min="6" max="6" customWidth="1" width="17"/>
    <col min="7" max="7" customWidth="1" width="15"/>
    <col min="8" max="8" customWidth="1" width="15"/>
    <col min="9" max="9" customWidth="1" width="15"/>
    <col min="10" max="10" customWidth="1" width="16"/>
    <col min="11" max="11" customWidth="1" width="25"/>
    <col min="12" max="12" customWidth="1" width="16"/>
    <col min="13" max="13" customWidth="1" width="16"/>
  </cols>
  <sheetData>
    <row r="1" ht="27.95" customHeight="1">
      <c r="A1" t="str">
        <v>Monthly Charges — one row per occupied unit per month</v>
      </c>
    </row>
    <row r="2">
      <c r="A2" t="str">
        <v>Enter the month and unit. Copy the calculated rent/garbage amounts as values before changing a unit rate, so history remains fixed.</v>
      </c>
    </row>
    <row r="4" ht="15" customHeight="1">
      <c r="A4" t="str">
        <v>Charge ID</v>
      </c>
      <c r="B4" t="str">
        <v>Charge Month</v>
      </c>
      <c r="C4" t="str">
        <v>Unit</v>
      </c>
      <c r="D4" t="str">
        <v>Tenant</v>
      </c>
      <c r="E4" t="str">
        <v>Rent Charged</v>
      </c>
      <c r="F4" t="str">
        <v>Garbage Charged</v>
      </c>
      <c r="G4" t="str">
        <v>Total Charge</v>
      </c>
      <c r="H4" t="str">
        <v>Arrears B/F</v>
      </c>
      <c r="I4" t="str">
        <v>Total Due</v>
      </c>
      <c r="J4" t="str">
        <v>Charge Status</v>
      </c>
      <c r="K4" t="str">
        <v>Notes</v>
      </c>
      <c r="L4" t="str">
        <v>Entered By</v>
      </c>
      <c r="M4" t="str">
        <v>Entered At</v>
      </c>
    </row>
    <row r="5">
      <c r="A5">
        <f>IF(OR(B5="",C5=""),"","CHG-"&amp;TEXT(B5,"yyyymm")&amp;"-"&amp;C5)</f>
        <v/>
      </c>
      <c r="D5">
        <f>IF(C5="","",IFERROR(INDEX('Unit Register'!$F$4:$F$103,MATCH(C5,'Unit Register'!$A$4:$A$103,0)),""))</f>
        <v/>
      </c>
      <c r="E5" s="2">
        <f>IF(C5="","",IFERROR(INDEX('Unit Register'!$B$4:$B$103,MATCH(C5,'Unit Register'!$A$4:$A$103,0)),0))</f>
        <v/>
      </c>
      <c r="F5" s="2">
        <f>IF(C5="","",IFERROR(INDEX('Unit Register'!$C$4:$C$103,MATCH(C5,'Unit Register'!$A$4:$A$103,0)),0))</f>
        <v/>
      </c>
      <c r="G5" s="2">
        <f>IF(C5="",0,IFERROR(E5,0)+IFERROR(F5,0))</f>
        <v/>
      </c>
      <c r="H5" s="2">
        <f>IF(C5="","",SUMIFS($G$5:$G$304,$C$5:$C$304,C5,$B$5:$B$304,"&lt;"&amp;B5)-SUMIFS(Payments!$I$5:$I$304,Payments!$B$5:$B$304,C5,Payments!$D$5:$D$304,"&lt;"&amp;B5))</f>
        <v/>
      </c>
      <c r="I5" s="2">
        <f>IF(C5="",0,G5+MAX(0,H5))</f>
        <v/>
      </c>
      <c r="J5">
        <f>IF(C5="","",IF(I5&lt;=0,"Paid / Credit",IF(H5&gt;0,"Arrears","Current Due")))</f>
        <v/>
      </c>
    </row>
    <row r="6">
      <c r="A6">
        <f>IF(OR(B6="",C6=""),"","CHG-"&amp;TEXT(B6,"yyyymm")&amp;"-"&amp;C6)</f>
        <v/>
      </c>
      <c r="D6">
        <f>IF(C6="","",IFERROR(INDEX('Unit Register'!$F$4:$F$103,MATCH(C6,'Unit Register'!$A$4:$A$103,0)),""))</f>
        <v/>
      </c>
      <c r="E6" s="2">
        <f>IF(C6="","",IFERROR(INDEX('Unit Register'!$B$4:$B$103,MATCH(C6,'Unit Register'!$A$4:$A$103,0)),0))</f>
        <v/>
      </c>
      <c r="F6" s="2">
        <f>IF(C6="","",IFERROR(INDEX('Unit Register'!$C$4:$C$103,MATCH(C6,'Unit Register'!$A$4:$A$103,0)),0))</f>
        <v/>
      </c>
      <c r="G6" s="2">
        <f>IF(C6="",0,IFERROR(E6,0)+IFERROR(F6,0))</f>
        <v/>
      </c>
      <c r="H6" s="2">
        <f>IF(C6="","",SUMIFS($G$5:$G$304,$C$5:$C$304,C6,$B$5:$B$304,"&lt;"&amp;B6)-SUMIFS(Payments!$I$5:$I$304,Payments!$B$5:$B$304,C6,Payments!$D$5:$D$304,"&lt;"&amp;B6))</f>
        <v/>
      </c>
      <c r="I6" s="2">
        <f>IF(C6="",0,G6+MAX(0,H6))</f>
        <v/>
      </c>
      <c r="J6">
        <f>IF(C6="","",IF(I6&lt;=0,"Paid / Credit",IF(H6&gt;0,"Arrears","Current Due")))</f>
        <v/>
      </c>
    </row>
    <row r="7">
      <c r="A7">
        <f>IF(OR(B7="",C7=""),"","CHG-"&amp;TEXT(B7,"yyyymm")&amp;"-"&amp;C7)</f>
        <v/>
      </c>
      <c r="D7">
        <f>IF(C7="","",IFERROR(INDEX('Unit Register'!$F$4:$F$103,MATCH(C7,'Unit Register'!$A$4:$A$103,0)),""))</f>
        <v/>
      </c>
      <c r="E7" s="2">
        <f>IF(C7="","",IFERROR(INDEX('Unit Register'!$B$4:$B$103,MATCH(C7,'Unit Register'!$A$4:$A$103,0)),0))</f>
        <v/>
      </c>
      <c r="F7" s="2">
        <f>IF(C7="","",IFERROR(INDEX('Unit Register'!$C$4:$C$103,MATCH(C7,'Unit Register'!$A$4:$A$103,0)),0))</f>
        <v/>
      </c>
      <c r="G7" s="2">
        <f>IF(C7="",0,IFERROR(E7,0)+IFERROR(F7,0))</f>
        <v/>
      </c>
      <c r="H7" s="2">
        <f>IF(C7="","",SUMIFS($G$5:$G$304,$C$5:$C$304,C7,$B$5:$B$304,"&lt;"&amp;B7)-SUMIFS(Payments!$I$5:$I$304,Payments!$B$5:$B$304,C7,Payments!$D$5:$D$304,"&lt;"&amp;B7))</f>
        <v/>
      </c>
      <c r="I7" s="2">
        <f>IF(C7="",0,G7+MAX(0,H7))</f>
        <v/>
      </c>
      <c r="J7">
        <f>IF(C7="","",IF(I7&lt;=0,"Paid / Credit",IF(H7&gt;0,"Arrears","Current Due")))</f>
        <v/>
      </c>
    </row>
    <row r="8">
      <c r="A8">
        <f>IF(OR(B8="",C8=""),"","CHG-"&amp;TEXT(B8,"yyyymm")&amp;"-"&amp;C8)</f>
        <v/>
      </c>
      <c r="D8">
        <f>IF(C8="","",IFERROR(INDEX('Unit Register'!$F$4:$F$103,MATCH(C8,'Unit Register'!$A$4:$A$103,0)),""))</f>
        <v/>
      </c>
      <c r="E8" s="2">
        <f>IF(C8="","",IFERROR(INDEX('Unit Register'!$B$4:$B$103,MATCH(C8,'Unit Register'!$A$4:$A$103,0)),0))</f>
        <v/>
      </c>
      <c r="F8" s="2">
        <f>IF(C8="","",IFERROR(INDEX('Unit Register'!$C$4:$C$103,MATCH(C8,'Unit Register'!$A$4:$A$103,0)),0))</f>
        <v/>
      </c>
      <c r="G8" s="2">
        <f>IF(C8="",0,IFERROR(E8,0)+IFERROR(F8,0))</f>
        <v/>
      </c>
      <c r="H8" s="2">
        <f>IF(C8="","",SUMIFS($G$5:$G$304,$C$5:$C$304,C8,$B$5:$B$304,"&lt;"&amp;B8)-SUMIFS(Payments!$I$5:$I$304,Payments!$B$5:$B$304,C8,Payments!$D$5:$D$304,"&lt;"&amp;B8))</f>
        <v/>
      </c>
      <c r="I8" s="2">
        <f>IF(C8="",0,G8+MAX(0,H8))</f>
        <v/>
      </c>
      <c r="J8">
        <f>IF(C8="","",IF(I8&lt;=0,"Paid / Credit",IF(H8&gt;0,"Arrears","Current Due")))</f>
        <v/>
      </c>
    </row>
    <row r="9">
      <c r="A9">
        <f>IF(OR(B9="",C9=""),"","CHG-"&amp;TEXT(B9,"yyyymm")&amp;"-"&amp;C9)</f>
        <v/>
      </c>
      <c r="D9">
        <f>IF(C9="","",IFERROR(INDEX('Unit Register'!$F$4:$F$103,MATCH(C9,'Unit Register'!$A$4:$A$103,0)),""))</f>
        <v/>
      </c>
      <c r="E9" s="2">
        <f>IF(C9="","",IFERROR(INDEX('Unit Register'!$B$4:$B$103,MATCH(C9,'Unit Register'!$A$4:$A$103,0)),0))</f>
        <v/>
      </c>
      <c r="F9" s="2">
        <f>IF(C9="","",IFERROR(INDEX('Unit Register'!$C$4:$C$103,MATCH(C9,'Unit Register'!$A$4:$A$103,0)),0))</f>
        <v/>
      </c>
      <c r="G9" s="2">
        <f>IF(C9="",0,IFERROR(E9,0)+IFERROR(F9,0))</f>
        <v/>
      </c>
      <c r="H9" s="2">
        <f>IF(C9="","",SUMIFS($G$5:$G$304,$C$5:$C$304,C9,$B$5:$B$304,"&lt;"&amp;B9)-SUMIFS(Payments!$I$5:$I$304,Payments!$B$5:$B$304,C9,Payments!$D$5:$D$304,"&lt;"&amp;B9))</f>
        <v/>
      </c>
      <c r="I9" s="2">
        <f>IF(C9="",0,G9+MAX(0,H9))</f>
        <v/>
      </c>
      <c r="J9">
        <f>IF(C9="","",IF(I9&lt;=0,"Paid / Credit",IF(H9&gt;0,"Arrears","Current Due")))</f>
        <v/>
      </c>
    </row>
    <row r="10">
      <c r="A10">
        <f>IF(OR(B10="",C10=""),"","CHG-"&amp;TEXT(B10,"yyyymm")&amp;"-"&amp;C10)</f>
        <v/>
      </c>
      <c r="D10">
        <f>IF(C10="","",IFERROR(INDEX('Unit Register'!$F$4:$F$103,MATCH(C10,'Unit Register'!$A$4:$A$103,0)),""))</f>
        <v/>
      </c>
      <c r="E10" s="2">
        <f>IF(C10="","",IFERROR(INDEX('Unit Register'!$B$4:$B$103,MATCH(C10,'Unit Register'!$A$4:$A$103,0)),0))</f>
        <v/>
      </c>
      <c r="F10" s="2">
        <f>IF(C10="","",IFERROR(INDEX('Unit Register'!$C$4:$C$103,MATCH(C10,'Unit Register'!$A$4:$A$103,0)),0))</f>
        <v/>
      </c>
      <c r="G10" s="2">
        <f>IF(C10="",0,IFERROR(E10,0)+IFERROR(F10,0))</f>
        <v/>
      </c>
      <c r="H10" s="2">
        <f>IF(C10="","",SUMIFS($G$5:$G$304,$C$5:$C$304,C10,$B$5:$B$304,"&lt;"&amp;B10)-SUMIFS(Payments!$I$5:$I$304,Payments!$B$5:$B$304,C10,Payments!$D$5:$D$304,"&lt;"&amp;B10))</f>
        <v/>
      </c>
      <c r="I10" s="2">
        <f>IF(C10="",0,G10+MAX(0,H10))</f>
        <v/>
      </c>
      <c r="J10">
        <f>IF(C10="","",IF(I10&lt;=0,"Paid / Credit",IF(H10&gt;0,"Arrears","Current Due")))</f>
        <v/>
      </c>
    </row>
    <row r="11">
      <c r="A11">
        <f>IF(OR(B11="",C11=""),"","CHG-"&amp;TEXT(B11,"yyyymm")&amp;"-"&amp;C11)</f>
        <v/>
      </c>
      <c r="D11">
        <f>IF(C11="","",IFERROR(INDEX('Unit Register'!$F$4:$F$103,MATCH(C11,'Unit Register'!$A$4:$A$103,0)),""))</f>
        <v/>
      </c>
      <c r="E11" s="2">
        <f>IF(C11="","",IFERROR(INDEX('Unit Register'!$B$4:$B$103,MATCH(C11,'Unit Register'!$A$4:$A$103,0)),0))</f>
        <v/>
      </c>
      <c r="F11" s="2">
        <f>IF(C11="","",IFERROR(INDEX('Unit Register'!$C$4:$C$103,MATCH(C11,'Unit Register'!$A$4:$A$103,0)),0))</f>
        <v/>
      </c>
      <c r="G11" s="2">
        <f>IF(C11="",0,IFERROR(E11,0)+IFERROR(F11,0))</f>
        <v/>
      </c>
      <c r="H11" s="2">
        <f>IF(C11="","",SUMIFS($G$5:$G$304,$C$5:$C$304,C11,$B$5:$B$304,"&lt;"&amp;B11)-SUMIFS(Payments!$I$5:$I$304,Payments!$B$5:$B$304,C11,Payments!$D$5:$D$304,"&lt;"&amp;B11))</f>
        <v/>
      </c>
      <c r="I11" s="2">
        <f>IF(C11="",0,G11+MAX(0,H11))</f>
        <v/>
      </c>
      <c r="J11">
        <f>IF(C11="","",IF(I11&lt;=0,"Paid / Credit",IF(H11&gt;0,"Arrears","Current Due")))</f>
        <v/>
      </c>
    </row>
    <row r="12">
      <c r="A12">
        <f>IF(OR(B12="",C12=""),"","CHG-"&amp;TEXT(B12,"yyyymm")&amp;"-"&amp;C12)</f>
        <v/>
      </c>
      <c r="D12">
        <f>IF(C12="","",IFERROR(INDEX('Unit Register'!$F$4:$F$103,MATCH(C12,'Unit Register'!$A$4:$A$103,0)),""))</f>
        <v/>
      </c>
      <c r="E12" s="2">
        <f>IF(C12="","",IFERROR(INDEX('Unit Register'!$B$4:$B$103,MATCH(C12,'Unit Register'!$A$4:$A$103,0)),0))</f>
        <v/>
      </c>
      <c r="F12" s="2">
        <f>IF(C12="","",IFERROR(INDEX('Unit Register'!$C$4:$C$103,MATCH(C12,'Unit Register'!$A$4:$A$103,0)),0))</f>
        <v/>
      </c>
      <c r="G12" s="2">
        <f>IF(C12="",0,IFERROR(E12,0)+IFERROR(F12,0))</f>
        <v/>
      </c>
      <c r="H12" s="2">
        <f>IF(C12="","",SUMIFS($G$5:$G$304,$C$5:$C$304,C12,$B$5:$B$304,"&lt;"&amp;B12)-SUMIFS(Payments!$I$5:$I$304,Payments!$B$5:$B$304,C12,Payments!$D$5:$D$304,"&lt;"&amp;B12))</f>
        <v/>
      </c>
      <c r="I12" s="2">
        <f>IF(C12="",0,G12+MAX(0,H12))</f>
        <v/>
      </c>
      <c r="J12">
        <f>IF(C12="","",IF(I12&lt;=0,"Paid / Credit",IF(H12&gt;0,"Arrears","Current Due")))</f>
        <v/>
      </c>
    </row>
    <row r="13">
      <c r="A13">
        <f>IF(OR(B13="",C13=""),"","CHG-"&amp;TEXT(B13,"yyyymm")&amp;"-"&amp;C13)</f>
        <v/>
      </c>
      <c r="D13">
        <f>IF(C13="","",IFERROR(INDEX('Unit Register'!$F$4:$F$103,MATCH(C13,'Unit Register'!$A$4:$A$103,0)),""))</f>
        <v/>
      </c>
      <c r="E13" s="2">
        <f>IF(C13="","",IFERROR(INDEX('Unit Register'!$B$4:$B$103,MATCH(C13,'Unit Register'!$A$4:$A$103,0)),0))</f>
        <v/>
      </c>
      <c r="F13" s="2">
        <f>IF(C13="","",IFERROR(INDEX('Unit Register'!$C$4:$C$103,MATCH(C13,'Unit Register'!$A$4:$A$103,0)),0))</f>
        <v/>
      </c>
      <c r="G13" s="2">
        <f>IF(C13="",0,IFERROR(E13,0)+IFERROR(F13,0))</f>
        <v/>
      </c>
      <c r="H13" s="2">
        <f>IF(C13="","",SUMIFS($G$5:$G$304,$C$5:$C$304,C13,$B$5:$B$304,"&lt;"&amp;B13)-SUMIFS(Payments!$I$5:$I$304,Payments!$B$5:$B$304,C13,Payments!$D$5:$D$304,"&lt;"&amp;B13))</f>
        <v/>
      </c>
      <c r="I13" s="2">
        <f>IF(C13="",0,G13+MAX(0,H13))</f>
        <v/>
      </c>
      <c r="J13">
        <f>IF(C13="","",IF(I13&lt;=0,"Paid / Credit",IF(H13&gt;0,"Arrears","Current Due")))</f>
        <v/>
      </c>
    </row>
    <row r="14">
      <c r="A14">
        <f>IF(OR(B14="",C14=""),"","CHG-"&amp;TEXT(B14,"yyyymm")&amp;"-"&amp;C14)</f>
        <v/>
      </c>
      <c r="D14">
        <f>IF(C14="","",IFERROR(INDEX('Unit Register'!$F$4:$F$103,MATCH(C14,'Unit Register'!$A$4:$A$103,0)),""))</f>
        <v/>
      </c>
      <c r="E14" s="2">
        <f>IF(C14="","",IFERROR(INDEX('Unit Register'!$B$4:$B$103,MATCH(C14,'Unit Register'!$A$4:$A$103,0)),0))</f>
        <v/>
      </c>
      <c r="F14" s="2">
        <f>IF(C14="","",IFERROR(INDEX('Unit Register'!$C$4:$C$103,MATCH(C14,'Unit Register'!$A$4:$A$103,0)),0))</f>
        <v/>
      </c>
      <c r="G14" s="2">
        <f>IF(C14="",0,IFERROR(E14,0)+IFERROR(F14,0))</f>
        <v/>
      </c>
      <c r="H14" s="2">
        <f>IF(C14="","",SUMIFS($G$5:$G$304,$C$5:$C$304,C14,$B$5:$B$304,"&lt;"&amp;B14)-SUMIFS(Payments!$I$5:$I$304,Payments!$B$5:$B$304,C14,Payments!$D$5:$D$304,"&lt;"&amp;B14))</f>
        <v/>
      </c>
      <c r="I14" s="2">
        <f>IF(C14="",0,G14+MAX(0,H14))</f>
        <v/>
      </c>
      <c r="J14">
        <f>IF(C14="","",IF(I14&lt;=0,"Paid / Credit",IF(H14&gt;0,"Arrears","Current Due")))</f>
        <v/>
      </c>
    </row>
    <row r="15">
      <c r="A15">
        <f>IF(OR(B15="",C15=""),"","CHG-"&amp;TEXT(B15,"yyyymm")&amp;"-"&amp;C15)</f>
        <v/>
      </c>
      <c r="D15">
        <f>IF(C15="","",IFERROR(INDEX('Unit Register'!$F$4:$F$103,MATCH(C15,'Unit Register'!$A$4:$A$103,0)),""))</f>
        <v/>
      </c>
      <c r="E15" s="2">
        <f>IF(C15="","",IFERROR(INDEX('Unit Register'!$B$4:$B$103,MATCH(C15,'Unit Register'!$A$4:$A$103,0)),0))</f>
        <v/>
      </c>
      <c r="F15" s="2">
        <f>IF(C15="","",IFERROR(INDEX('Unit Register'!$C$4:$C$103,MATCH(C15,'Unit Register'!$A$4:$A$103,0)),0))</f>
        <v/>
      </c>
      <c r="G15" s="2">
        <f>IF(C15="",0,IFERROR(E15,0)+IFERROR(F15,0))</f>
        <v/>
      </c>
      <c r="H15" s="2">
        <f>IF(C15="","",SUMIFS($G$5:$G$304,$C$5:$C$304,C15,$B$5:$B$304,"&lt;"&amp;B15)-SUMIFS(Payments!$I$5:$I$304,Payments!$B$5:$B$304,C15,Payments!$D$5:$D$304,"&lt;"&amp;B15))</f>
        <v/>
      </c>
      <c r="I15" s="2">
        <f>IF(C15="",0,G15+MAX(0,H15))</f>
        <v/>
      </c>
      <c r="J15">
        <f>IF(C15="","",IF(I15&lt;=0,"Paid / Credit",IF(H15&gt;0,"Arrears","Current Due")))</f>
        <v/>
      </c>
    </row>
    <row r="16">
      <c r="A16">
        <f>IF(OR(B16="",C16=""),"","CHG-"&amp;TEXT(B16,"yyyymm")&amp;"-"&amp;C16)</f>
        <v/>
      </c>
      <c r="D16">
        <f>IF(C16="","",IFERROR(INDEX('Unit Register'!$F$4:$F$103,MATCH(C16,'Unit Register'!$A$4:$A$103,0)),""))</f>
        <v/>
      </c>
      <c r="E16" s="2">
        <f>IF(C16="","",IFERROR(INDEX('Unit Register'!$B$4:$B$103,MATCH(C16,'Unit Register'!$A$4:$A$103,0)),0))</f>
        <v/>
      </c>
      <c r="F16" s="2">
        <f>IF(C16="","",IFERROR(INDEX('Unit Register'!$C$4:$C$103,MATCH(C16,'Unit Register'!$A$4:$A$103,0)),0))</f>
        <v/>
      </c>
      <c r="G16" s="2">
        <f>IF(C16="",0,IFERROR(E16,0)+IFERROR(F16,0))</f>
        <v/>
      </c>
      <c r="H16" s="2">
        <f>IF(C16="","",SUMIFS($G$5:$G$304,$C$5:$C$304,C16,$B$5:$B$304,"&lt;"&amp;B16)-SUMIFS(Payments!$I$5:$I$304,Payments!$B$5:$B$304,C16,Payments!$D$5:$D$304,"&lt;"&amp;B16))</f>
        <v/>
      </c>
      <c r="I16" s="2">
        <f>IF(C16="",0,G16+MAX(0,H16))</f>
        <v/>
      </c>
      <c r="J16">
        <f>IF(C16="","",IF(I16&lt;=0,"Paid / Credit",IF(H16&gt;0,"Arrears","Current Due")))</f>
        <v/>
      </c>
    </row>
    <row r="17">
      <c r="A17">
        <f>IF(OR(B17="",C17=""),"","CHG-"&amp;TEXT(B17,"yyyymm")&amp;"-"&amp;C17)</f>
        <v/>
      </c>
      <c r="D17">
        <f>IF(C17="","",IFERROR(INDEX('Unit Register'!$F$4:$F$103,MATCH(C17,'Unit Register'!$A$4:$A$103,0)),""))</f>
        <v/>
      </c>
      <c r="E17" s="2">
        <f>IF(C17="","",IFERROR(INDEX('Unit Register'!$B$4:$B$103,MATCH(C17,'Unit Register'!$A$4:$A$103,0)),0))</f>
        <v/>
      </c>
      <c r="F17" s="2">
        <f>IF(C17="","",IFERROR(INDEX('Unit Register'!$C$4:$C$103,MATCH(C17,'Unit Register'!$A$4:$A$103,0)),0))</f>
        <v/>
      </c>
      <c r="G17" s="2">
        <f>IF(C17="",0,IFERROR(E17,0)+IFERROR(F17,0))</f>
        <v/>
      </c>
      <c r="H17" s="2">
        <f>IF(C17="","",SUMIFS($G$5:$G$304,$C$5:$C$304,C17,$B$5:$B$304,"&lt;"&amp;B17)-SUMIFS(Payments!$I$5:$I$304,Payments!$B$5:$B$304,C17,Payments!$D$5:$D$304,"&lt;"&amp;B17))</f>
        <v/>
      </c>
      <c r="I17" s="2">
        <f>IF(C17="",0,G17+MAX(0,H17))</f>
        <v/>
      </c>
      <c r="J17">
        <f>IF(C17="","",IF(I17&lt;=0,"Paid / Credit",IF(H17&gt;0,"Arrears","Current Due")))</f>
        <v/>
      </c>
    </row>
    <row r="18">
      <c r="A18">
        <f>IF(OR(B18="",C18=""),"","CHG-"&amp;TEXT(B18,"yyyymm")&amp;"-"&amp;C18)</f>
        <v/>
      </c>
      <c r="D18">
        <f>IF(C18="","",IFERROR(INDEX('Unit Register'!$F$4:$F$103,MATCH(C18,'Unit Register'!$A$4:$A$103,0)),""))</f>
        <v/>
      </c>
      <c r="E18" s="2">
        <f>IF(C18="","",IFERROR(INDEX('Unit Register'!$B$4:$B$103,MATCH(C18,'Unit Register'!$A$4:$A$103,0)),0))</f>
        <v/>
      </c>
      <c r="F18" s="2">
        <f>IF(C18="","",IFERROR(INDEX('Unit Register'!$C$4:$C$103,MATCH(C18,'Unit Register'!$A$4:$A$103,0)),0))</f>
        <v/>
      </c>
      <c r="G18" s="2">
        <f>IF(C18="",0,IFERROR(E18,0)+IFERROR(F18,0))</f>
        <v/>
      </c>
      <c r="H18" s="2">
        <f>IF(C18="","",SUMIFS($G$5:$G$304,$C$5:$C$304,C18,$B$5:$B$304,"&lt;"&amp;B18)-SUMIFS(Payments!$I$5:$I$304,Payments!$B$5:$B$304,C18,Payments!$D$5:$D$304,"&lt;"&amp;B18))</f>
        <v/>
      </c>
      <c r="I18" s="2">
        <f>IF(C18="",0,G18+MAX(0,H18))</f>
        <v/>
      </c>
      <c r="J18">
        <f>IF(C18="","",IF(I18&lt;=0,"Paid / Credit",IF(H18&gt;0,"Arrears","Current Due")))</f>
        <v/>
      </c>
    </row>
    <row r="19">
      <c r="A19">
        <f>IF(OR(B19="",C19=""),"","CHG-"&amp;TEXT(B19,"yyyymm")&amp;"-"&amp;C19)</f>
        <v/>
      </c>
      <c r="D19">
        <f>IF(C19="","",IFERROR(INDEX('Unit Register'!$F$4:$F$103,MATCH(C19,'Unit Register'!$A$4:$A$103,0)),""))</f>
        <v/>
      </c>
      <c r="E19" s="2">
        <f>IF(C19="","",IFERROR(INDEX('Unit Register'!$B$4:$B$103,MATCH(C19,'Unit Register'!$A$4:$A$103,0)),0))</f>
        <v/>
      </c>
      <c r="F19" s="2">
        <f>IF(C19="","",IFERROR(INDEX('Unit Register'!$C$4:$C$103,MATCH(C19,'Unit Register'!$A$4:$A$103,0)),0))</f>
        <v/>
      </c>
      <c r="G19" s="2">
        <f>IF(C19="",0,IFERROR(E19,0)+IFERROR(F19,0))</f>
        <v/>
      </c>
      <c r="H19" s="2">
        <f>IF(C19="","",SUMIFS($G$5:$G$304,$C$5:$C$304,C19,$B$5:$B$304,"&lt;"&amp;B19)-SUMIFS(Payments!$I$5:$I$304,Payments!$B$5:$B$304,C19,Payments!$D$5:$D$304,"&lt;"&amp;B19))</f>
        <v/>
      </c>
      <c r="I19" s="2">
        <f>IF(C19="",0,G19+MAX(0,H19))</f>
        <v/>
      </c>
      <c r="J19">
        <f>IF(C19="","",IF(I19&lt;=0,"Paid / Credit",IF(H19&gt;0,"Arrears","Current Due")))</f>
        <v/>
      </c>
    </row>
    <row r="20">
      <c r="A20">
        <f>IF(OR(B20="",C20=""),"","CHG-"&amp;TEXT(B20,"yyyymm")&amp;"-"&amp;C20)</f>
        <v/>
      </c>
      <c r="D20">
        <f>IF(C20="","",IFERROR(INDEX('Unit Register'!$F$4:$F$103,MATCH(C20,'Unit Register'!$A$4:$A$103,0)),""))</f>
        <v/>
      </c>
      <c r="E20" s="2">
        <f>IF(C20="","",IFERROR(INDEX('Unit Register'!$B$4:$B$103,MATCH(C20,'Unit Register'!$A$4:$A$103,0)),0))</f>
        <v/>
      </c>
      <c r="F20" s="2">
        <f>IF(C20="","",IFERROR(INDEX('Unit Register'!$C$4:$C$103,MATCH(C20,'Unit Register'!$A$4:$A$103,0)),0))</f>
        <v/>
      </c>
      <c r="G20" s="2">
        <f>IF(C20="",0,IFERROR(E20,0)+IFERROR(F20,0))</f>
        <v/>
      </c>
      <c r="H20" s="2">
        <f>IF(C20="","",SUMIFS($G$5:$G$304,$C$5:$C$304,C20,$B$5:$B$304,"&lt;"&amp;B20)-SUMIFS(Payments!$I$5:$I$304,Payments!$B$5:$B$304,C20,Payments!$D$5:$D$304,"&lt;"&amp;B20))</f>
        <v/>
      </c>
      <c r="I20" s="2">
        <f>IF(C20="",0,G20+MAX(0,H20))</f>
        <v/>
      </c>
      <c r="J20">
        <f>IF(C20="","",IF(I20&lt;=0,"Paid / Credit",IF(H20&gt;0,"Arrears","Current Due")))</f>
        <v/>
      </c>
    </row>
    <row r="21">
      <c r="A21">
        <f>IF(OR(B21="",C21=""),"","CHG-"&amp;TEXT(B21,"yyyymm")&amp;"-"&amp;C21)</f>
        <v/>
      </c>
      <c r="D21">
        <f>IF(C21="","",IFERROR(INDEX('Unit Register'!$F$4:$F$103,MATCH(C21,'Unit Register'!$A$4:$A$103,0)),""))</f>
        <v/>
      </c>
      <c r="E21" s="2">
        <f>IF(C21="","",IFERROR(INDEX('Unit Register'!$B$4:$B$103,MATCH(C21,'Unit Register'!$A$4:$A$103,0)),0))</f>
        <v/>
      </c>
      <c r="F21" s="2">
        <f>IF(C21="","",IFERROR(INDEX('Unit Register'!$C$4:$C$103,MATCH(C21,'Unit Register'!$A$4:$A$103,0)),0))</f>
        <v/>
      </c>
      <c r="G21" s="2">
        <f>IF(C21="",0,IFERROR(E21,0)+IFERROR(F21,0))</f>
        <v/>
      </c>
      <c r="H21" s="2">
        <f>IF(C21="","",SUMIFS($G$5:$G$304,$C$5:$C$304,C21,$B$5:$B$304,"&lt;"&amp;B21)-SUMIFS(Payments!$I$5:$I$304,Payments!$B$5:$B$304,C21,Payments!$D$5:$D$304,"&lt;"&amp;B21))</f>
        <v/>
      </c>
      <c r="I21" s="2">
        <f>IF(C21="",0,G21+MAX(0,H21))</f>
        <v/>
      </c>
      <c r="J21">
        <f>IF(C21="","",IF(I21&lt;=0,"Paid / Credit",IF(H21&gt;0,"Arrears","Current Due")))</f>
        <v/>
      </c>
    </row>
    <row r="22">
      <c r="A22">
        <f>IF(OR(B22="",C22=""),"","CHG-"&amp;TEXT(B22,"yyyymm")&amp;"-"&amp;C22)</f>
        <v/>
      </c>
      <c r="D22">
        <f>IF(C22="","",IFERROR(INDEX('Unit Register'!$F$4:$F$103,MATCH(C22,'Unit Register'!$A$4:$A$103,0)),""))</f>
        <v/>
      </c>
      <c r="E22" s="2">
        <f>IF(C22="","",IFERROR(INDEX('Unit Register'!$B$4:$B$103,MATCH(C22,'Unit Register'!$A$4:$A$103,0)),0))</f>
        <v/>
      </c>
      <c r="F22" s="2">
        <f>IF(C22="","",IFERROR(INDEX('Unit Register'!$C$4:$C$103,MATCH(C22,'Unit Register'!$A$4:$A$103,0)),0))</f>
        <v/>
      </c>
      <c r="G22" s="2">
        <f>IF(C22="",0,IFERROR(E22,0)+IFERROR(F22,0))</f>
        <v/>
      </c>
      <c r="H22" s="2">
        <f>IF(C22="","",SUMIFS($G$5:$G$304,$C$5:$C$304,C22,$B$5:$B$304,"&lt;"&amp;B22)-SUMIFS(Payments!$I$5:$I$304,Payments!$B$5:$B$304,C22,Payments!$D$5:$D$304,"&lt;"&amp;B22))</f>
        <v/>
      </c>
      <c r="I22" s="2">
        <f>IF(C22="",0,G22+MAX(0,H22))</f>
        <v/>
      </c>
      <c r="J22">
        <f>IF(C22="","",IF(I22&lt;=0,"Paid / Credit",IF(H22&gt;0,"Arrears","Current Due")))</f>
        <v/>
      </c>
    </row>
    <row r="23">
      <c r="A23">
        <f>IF(OR(B23="",C23=""),"","CHG-"&amp;TEXT(B23,"yyyymm")&amp;"-"&amp;C23)</f>
        <v/>
      </c>
      <c r="D23">
        <f>IF(C23="","",IFERROR(INDEX('Unit Register'!$F$4:$F$103,MATCH(C23,'Unit Register'!$A$4:$A$103,0)),""))</f>
        <v/>
      </c>
      <c r="E23" s="2">
        <f>IF(C23="","",IFERROR(INDEX('Unit Register'!$B$4:$B$103,MATCH(C23,'Unit Register'!$A$4:$A$103,0)),0))</f>
        <v/>
      </c>
      <c r="F23" s="2">
        <f>IF(C23="","",IFERROR(INDEX('Unit Register'!$C$4:$C$103,MATCH(C23,'Unit Register'!$A$4:$A$103,0)),0))</f>
        <v/>
      </c>
      <c r="G23" s="2">
        <f>IF(C23="",0,IFERROR(E23,0)+IFERROR(F23,0))</f>
        <v/>
      </c>
      <c r="H23" s="2">
        <f>IF(C23="","",SUMIFS($G$5:$G$304,$C$5:$C$304,C23,$B$5:$B$304,"&lt;"&amp;B23)-SUMIFS(Payments!$I$5:$I$304,Payments!$B$5:$B$304,C23,Payments!$D$5:$D$304,"&lt;"&amp;B23))</f>
        <v/>
      </c>
      <c r="I23" s="2">
        <f>IF(C23="",0,G23+MAX(0,H23))</f>
        <v/>
      </c>
      <c r="J23">
        <f>IF(C23="","",IF(I23&lt;=0,"Paid / Credit",IF(H23&gt;0,"Arrears","Current Due")))</f>
        <v/>
      </c>
    </row>
    <row r="24">
      <c r="A24">
        <f>IF(OR(B24="",C24=""),"","CHG-"&amp;TEXT(B24,"yyyymm")&amp;"-"&amp;C24)</f>
        <v/>
      </c>
      <c r="D24">
        <f>IF(C24="","",IFERROR(INDEX('Unit Register'!$F$4:$F$103,MATCH(C24,'Unit Register'!$A$4:$A$103,0)),""))</f>
        <v/>
      </c>
      <c r="E24" s="2">
        <f>IF(C24="","",IFERROR(INDEX('Unit Register'!$B$4:$B$103,MATCH(C24,'Unit Register'!$A$4:$A$103,0)),0))</f>
        <v/>
      </c>
      <c r="F24" s="2">
        <f>IF(C24="","",IFERROR(INDEX('Unit Register'!$C$4:$C$103,MATCH(C24,'Unit Register'!$A$4:$A$103,0)),0))</f>
        <v/>
      </c>
      <c r="G24" s="2">
        <f>IF(C24="",0,IFERROR(E24,0)+IFERROR(F24,0))</f>
        <v/>
      </c>
      <c r="H24" s="2">
        <f>IF(C24="","",SUMIFS($G$5:$G$304,$C$5:$C$304,C24,$B$5:$B$304,"&lt;"&amp;B24)-SUMIFS(Payments!$I$5:$I$304,Payments!$B$5:$B$304,C24,Payments!$D$5:$D$304,"&lt;"&amp;B24))</f>
        <v/>
      </c>
      <c r="I24" s="2">
        <f>IF(C24="",0,G24+MAX(0,H24))</f>
        <v/>
      </c>
      <c r="J24">
        <f>IF(C24="","",IF(I24&lt;=0,"Paid / Credit",IF(H24&gt;0,"Arrears","Current Due")))</f>
        <v/>
      </c>
    </row>
    <row r="25">
      <c r="A25">
        <f>IF(OR(B25="",C25=""),"","CHG-"&amp;TEXT(B25,"yyyymm")&amp;"-"&amp;C25)</f>
        <v/>
      </c>
      <c r="D25">
        <f>IF(C25="","",IFERROR(INDEX('Unit Register'!$F$4:$F$103,MATCH(C25,'Unit Register'!$A$4:$A$103,0)),""))</f>
        <v/>
      </c>
      <c r="E25" s="2">
        <f>IF(C25="","",IFERROR(INDEX('Unit Register'!$B$4:$B$103,MATCH(C25,'Unit Register'!$A$4:$A$103,0)),0))</f>
        <v/>
      </c>
      <c r="F25" s="2">
        <f>IF(C25="","",IFERROR(INDEX('Unit Register'!$C$4:$C$103,MATCH(C25,'Unit Register'!$A$4:$A$103,0)),0))</f>
        <v/>
      </c>
      <c r="G25" s="2">
        <f>IF(C25="",0,IFERROR(E25,0)+IFERROR(F25,0))</f>
        <v/>
      </c>
      <c r="H25" s="2">
        <f>IF(C25="","",SUMIFS($G$5:$G$304,$C$5:$C$304,C25,$B$5:$B$304,"&lt;"&amp;B25)-SUMIFS(Payments!$I$5:$I$304,Payments!$B$5:$B$304,C25,Payments!$D$5:$D$304,"&lt;"&amp;B25))</f>
        <v/>
      </c>
      <c r="I25" s="2">
        <f>IF(C25="",0,G25+MAX(0,H25))</f>
        <v/>
      </c>
      <c r="J25">
        <f>IF(C25="","",IF(I25&lt;=0,"Paid / Credit",IF(H25&gt;0,"Arrears","Current Due")))</f>
        <v/>
      </c>
    </row>
    <row r="26">
      <c r="A26">
        <f>IF(OR(B26="",C26=""),"","CHG-"&amp;TEXT(B26,"yyyymm")&amp;"-"&amp;C26)</f>
        <v/>
      </c>
      <c r="D26">
        <f>IF(C26="","",IFERROR(INDEX('Unit Register'!$F$4:$F$103,MATCH(C26,'Unit Register'!$A$4:$A$103,0)),""))</f>
        <v/>
      </c>
      <c r="E26" s="2">
        <f>IF(C26="","",IFERROR(INDEX('Unit Register'!$B$4:$B$103,MATCH(C26,'Unit Register'!$A$4:$A$103,0)),0))</f>
        <v/>
      </c>
      <c r="F26" s="2">
        <f>IF(C26="","",IFERROR(INDEX('Unit Register'!$C$4:$C$103,MATCH(C26,'Unit Register'!$A$4:$A$103,0)),0))</f>
        <v/>
      </c>
      <c r="G26" s="2">
        <f>IF(C26="",0,IFERROR(E26,0)+IFERROR(F26,0))</f>
        <v/>
      </c>
      <c r="H26" s="2">
        <f>IF(C26="","",SUMIFS($G$5:$G$304,$C$5:$C$304,C26,$B$5:$B$304,"&lt;"&amp;B26)-SUMIFS(Payments!$I$5:$I$304,Payments!$B$5:$B$304,C26,Payments!$D$5:$D$304,"&lt;"&amp;B26))</f>
        <v/>
      </c>
      <c r="I26" s="2">
        <f>IF(C26="",0,G26+MAX(0,H26))</f>
        <v/>
      </c>
      <c r="J26">
        <f>IF(C26="","",IF(I26&lt;=0,"Paid / Credit",IF(H26&gt;0,"Arrears","Current Due")))</f>
        <v/>
      </c>
    </row>
    <row r="27">
      <c r="A27">
        <f>IF(OR(B27="",C27=""),"","CHG-"&amp;TEXT(B27,"yyyymm")&amp;"-"&amp;C27)</f>
        <v/>
      </c>
      <c r="D27">
        <f>IF(C27="","",IFERROR(INDEX('Unit Register'!$F$4:$F$103,MATCH(C27,'Unit Register'!$A$4:$A$103,0)),""))</f>
        <v/>
      </c>
      <c r="E27" s="2">
        <f>IF(C27="","",IFERROR(INDEX('Unit Register'!$B$4:$B$103,MATCH(C27,'Unit Register'!$A$4:$A$103,0)),0))</f>
        <v/>
      </c>
      <c r="F27" s="2">
        <f>IF(C27="","",IFERROR(INDEX('Unit Register'!$C$4:$C$103,MATCH(C27,'Unit Register'!$A$4:$A$103,0)),0))</f>
        <v/>
      </c>
      <c r="G27" s="2">
        <f>IF(C27="",0,IFERROR(E27,0)+IFERROR(F27,0))</f>
        <v/>
      </c>
      <c r="H27" s="2">
        <f>IF(C27="","",SUMIFS($G$5:$G$304,$C$5:$C$304,C27,$B$5:$B$304,"&lt;"&amp;B27)-SUMIFS(Payments!$I$5:$I$304,Payments!$B$5:$B$304,C27,Payments!$D$5:$D$304,"&lt;"&amp;B27))</f>
        <v/>
      </c>
      <c r="I27" s="2">
        <f>IF(C27="",0,G27+MAX(0,H27))</f>
        <v/>
      </c>
      <c r="J27">
        <f>IF(C27="","",IF(I27&lt;=0,"Paid / Credit",IF(H27&gt;0,"Arrears","Current Due")))</f>
        <v/>
      </c>
    </row>
    <row r="28">
      <c r="A28">
        <f>IF(OR(B28="",C28=""),"","CHG-"&amp;TEXT(B28,"yyyymm")&amp;"-"&amp;C28)</f>
        <v/>
      </c>
      <c r="D28">
        <f>IF(C28="","",IFERROR(INDEX('Unit Register'!$F$4:$F$103,MATCH(C28,'Unit Register'!$A$4:$A$103,0)),""))</f>
        <v/>
      </c>
      <c r="E28" s="2">
        <f>IF(C28="","",IFERROR(INDEX('Unit Register'!$B$4:$B$103,MATCH(C28,'Unit Register'!$A$4:$A$103,0)),0))</f>
        <v/>
      </c>
      <c r="F28" s="2">
        <f>IF(C28="","",IFERROR(INDEX('Unit Register'!$C$4:$C$103,MATCH(C28,'Unit Register'!$A$4:$A$103,0)),0))</f>
        <v/>
      </c>
      <c r="G28" s="2">
        <f>IF(C28="",0,IFERROR(E28,0)+IFERROR(F28,0))</f>
        <v/>
      </c>
      <c r="H28" s="2">
        <f>IF(C28="","",SUMIFS($G$5:$G$304,$C$5:$C$304,C28,$B$5:$B$304,"&lt;"&amp;B28)-SUMIFS(Payments!$I$5:$I$304,Payments!$B$5:$B$304,C28,Payments!$D$5:$D$304,"&lt;"&amp;B28))</f>
        <v/>
      </c>
      <c r="I28" s="2">
        <f>IF(C28="",0,G28+MAX(0,H28))</f>
        <v/>
      </c>
      <c r="J28">
        <f>IF(C28="","",IF(I28&lt;=0,"Paid / Credit",IF(H28&gt;0,"Arrears","Current Due")))</f>
        <v/>
      </c>
    </row>
    <row r="29">
      <c r="A29">
        <f>IF(OR(B29="",C29=""),"","CHG-"&amp;TEXT(B29,"yyyymm")&amp;"-"&amp;C29)</f>
        <v/>
      </c>
      <c r="D29">
        <f>IF(C29="","",IFERROR(INDEX('Unit Register'!$F$4:$F$103,MATCH(C29,'Unit Register'!$A$4:$A$103,0)),""))</f>
        <v/>
      </c>
      <c r="E29" s="2">
        <f>IF(C29="","",IFERROR(INDEX('Unit Register'!$B$4:$B$103,MATCH(C29,'Unit Register'!$A$4:$A$103,0)),0))</f>
        <v/>
      </c>
      <c r="F29" s="2">
        <f>IF(C29="","",IFERROR(INDEX('Unit Register'!$C$4:$C$103,MATCH(C29,'Unit Register'!$A$4:$A$103,0)),0))</f>
        <v/>
      </c>
      <c r="G29" s="2">
        <f>IF(C29="",0,IFERROR(E29,0)+IFERROR(F29,0))</f>
        <v/>
      </c>
      <c r="H29" s="2">
        <f>IF(C29="","",SUMIFS($G$5:$G$304,$C$5:$C$304,C29,$B$5:$B$304,"&lt;"&amp;B29)-SUMIFS(Payments!$I$5:$I$304,Payments!$B$5:$B$304,C29,Payments!$D$5:$D$304,"&lt;"&amp;B29))</f>
        <v/>
      </c>
      <c r="I29" s="2">
        <f>IF(C29="",0,G29+MAX(0,H29))</f>
        <v/>
      </c>
      <c r="J29">
        <f>IF(C29="","",IF(I29&lt;=0,"Paid / Credit",IF(H29&gt;0,"Arrears","Current Due")))</f>
        <v/>
      </c>
    </row>
    <row r="30">
      <c r="A30">
        <f>IF(OR(B30="",C30=""),"","CHG-"&amp;TEXT(B30,"yyyymm")&amp;"-"&amp;C30)</f>
        <v/>
      </c>
      <c r="D30">
        <f>IF(C30="","",IFERROR(INDEX('Unit Register'!$F$4:$F$103,MATCH(C30,'Unit Register'!$A$4:$A$103,0)),""))</f>
        <v/>
      </c>
      <c r="E30" s="2">
        <f>IF(C30="","",IFERROR(INDEX('Unit Register'!$B$4:$B$103,MATCH(C30,'Unit Register'!$A$4:$A$103,0)),0))</f>
        <v/>
      </c>
      <c r="F30" s="2">
        <f>IF(C30="","",IFERROR(INDEX('Unit Register'!$C$4:$C$103,MATCH(C30,'Unit Register'!$A$4:$A$103,0)),0))</f>
        <v/>
      </c>
      <c r="G30" s="2">
        <f>IF(C30="",0,IFERROR(E30,0)+IFERROR(F30,0))</f>
        <v/>
      </c>
      <c r="H30" s="2">
        <f>IF(C30="","",SUMIFS($G$5:$G$304,$C$5:$C$304,C30,$B$5:$B$304,"&lt;"&amp;B30)-SUMIFS(Payments!$I$5:$I$304,Payments!$B$5:$B$304,C30,Payments!$D$5:$D$304,"&lt;"&amp;B30))</f>
        <v/>
      </c>
      <c r="I30" s="2">
        <f>IF(C30="",0,G30+MAX(0,H30))</f>
        <v/>
      </c>
      <c r="J30">
        <f>IF(C30="","",IF(I30&lt;=0,"Paid / Credit",IF(H30&gt;0,"Arrears","Current Due")))</f>
        <v/>
      </c>
    </row>
    <row r="31">
      <c r="A31">
        <f>IF(OR(B31="",C31=""),"","CHG-"&amp;TEXT(B31,"yyyymm")&amp;"-"&amp;C31)</f>
        <v/>
      </c>
      <c r="D31">
        <f>IF(C31="","",IFERROR(INDEX('Unit Register'!$F$4:$F$103,MATCH(C31,'Unit Register'!$A$4:$A$103,0)),""))</f>
        <v/>
      </c>
      <c r="E31" s="2">
        <f>IF(C31="","",IFERROR(INDEX('Unit Register'!$B$4:$B$103,MATCH(C31,'Unit Register'!$A$4:$A$103,0)),0))</f>
        <v/>
      </c>
      <c r="F31" s="2">
        <f>IF(C31="","",IFERROR(INDEX('Unit Register'!$C$4:$C$103,MATCH(C31,'Unit Register'!$A$4:$A$103,0)),0))</f>
        <v/>
      </c>
      <c r="G31" s="2">
        <f>IF(C31="",0,IFERROR(E31,0)+IFERROR(F31,0))</f>
        <v/>
      </c>
      <c r="H31" s="2">
        <f>IF(C31="","",SUMIFS($G$5:$G$304,$C$5:$C$304,C31,$B$5:$B$304,"&lt;"&amp;B31)-SUMIFS(Payments!$I$5:$I$304,Payments!$B$5:$B$304,C31,Payments!$D$5:$D$304,"&lt;"&amp;B31))</f>
        <v/>
      </c>
      <c r="I31" s="2">
        <f>IF(C31="",0,G31+MAX(0,H31))</f>
        <v/>
      </c>
      <c r="J31">
        <f>IF(C31="","",IF(I31&lt;=0,"Paid / Credit",IF(H31&gt;0,"Arrears","Current Due")))</f>
        <v/>
      </c>
    </row>
    <row r="32">
      <c r="A32">
        <f>IF(OR(B32="",C32=""),"","CHG-"&amp;TEXT(B32,"yyyymm")&amp;"-"&amp;C32)</f>
        <v/>
      </c>
      <c r="D32">
        <f>IF(C32="","",IFERROR(INDEX('Unit Register'!$F$4:$F$103,MATCH(C32,'Unit Register'!$A$4:$A$103,0)),""))</f>
        <v/>
      </c>
      <c r="E32" s="2">
        <f>IF(C32="","",IFERROR(INDEX('Unit Register'!$B$4:$B$103,MATCH(C32,'Unit Register'!$A$4:$A$103,0)),0))</f>
        <v/>
      </c>
      <c r="F32" s="2">
        <f>IF(C32="","",IFERROR(INDEX('Unit Register'!$C$4:$C$103,MATCH(C32,'Unit Register'!$A$4:$A$103,0)),0))</f>
        <v/>
      </c>
      <c r="G32" s="2">
        <f>IF(C32="",0,IFERROR(E32,0)+IFERROR(F32,0))</f>
        <v/>
      </c>
      <c r="H32" s="2">
        <f>IF(C32="","",SUMIFS($G$5:$G$304,$C$5:$C$304,C32,$B$5:$B$304,"&lt;"&amp;B32)-SUMIFS(Payments!$I$5:$I$304,Payments!$B$5:$B$304,C32,Payments!$D$5:$D$304,"&lt;"&amp;B32))</f>
        <v/>
      </c>
      <c r="I32" s="2">
        <f>IF(C32="",0,G32+MAX(0,H32))</f>
        <v/>
      </c>
      <c r="J32">
        <f>IF(C32="","",IF(I32&lt;=0,"Paid / Credit",IF(H32&gt;0,"Arrears","Current Due")))</f>
        <v/>
      </c>
    </row>
    <row r="33">
      <c r="A33">
        <f>IF(OR(B33="",C33=""),"","CHG-"&amp;TEXT(B33,"yyyymm")&amp;"-"&amp;C33)</f>
        <v/>
      </c>
      <c r="D33">
        <f>IF(C33="","",IFERROR(INDEX('Unit Register'!$F$4:$F$103,MATCH(C33,'Unit Register'!$A$4:$A$103,0)),""))</f>
        <v/>
      </c>
      <c r="E33" s="2">
        <f>IF(C33="","",IFERROR(INDEX('Unit Register'!$B$4:$B$103,MATCH(C33,'Unit Register'!$A$4:$A$103,0)),0))</f>
        <v/>
      </c>
      <c r="F33" s="2">
        <f>IF(C33="","",IFERROR(INDEX('Unit Register'!$C$4:$C$103,MATCH(C33,'Unit Register'!$A$4:$A$103,0)),0))</f>
        <v/>
      </c>
      <c r="G33" s="2">
        <f>IF(C33="",0,IFERROR(E33,0)+IFERROR(F33,0))</f>
        <v/>
      </c>
      <c r="H33" s="2">
        <f>IF(C33="","",SUMIFS($G$5:$G$304,$C$5:$C$304,C33,$B$5:$B$304,"&lt;"&amp;B33)-SUMIFS(Payments!$I$5:$I$304,Payments!$B$5:$B$304,C33,Payments!$D$5:$D$304,"&lt;"&amp;B33))</f>
        <v/>
      </c>
      <c r="I33" s="2">
        <f>IF(C33="",0,G33+MAX(0,H33))</f>
        <v/>
      </c>
      <c r="J33">
        <f>IF(C33="","",IF(I33&lt;=0,"Paid / Credit",IF(H33&gt;0,"Arrears","Current Due")))</f>
        <v/>
      </c>
    </row>
    <row r="34">
      <c r="A34">
        <f>IF(OR(B34="",C34=""),"","CHG-"&amp;TEXT(B34,"yyyymm")&amp;"-"&amp;C34)</f>
        <v/>
      </c>
      <c r="D34">
        <f>IF(C34="","",IFERROR(INDEX('Unit Register'!$F$4:$F$103,MATCH(C34,'Unit Register'!$A$4:$A$103,0)),""))</f>
        <v/>
      </c>
      <c r="E34" s="2">
        <f>IF(C34="","",IFERROR(INDEX('Unit Register'!$B$4:$B$103,MATCH(C34,'Unit Register'!$A$4:$A$103,0)),0))</f>
        <v/>
      </c>
      <c r="F34" s="2">
        <f>IF(C34="","",IFERROR(INDEX('Unit Register'!$C$4:$C$103,MATCH(C34,'Unit Register'!$A$4:$A$103,0)),0))</f>
        <v/>
      </c>
      <c r="G34" s="2">
        <f>IF(C34="",0,IFERROR(E34,0)+IFERROR(F34,0))</f>
        <v/>
      </c>
      <c r="H34" s="2">
        <f>IF(C34="","",SUMIFS($G$5:$G$304,$C$5:$C$304,C34,$B$5:$B$304,"&lt;"&amp;B34)-SUMIFS(Payments!$I$5:$I$304,Payments!$B$5:$B$304,C34,Payments!$D$5:$D$304,"&lt;"&amp;B34))</f>
        <v/>
      </c>
      <c r="I34" s="2">
        <f>IF(C34="",0,G34+MAX(0,H34))</f>
        <v/>
      </c>
      <c r="J34">
        <f>IF(C34="","",IF(I34&lt;=0,"Paid / Credit",IF(H34&gt;0,"Arrears","Current Due")))</f>
        <v/>
      </c>
    </row>
    <row r="35">
      <c r="A35">
        <f>IF(OR(B35="",C35=""),"","CHG-"&amp;TEXT(B35,"yyyymm")&amp;"-"&amp;C35)</f>
        <v/>
      </c>
      <c r="D35">
        <f>IF(C35="","",IFERROR(INDEX('Unit Register'!$F$4:$F$103,MATCH(C35,'Unit Register'!$A$4:$A$103,0)),""))</f>
        <v/>
      </c>
      <c r="E35" s="2">
        <f>IF(C35="","",IFERROR(INDEX('Unit Register'!$B$4:$B$103,MATCH(C35,'Unit Register'!$A$4:$A$103,0)),0))</f>
        <v/>
      </c>
      <c r="F35" s="2">
        <f>IF(C35="","",IFERROR(INDEX('Unit Register'!$C$4:$C$103,MATCH(C35,'Unit Register'!$A$4:$A$103,0)),0))</f>
        <v/>
      </c>
      <c r="G35" s="2">
        <f>IF(C35="",0,IFERROR(E35,0)+IFERROR(F35,0))</f>
        <v/>
      </c>
      <c r="H35" s="2">
        <f>IF(C35="","",SUMIFS($G$5:$G$304,$C$5:$C$304,C35,$B$5:$B$304,"&lt;"&amp;B35)-SUMIFS(Payments!$I$5:$I$304,Payments!$B$5:$B$304,C35,Payments!$D$5:$D$304,"&lt;"&amp;B35))</f>
        <v/>
      </c>
      <c r="I35" s="2">
        <f>IF(C35="",0,G35+MAX(0,H35))</f>
        <v/>
      </c>
      <c r="J35">
        <f>IF(C35="","",IF(I35&lt;=0,"Paid / Credit",IF(H35&gt;0,"Arrears","Current Due")))</f>
        <v/>
      </c>
    </row>
    <row r="36">
      <c r="A36">
        <f>IF(OR(B36="",C36=""),"","CHG-"&amp;TEXT(B36,"yyyymm")&amp;"-"&amp;C36)</f>
        <v/>
      </c>
      <c r="D36">
        <f>IF(C36="","",IFERROR(INDEX('Unit Register'!$F$4:$F$103,MATCH(C36,'Unit Register'!$A$4:$A$103,0)),""))</f>
        <v/>
      </c>
      <c r="E36" s="2">
        <f>IF(C36="","",IFERROR(INDEX('Unit Register'!$B$4:$B$103,MATCH(C36,'Unit Register'!$A$4:$A$103,0)),0))</f>
        <v/>
      </c>
      <c r="F36" s="2">
        <f>IF(C36="","",IFERROR(INDEX('Unit Register'!$C$4:$C$103,MATCH(C36,'Unit Register'!$A$4:$A$103,0)),0))</f>
        <v/>
      </c>
      <c r="G36" s="2">
        <f>IF(C36="",0,IFERROR(E36,0)+IFERROR(F36,0))</f>
        <v/>
      </c>
      <c r="H36" s="2">
        <f>IF(C36="","",SUMIFS($G$5:$G$304,$C$5:$C$304,C36,$B$5:$B$304,"&lt;"&amp;B36)-SUMIFS(Payments!$I$5:$I$304,Payments!$B$5:$B$304,C36,Payments!$D$5:$D$304,"&lt;"&amp;B36))</f>
        <v/>
      </c>
      <c r="I36" s="2">
        <f>IF(C36="",0,G36+MAX(0,H36))</f>
        <v/>
      </c>
      <c r="J36">
        <f>IF(C36="","",IF(I36&lt;=0,"Paid / Credit",IF(H36&gt;0,"Arrears","Current Due")))</f>
        <v/>
      </c>
    </row>
    <row r="37">
      <c r="A37">
        <f>IF(OR(B37="",C37=""),"","CHG-"&amp;TEXT(B37,"yyyymm")&amp;"-"&amp;C37)</f>
        <v/>
      </c>
      <c r="D37">
        <f>IF(C37="","",IFERROR(INDEX('Unit Register'!$F$4:$F$103,MATCH(C37,'Unit Register'!$A$4:$A$103,0)),""))</f>
        <v/>
      </c>
      <c r="E37" s="2">
        <f>IF(C37="","",IFERROR(INDEX('Unit Register'!$B$4:$B$103,MATCH(C37,'Unit Register'!$A$4:$A$103,0)),0))</f>
        <v/>
      </c>
      <c r="F37" s="2">
        <f>IF(C37="","",IFERROR(INDEX('Unit Register'!$C$4:$C$103,MATCH(C37,'Unit Register'!$A$4:$A$103,0)),0))</f>
        <v/>
      </c>
      <c r="G37" s="2">
        <f>IF(C37="",0,IFERROR(E37,0)+IFERROR(F37,0))</f>
        <v/>
      </c>
      <c r="H37" s="2">
        <f>IF(C37="","",SUMIFS($G$5:$G$304,$C$5:$C$304,C37,$B$5:$B$304,"&lt;"&amp;B37)-SUMIFS(Payments!$I$5:$I$304,Payments!$B$5:$B$304,C37,Payments!$D$5:$D$304,"&lt;"&amp;B37))</f>
        <v/>
      </c>
      <c r="I37" s="2">
        <f>IF(C37="",0,G37+MAX(0,H37))</f>
        <v/>
      </c>
      <c r="J37">
        <f>IF(C37="","",IF(I37&lt;=0,"Paid / Credit",IF(H37&gt;0,"Arrears","Current Due")))</f>
        <v/>
      </c>
    </row>
    <row r="38">
      <c r="A38">
        <f>IF(OR(B38="",C38=""),"","CHG-"&amp;TEXT(B38,"yyyymm")&amp;"-"&amp;C38)</f>
        <v/>
      </c>
      <c r="D38">
        <f>IF(C38="","",IFERROR(INDEX('Unit Register'!$F$4:$F$103,MATCH(C38,'Unit Register'!$A$4:$A$103,0)),""))</f>
        <v/>
      </c>
      <c r="E38" s="2">
        <f>IF(C38="","",IFERROR(INDEX('Unit Register'!$B$4:$B$103,MATCH(C38,'Unit Register'!$A$4:$A$103,0)),0))</f>
        <v/>
      </c>
      <c r="F38" s="2">
        <f>IF(C38="","",IFERROR(INDEX('Unit Register'!$C$4:$C$103,MATCH(C38,'Unit Register'!$A$4:$A$103,0)),0))</f>
        <v/>
      </c>
      <c r="G38" s="2">
        <f>IF(C38="",0,IFERROR(E38,0)+IFERROR(F38,0))</f>
        <v/>
      </c>
      <c r="H38" s="2">
        <f>IF(C38="","",SUMIFS($G$5:$G$304,$C$5:$C$304,C38,$B$5:$B$304,"&lt;"&amp;B38)-SUMIFS(Payments!$I$5:$I$304,Payments!$B$5:$B$304,C38,Payments!$D$5:$D$304,"&lt;"&amp;B38))</f>
        <v/>
      </c>
      <c r="I38" s="2">
        <f>IF(C38="",0,G38+MAX(0,H38))</f>
        <v/>
      </c>
      <c r="J38">
        <f>IF(C38="","",IF(I38&lt;=0,"Paid / Credit",IF(H38&gt;0,"Arrears","Current Due")))</f>
        <v/>
      </c>
    </row>
    <row r="39">
      <c r="A39">
        <f>IF(OR(B39="",C39=""),"","CHG-"&amp;TEXT(B39,"yyyymm")&amp;"-"&amp;C39)</f>
        <v/>
      </c>
      <c r="D39">
        <f>IF(C39="","",IFERROR(INDEX('Unit Register'!$F$4:$F$103,MATCH(C39,'Unit Register'!$A$4:$A$103,0)),""))</f>
        <v/>
      </c>
      <c r="E39" s="2">
        <f>IF(C39="","",IFERROR(INDEX('Unit Register'!$B$4:$B$103,MATCH(C39,'Unit Register'!$A$4:$A$103,0)),0))</f>
        <v/>
      </c>
      <c r="F39" s="2">
        <f>IF(C39="","",IFERROR(INDEX('Unit Register'!$C$4:$C$103,MATCH(C39,'Unit Register'!$A$4:$A$103,0)),0))</f>
        <v/>
      </c>
      <c r="G39" s="2">
        <f>IF(C39="",0,IFERROR(E39,0)+IFERROR(F39,0))</f>
        <v/>
      </c>
      <c r="H39" s="2">
        <f>IF(C39="","",SUMIFS($G$5:$G$304,$C$5:$C$304,C39,$B$5:$B$304,"&lt;"&amp;B39)-SUMIFS(Payments!$I$5:$I$304,Payments!$B$5:$B$304,C39,Payments!$D$5:$D$304,"&lt;"&amp;B39))</f>
        <v/>
      </c>
      <c r="I39" s="2">
        <f>IF(C39="",0,G39+MAX(0,H39))</f>
        <v/>
      </c>
      <c r="J39">
        <f>IF(C39="","",IF(I39&lt;=0,"Paid / Credit",IF(H39&gt;0,"Arrears","Current Due")))</f>
        <v/>
      </c>
    </row>
    <row r="40">
      <c r="A40">
        <f>IF(OR(B40="",C40=""),"","CHG-"&amp;TEXT(B40,"yyyymm")&amp;"-"&amp;C40)</f>
        <v/>
      </c>
      <c r="D40">
        <f>IF(C40="","",IFERROR(INDEX('Unit Register'!$F$4:$F$103,MATCH(C40,'Unit Register'!$A$4:$A$103,0)),""))</f>
        <v/>
      </c>
      <c r="E40" s="2">
        <f>IF(C40="","",IFERROR(INDEX('Unit Register'!$B$4:$B$103,MATCH(C40,'Unit Register'!$A$4:$A$103,0)),0))</f>
        <v/>
      </c>
      <c r="F40" s="2">
        <f>IF(C40="","",IFERROR(INDEX('Unit Register'!$C$4:$C$103,MATCH(C40,'Unit Register'!$A$4:$A$103,0)),0))</f>
        <v/>
      </c>
      <c r="G40" s="2">
        <f>IF(C40="",0,IFERROR(E40,0)+IFERROR(F40,0))</f>
        <v/>
      </c>
      <c r="H40" s="2">
        <f>IF(C40="","",SUMIFS($G$5:$G$304,$C$5:$C$304,C40,$B$5:$B$304,"&lt;"&amp;B40)-SUMIFS(Payments!$I$5:$I$304,Payments!$B$5:$B$304,C40,Payments!$D$5:$D$304,"&lt;"&amp;B40))</f>
        <v/>
      </c>
      <c r="I40" s="2">
        <f>IF(C40="",0,G40+MAX(0,H40))</f>
        <v/>
      </c>
      <c r="J40">
        <f>IF(C40="","",IF(I40&lt;=0,"Paid / Credit",IF(H40&gt;0,"Arrears","Current Due")))</f>
        <v/>
      </c>
    </row>
    <row r="41">
      <c r="A41">
        <f>IF(OR(B41="",C41=""),"","CHG-"&amp;TEXT(B41,"yyyymm")&amp;"-"&amp;C41)</f>
        <v/>
      </c>
      <c r="D41">
        <f>IF(C41="","",IFERROR(INDEX('Unit Register'!$F$4:$F$103,MATCH(C41,'Unit Register'!$A$4:$A$103,0)),""))</f>
        <v/>
      </c>
      <c r="E41" s="2">
        <f>IF(C41="","",IFERROR(INDEX('Unit Register'!$B$4:$B$103,MATCH(C41,'Unit Register'!$A$4:$A$103,0)),0))</f>
        <v/>
      </c>
      <c r="F41" s="2">
        <f>IF(C41="","",IFERROR(INDEX('Unit Register'!$C$4:$C$103,MATCH(C41,'Unit Register'!$A$4:$A$103,0)),0))</f>
        <v/>
      </c>
      <c r="G41" s="2">
        <f>IF(C41="",0,IFERROR(E41,0)+IFERROR(F41,0))</f>
        <v/>
      </c>
      <c r="H41" s="2">
        <f>IF(C41="","",SUMIFS($G$5:$G$304,$C$5:$C$304,C41,$B$5:$B$304,"&lt;"&amp;B41)-SUMIFS(Payments!$I$5:$I$304,Payments!$B$5:$B$304,C41,Payments!$D$5:$D$304,"&lt;"&amp;B41))</f>
        <v/>
      </c>
      <c r="I41" s="2">
        <f>IF(C41="",0,G41+MAX(0,H41))</f>
        <v/>
      </c>
      <c r="J41">
        <f>IF(C41="","",IF(I41&lt;=0,"Paid / Credit",IF(H41&gt;0,"Arrears","Current Due")))</f>
        <v/>
      </c>
    </row>
    <row r="42">
      <c r="A42">
        <f>IF(OR(B42="",C42=""),"","CHG-"&amp;TEXT(B42,"yyyymm")&amp;"-"&amp;C42)</f>
        <v/>
      </c>
      <c r="D42">
        <f>IF(C42="","",IFERROR(INDEX('Unit Register'!$F$4:$F$103,MATCH(C42,'Unit Register'!$A$4:$A$103,0)),""))</f>
        <v/>
      </c>
      <c r="E42" s="2">
        <f>IF(C42="","",IFERROR(INDEX('Unit Register'!$B$4:$B$103,MATCH(C42,'Unit Register'!$A$4:$A$103,0)),0))</f>
        <v/>
      </c>
      <c r="F42" s="2">
        <f>IF(C42="","",IFERROR(INDEX('Unit Register'!$C$4:$C$103,MATCH(C42,'Unit Register'!$A$4:$A$103,0)),0))</f>
        <v/>
      </c>
      <c r="G42" s="2">
        <f>IF(C42="",0,IFERROR(E42,0)+IFERROR(F42,0))</f>
        <v/>
      </c>
      <c r="H42" s="2">
        <f>IF(C42="","",SUMIFS($G$5:$G$304,$C$5:$C$304,C42,$B$5:$B$304,"&lt;"&amp;B42)-SUMIFS(Payments!$I$5:$I$304,Payments!$B$5:$B$304,C42,Payments!$D$5:$D$304,"&lt;"&amp;B42))</f>
        <v/>
      </c>
      <c r="I42" s="2">
        <f>IF(C42="",0,G42+MAX(0,H42))</f>
        <v/>
      </c>
      <c r="J42">
        <f>IF(C42="","",IF(I42&lt;=0,"Paid / Credit",IF(H42&gt;0,"Arrears","Current Due")))</f>
        <v/>
      </c>
    </row>
    <row r="43">
      <c r="A43">
        <f>IF(OR(B43="",C43=""),"","CHG-"&amp;TEXT(B43,"yyyymm")&amp;"-"&amp;C43)</f>
        <v/>
      </c>
      <c r="D43">
        <f>IF(C43="","",IFERROR(INDEX('Unit Register'!$F$4:$F$103,MATCH(C43,'Unit Register'!$A$4:$A$103,0)),""))</f>
        <v/>
      </c>
      <c r="E43" s="2">
        <f>IF(C43="","",IFERROR(INDEX('Unit Register'!$B$4:$B$103,MATCH(C43,'Unit Register'!$A$4:$A$103,0)),0))</f>
        <v/>
      </c>
      <c r="F43" s="2">
        <f>IF(C43="","",IFERROR(INDEX('Unit Register'!$C$4:$C$103,MATCH(C43,'Unit Register'!$A$4:$A$103,0)),0))</f>
        <v/>
      </c>
      <c r="G43" s="2">
        <f>IF(C43="",0,IFERROR(E43,0)+IFERROR(F43,0))</f>
        <v/>
      </c>
      <c r="H43" s="2">
        <f>IF(C43="","",SUMIFS($G$5:$G$304,$C$5:$C$304,C43,$B$5:$B$304,"&lt;"&amp;B43)-SUMIFS(Payments!$I$5:$I$304,Payments!$B$5:$B$304,C43,Payments!$D$5:$D$304,"&lt;"&amp;B43))</f>
        <v/>
      </c>
      <c r="I43" s="2">
        <f>IF(C43="",0,G43+MAX(0,H43))</f>
        <v/>
      </c>
      <c r="J43">
        <f>IF(C43="","",IF(I43&lt;=0,"Paid / Credit",IF(H43&gt;0,"Arrears","Current Due")))</f>
        <v/>
      </c>
    </row>
    <row r="44">
      <c r="A44">
        <f>IF(OR(B44="",C44=""),"","CHG-"&amp;TEXT(B44,"yyyymm")&amp;"-"&amp;C44)</f>
        <v/>
      </c>
      <c r="D44">
        <f>IF(C44="","",IFERROR(INDEX('Unit Register'!$F$4:$F$103,MATCH(C44,'Unit Register'!$A$4:$A$103,0)),""))</f>
        <v/>
      </c>
      <c r="E44" s="2">
        <f>IF(C44="","",IFERROR(INDEX('Unit Register'!$B$4:$B$103,MATCH(C44,'Unit Register'!$A$4:$A$103,0)),0))</f>
        <v/>
      </c>
      <c r="F44" s="2">
        <f>IF(C44="","",IFERROR(INDEX('Unit Register'!$C$4:$C$103,MATCH(C44,'Unit Register'!$A$4:$A$103,0)),0))</f>
        <v/>
      </c>
      <c r="G44" s="2">
        <f>IF(C44="",0,IFERROR(E44,0)+IFERROR(F44,0))</f>
        <v/>
      </c>
      <c r="H44" s="2">
        <f>IF(C44="","",SUMIFS($G$5:$G$304,$C$5:$C$304,C44,$B$5:$B$304,"&lt;"&amp;B44)-SUMIFS(Payments!$I$5:$I$304,Payments!$B$5:$B$304,C44,Payments!$D$5:$D$304,"&lt;"&amp;B44))</f>
        <v/>
      </c>
      <c r="I44" s="2">
        <f>IF(C44="",0,G44+MAX(0,H44))</f>
        <v/>
      </c>
      <c r="J44">
        <f>IF(C44="","",IF(I44&lt;=0,"Paid / Credit",IF(H44&gt;0,"Arrears","Current Due")))</f>
        <v/>
      </c>
    </row>
    <row r="45">
      <c r="A45">
        <f>IF(OR(B45="",C45=""),"","CHG-"&amp;TEXT(B45,"yyyymm")&amp;"-"&amp;C45)</f>
        <v/>
      </c>
      <c r="D45">
        <f>IF(C45="","",IFERROR(INDEX('Unit Register'!$F$4:$F$103,MATCH(C45,'Unit Register'!$A$4:$A$103,0)),""))</f>
        <v/>
      </c>
      <c r="E45" s="2">
        <f>IF(C45="","",IFERROR(INDEX('Unit Register'!$B$4:$B$103,MATCH(C45,'Unit Register'!$A$4:$A$103,0)),0))</f>
        <v/>
      </c>
      <c r="F45" s="2">
        <f>IF(C45="","",IFERROR(INDEX('Unit Register'!$C$4:$C$103,MATCH(C45,'Unit Register'!$A$4:$A$103,0)),0))</f>
        <v/>
      </c>
      <c r="G45" s="2">
        <f>IF(C45="",0,IFERROR(E45,0)+IFERROR(F45,0))</f>
        <v/>
      </c>
      <c r="H45" s="2">
        <f>IF(C45="","",SUMIFS($G$5:$G$304,$C$5:$C$304,C45,$B$5:$B$304,"&lt;"&amp;B45)-SUMIFS(Payments!$I$5:$I$304,Payments!$B$5:$B$304,C45,Payments!$D$5:$D$304,"&lt;"&amp;B45))</f>
        <v/>
      </c>
      <c r="I45" s="2">
        <f>IF(C45="",0,G45+MAX(0,H45))</f>
        <v/>
      </c>
      <c r="J45">
        <f>IF(C45="","",IF(I45&lt;=0,"Paid / Credit",IF(H45&gt;0,"Arrears","Current Due")))</f>
        <v/>
      </c>
    </row>
    <row r="46">
      <c r="A46">
        <f>IF(OR(B46="",C46=""),"","CHG-"&amp;TEXT(B46,"yyyymm")&amp;"-"&amp;C46)</f>
        <v/>
      </c>
      <c r="D46">
        <f>IF(C46="","",IFERROR(INDEX('Unit Register'!$F$4:$F$103,MATCH(C46,'Unit Register'!$A$4:$A$103,0)),""))</f>
        <v/>
      </c>
      <c r="E46" s="2">
        <f>IF(C46="","",IFERROR(INDEX('Unit Register'!$B$4:$B$103,MATCH(C46,'Unit Register'!$A$4:$A$103,0)),0))</f>
        <v/>
      </c>
      <c r="F46" s="2">
        <f>IF(C46="","",IFERROR(INDEX('Unit Register'!$C$4:$C$103,MATCH(C46,'Unit Register'!$A$4:$A$103,0)),0))</f>
        <v/>
      </c>
      <c r="G46" s="2">
        <f>IF(C46="",0,IFERROR(E46,0)+IFERROR(F46,0))</f>
        <v/>
      </c>
      <c r="H46" s="2">
        <f>IF(C46="","",SUMIFS($G$5:$G$304,$C$5:$C$304,C46,$B$5:$B$304,"&lt;"&amp;B46)-SUMIFS(Payments!$I$5:$I$304,Payments!$B$5:$B$304,C46,Payments!$D$5:$D$304,"&lt;"&amp;B46))</f>
        <v/>
      </c>
      <c r="I46" s="2">
        <f>IF(C46="",0,G46+MAX(0,H46))</f>
        <v/>
      </c>
      <c r="J46">
        <f>IF(C46="","",IF(I46&lt;=0,"Paid / Credit",IF(H46&gt;0,"Arrears","Current Due")))</f>
        <v/>
      </c>
    </row>
    <row r="47">
      <c r="A47">
        <f>IF(OR(B47="",C47=""),"","CHG-"&amp;TEXT(B47,"yyyymm")&amp;"-"&amp;C47)</f>
        <v/>
      </c>
      <c r="D47">
        <f>IF(C47="","",IFERROR(INDEX('Unit Register'!$F$4:$F$103,MATCH(C47,'Unit Register'!$A$4:$A$103,0)),""))</f>
        <v/>
      </c>
      <c r="E47" s="2">
        <f>IF(C47="","",IFERROR(INDEX('Unit Register'!$B$4:$B$103,MATCH(C47,'Unit Register'!$A$4:$A$103,0)),0))</f>
        <v/>
      </c>
      <c r="F47" s="2">
        <f>IF(C47="","",IFERROR(INDEX('Unit Register'!$C$4:$C$103,MATCH(C47,'Unit Register'!$A$4:$A$103,0)),0))</f>
        <v/>
      </c>
      <c r="G47" s="2">
        <f>IF(C47="",0,IFERROR(E47,0)+IFERROR(F47,0))</f>
        <v/>
      </c>
      <c r="H47" s="2">
        <f>IF(C47="","",SUMIFS($G$5:$G$304,$C$5:$C$304,C47,$B$5:$B$304,"&lt;"&amp;B47)-SUMIFS(Payments!$I$5:$I$304,Payments!$B$5:$B$304,C47,Payments!$D$5:$D$304,"&lt;"&amp;B47))</f>
        <v/>
      </c>
      <c r="I47" s="2">
        <f>IF(C47="",0,G47+MAX(0,H47))</f>
        <v/>
      </c>
      <c r="J47">
        <f>IF(C47="","",IF(I47&lt;=0,"Paid / Credit",IF(H47&gt;0,"Arrears","Current Due")))</f>
        <v/>
      </c>
    </row>
    <row r="48">
      <c r="A48">
        <f>IF(OR(B48="",C48=""),"","CHG-"&amp;TEXT(B48,"yyyymm")&amp;"-"&amp;C48)</f>
        <v/>
      </c>
      <c r="D48">
        <f>IF(C48="","",IFERROR(INDEX('Unit Register'!$F$4:$F$103,MATCH(C48,'Unit Register'!$A$4:$A$103,0)),""))</f>
        <v/>
      </c>
      <c r="E48" s="2">
        <f>IF(C48="","",IFERROR(INDEX('Unit Register'!$B$4:$B$103,MATCH(C48,'Unit Register'!$A$4:$A$103,0)),0))</f>
        <v/>
      </c>
      <c r="F48" s="2">
        <f>IF(C48="","",IFERROR(INDEX('Unit Register'!$C$4:$C$103,MATCH(C48,'Unit Register'!$A$4:$A$103,0)),0))</f>
        <v/>
      </c>
      <c r="G48" s="2">
        <f>IF(C48="",0,IFERROR(E48,0)+IFERROR(F48,0))</f>
        <v/>
      </c>
      <c r="H48" s="2">
        <f>IF(C48="","",SUMIFS($G$5:$G$304,$C$5:$C$304,C48,$B$5:$B$304,"&lt;"&amp;B48)-SUMIFS(Payments!$I$5:$I$304,Payments!$B$5:$B$304,C48,Payments!$D$5:$D$304,"&lt;"&amp;B48))</f>
        <v/>
      </c>
      <c r="I48" s="2">
        <f>IF(C48="",0,G48+MAX(0,H48))</f>
        <v/>
      </c>
      <c r="J48">
        <f>IF(C48="","",IF(I48&lt;=0,"Paid / Credit",IF(H48&gt;0,"Arrears","Current Due")))</f>
        <v/>
      </c>
    </row>
    <row r="49">
      <c r="A49">
        <f>IF(OR(B49="",C49=""),"","CHG-"&amp;TEXT(B49,"yyyymm")&amp;"-"&amp;C49)</f>
        <v/>
      </c>
      <c r="D49">
        <f>IF(C49="","",IFERROR(INDEX('Unit Register'!$F$4:$F$103,MATCH(C49,'Unit Register'!$A$4:$A$103,0)),""))</f>
        <v/>
      </c>
      <c r="E49" s="2">
        <f>IF(C49="","",IFERROR(INDEX('Unit Register'!$B$4:$B$103,MATCH(C49,'Unit Register'!$A$4:$A$103,0)),0))</f>
        <v/>
      </c>
      <c r="F49" s="2">
        <f>IF(C49="","",IFERROR(INDEX('Unit Register'!$C$4:$C$103,MATCH(C49,'Unit Register'!$A$4:$A$103,0)),0))</f>
        <v/>
      </c>
      <c r="G49" s="2">
        <f>IF(C49="",0,IFERROR(E49,0)+IFERROR(F49,0))</f>
        <v/>
      </c>
      <c r="H49" s="2">
        <f>IF(C49="","",SUMIFS($G$5:$G$304,$C$5:$C$304,C49,$B$5:$B$304,"&lt;"&amp;B49)-SUMIFS(Payments!$I$5:$I$304,Payments!$B$5:$B$304,C49,Payments!$D$5:$D$304,"&lt;"&amp;B49))</f>
        <v/>
      </c>
      <c r="I49" s="2">
        <f>IF(C49="",0,G49+MAX(0,H49))</f>
        <v/>
      </c>
      <c r="J49">
        <f>IF(C49="","",IF(I49&lt;=0,"Paid / Credit",IF(H49&gt;0,"Arrears","Current Due")))</f>
        <v/>
      </c>
    </row>
    <row r="50">
      <c r="A50">
        <f>IF(OR(B50="",C50=""),"","CHG-"&amp;TEXT(B50,"yyyymm")&amp;"-"&amp;C50)</f>
        <v/>
      </c>
      <c r="D50">
        <f>IF(C50="","",IFERROR(INDEX('Unit Register'!$F$4:$F$103,MATCH(C50,'Unit Register'!$A$4:$A$103,0)),""))</f>
        <v/>
      </c>
      <c r="E50" s="2">
        <f>IF(C50="","",IFERROR(INDEX('Unit Register'!$B$4:$B$103,MATCH(C50,'Unit Register'!$A$4:$A$103,0)),0))</f>
        <v/>
      </c>
      <c r="F50" s="2">
        <f>IF(C50="","",IFERROR(INDEX('Unit Register'!$C$4:$C$103,MATCH(C50,'Unit Register'!$A$4:$A$103,0)),0))</f>
        <v/>
      </c>
      <c r="G50" s="2">
        <f>IF(C50="",0,IFERROR(E50,0)+IFERROR(F50,0))</f>
        <v/>
      </c>
      <c r="H50" s="2">
        <f>IF(C50="","",SUMIFS($G$5:$G$304,$C$5:$C$304,C50,$B$5:$B$304,"&lt;"&amp;B50)-SUMIFS(Payments!$I$5:$I$304,Payments!$B$5:$B$304,C50,Payments!$D$5:$D$304,"&lt;"&amp;B50))</f>
        <v/>
      </c>
      <c r="I50" s="2">
        <f>IF(C50="",0,G50+MAX(0,H50))</f>
        <v/>
      </c>
      <c r="J50">
        <f>IF(C50="","",IF(I50&lt;=0,"Paid / Credit",IF(H50&gt;0,"Arrears","Current Due")))</f>
        <v/>
      </c>
    </row>
    <row r="51">
      <c r="A51">
        <f>IF(OR(B51="",C51=""),"","CHG-"&amp;TEXT(B51,"yyyymm")&amp;"-"&amp;C51)</f>
        <v/>
      </c>
      <c r="D51">
        <f>IF(C51="","",IFERROR(INDEX('Unit Register'!$F$4:$F$103,MATCH(C51,'Unit Register'!$A$4:$A$103,0)),""))</f>
        <v/>
      </c>
      <c r="E51" s="2">
        <f>IF(C51="","",IFERROR(INDEX('Unit Register'!$B$4:$B$103,MATCH(C51,'Unit Register'!$A$4:$A$103,0)),0))</f>
        <v/>
      </c>
      <c r="F51" s="2">
        <f>IF(C51="","",IFERROR(INDEX('Unit Register'!$C$4:$C$103,MATCH(C51,'Unit Register'!$A$4:$A$103,0)),0))</f>
        <v/>
      </c>
      <c r="G51" s="2">
        <f>IF(C51="",0,IFERROR(E51,0)+IFERROR(F51,0))</f>
        <v/>
      </c>
      <c r="H51" s="2">
        <f>IF(C51="","",SUMIFS($G$5:$G$304,$C$5:$C$304,C51,$B$5:$B$304,"&lt;"&amp;B51)-SUMIFS(Payments!$I$5:$I$304,Payments!$B$5:$B$304,C51,Payments!$D$5:$D$304,"&lt;"&amp;B51))</f>
        <v/>
      </c>
      <c r="I51" s="2">
        <f>IF(C51="",0,G51+MAX(0,H51))</f>
        <v/>
      </c>
      <c r="J51">
        <f>IF(C51="","",IF(I51&lt;=0,"Paid / Credit",IF(H51&gt;0,"Arrears","Current Due")))</f>
        <v/>
      </c>
    </row>
    <row r="52">
      <c r="A52">
        <f>IF(OR(B52="",C52=""),"","CHG-"&amp;TEXT(B52,"yyyymm")&amp;"-"&amp;C52)</f>
        <v/>
      </c>
      <c r="D52">
        <f>IF(C52="","",IFERROR(INDEX('Unit Register'!$F$4:$F$103,MATCH(C52,'Unit Register'!$A$4:$A$103,0)),""))</f>
        <v/>
      </c>
      <c r="E52" s="2">
        <f>IF(C52="","",IFERROR(INDEX('Unit Register'!$B$4:$B$103,MATCH(C52,'Unit Register'!$A$4:$A$103,0)),0))</f>
        <v/>
      </c>
      <c r="F52" s="2">
        <f>IF(C52="","",IFERROR(INDEX('Unit Register'!$C$4:$C$103,MATCH(C52,'Unit Register'!$A$4:$A$103,0)),0))</f>
        <v/>
      </c>
      <c r="G52" s="2">
        <f>IF(C52="",0,IFERROR(E52,0)+IFERROR(F52,0))</f>
        <v/>
      </c>
      <c r="H52" s="2">
        <f>IF(C52="","",SUMIFS($G$5:$G$304,$C$5:$C$304,C52,$B$5:$B$304,"&lt;"&amp;B52)-SUMIFS(Payments!$I$5:$I$304,Payments!$B$5:$B$304,C52,Payments!$D$5:$D$304,"&lt;"&amp;B52))</f>
        <v/>
      </c>
      <c r="I52" s="2">
        <f>IF(C52="",0,G52+MAX(0,H52))</f>
        <v/>
      </c>
      <c r="J52">
        <f>IF(C52="","",IF(I52&lt;=0,"Paid / Credit",IF(H52&gt;0,"Arrears","Current Due")))</f>
        <v/>
      </c>
    </row>
    <row r="53">
      <c r="A53">
        <f>IF(OR(B53="",C53=""),"","CHG-"&amp;TEXT(B53,"yyyymm")&amp;"-"&amp;C53)</f>
        <v/>
      </c>
      <c r="D53">
        <f>IF(C53="","",IFERROR(INDEX('Unit Register'!$F$4:$F$103,MATCH(C53,'Unit Register'!$A$4:$A$103,0)),""))</f>
        <v/>
      </c>
      <c r="E53" s="2">
        <f>IF(C53="","",IFERROR(INDEX('Unit Register'!$B$4:$B$103,MATCH(C53,'Unit Register'!$A$4:$A$103,0)),0))</f>
        <v/>
      </c>
      <c r="F53" s="2">
        <f>IF(C53="","",IFERROR(INDEX('Unit Register'!$C$4:$C$103,MATCH(C53,'Unit Register'!$A$4:$A$103,0)),0))</f>
        <v/>
      </c>
      <c r="G53" s="2">
        <f>IF(C53="",0,IFERROR(E53,0)+IFERROR(F53,0))</f>
        <v/>
      </c>
      <c r="H53" s="2">
        <f>IF(C53="","",SUMIFS($G$5:$G$304,$C$5:$C$304,C53,$B$5:$B$304,"&lt;"&amp;B53)-SUMIFS(Payments!$I$5:$I$304,Payments!$B$5:$B$304,C53,Payments!$D$5:$D$304,"&lt;"&amp;B53))</f>
        <v/>
      </c>
      <c r="I53" s="2">
        <f>IF(C53="",0,G53+MAX(0,H53))</f>
        <v/>
      </c>
      <c r="J53">
        <f>IF(C53="","",IF(I53&lt;=0,"Paid / Credit",IF(H53&gt;0,"Arrears","Current Due")))</f>
        <v/>
      </c>
    </row>
    <row r="54">
      <c r="A54">
        <f>IF(OR(B54="",C54=""),"","CHG-"&amp;TEXT(B54,"yyyymm")&amp;"-"&amp;C54)</f>
        <v/>
      </c>
      <c r="D54">
        <f>IF(C54="","",IFERROR(INDEX('Unit Register'!$F$4:$F$103,MATCH(C54,'Unit Register'!$A$4:$A$103,0)),""))</f>
        <v/>
      </c>
      <c r="E54" s="2">
        <f>IF(C54="","",IFERROR(INDEX('Unit Register'!$B$4:$B$103,MATCH(C54,'Unit Register'!$A$4:$A$103,0)),0))</f>
        <v/>
      </c>
      <c r="F54" s="2">
        <f>IF(C54="","",IFERROR(INDEX('Unit Register'!$C$4:$C$103,MATCH(C54,'Unit Register'!$A$4:$A$103,0)),0))</f>
        <v/>
      </c>
      <c r="G54" s="2">
        <f>IF(C54="",0,IFERROR(E54,0)+IFERROR(F54,0))</f>
        <v/>
      </c>
      <c r="H54" s="2">
        <f>IF(C54="","",SUMIFS($G$5:$G$304,$C$5:$C$304,C54,$B$5:$B$304,"&lt;"&amp;B54)-SUMIFS(Payments!$I$5:$I$304,Payments!$B$5:$B$304,C54,Payments!$D$5:$D$304,"&lt;"&amp;B54))</f>
        <v/>
      </c>
      <c r="I54" s="2">
        <f>IF(C54="",0,G54+MAX(0,H54))</f>
        <v/>
      </c>
      <c r="J54">
        <f>IF(C54="","",IF(I54&lt;=0,"Paid / Credit",IF(H54&gt;0,"Arrears","Current Due")))</f>
        <v/>
      </c>
    </row>
    <row r="55">
      <c r="A55">
        <f>IF(OR(B55="",C55=""),"","CHG-"&amp;TEXT(B55,"yyyymm")&amp;"-"&amp;C55)</f>
        <v/>
      </c>
      <c r="D55">
        <f>IF(C55="","",IFERROR(INDEX('Unit Register'!$F$4:$F$103,MATCH(C55,'Unit Register'!$A$4:$A$103,0)),""))</f>
        <v/>
      </c>
      <c r="E55" s="2">
        <f>IF(C55="","",IFERROR(INDEX('Unit Register'!$B$4:$B$103,MATCH(C55,'Unit Register'!$A$4:$A$103,0)),0))</f>
        <v/>
      </c>
      <c r="F55" s="2">
        <f>IF(C55="","",IFERROR(INDEX('Unit Register'!$C$4:$C$103,MATCH(C55,'Unit Register'!$A$4:$A$103,0)),0))</f>
        <v/>
      </c>
      <c r="G55" s="2">
        <f>IF(C55="",0,IFERROR(E55,0)+IFERROR(F55,0))</f>
        <v/>
      </c>
      <c r="H55" s="2">
        <f>IF(C55="","",SUMIFS($G$5:$G$304,$C$5:$C$304,C55,$B$5:$B$304,"&lt;"&amp;B55)-SUMIFS(Payments!$I$5:$I$304,Payments!$B$5:$B$304,C55,Payments!$D$5:$D$304,"&lt;"&amp;B55))</f>
        <v/>
      </c>
      <c r="I55" s="2">
        <f>IF(C55="",0,G55+MAX(0,H55))</f>
        <v/>
      </c>
      <c r="J55">
        <f>IF(C55="","",IF(I55&lt;=0,"Paid / Credit",IF(H55&gt;0,"Arrears","Current Due")))</f>
        <v/>
      </c>
    </row>
    <row r="56">
      <c r="A56">
        <f>IF(OR(B56="",C56=""),"","CHG-"&amp;TEXT(B56,"yyyymm")&amp;"-"&amp;C56)</f>
        <v/>
      </c>
      <c r="D56">
        <f>IF(C56="","",IFERROR(INDEX('Unit Register'!$F$4:$F$103,MATCH(C56,'Unit Register'!$A$4:$A$103,0)),""))</f>
        <v/>
      </c>
      <c r="E56" s="2">
        <f>IF(C56="","",IFERROR(INDEX('Unit Register'!$B$4:$B$103,MATCH(C56,'Unit Register'!$A$4:$A$103,0)),0))</f>
        <v/>
      </c>
      <c r="F56" s="2">
        <f>IF(C56="","",IFERROR(INDEX('Unit Register'!$C$4:$C$103,MATCH(C56,'Unit Register'!$A$4:$A$103,0)),0))</f>
        <v/>
      </c>
      <c r="G56" s="2">
        <f>IF(C56="",0,IFERROR(E56,0)+IFERROR(F56,0))</f>
        <v/>
      </c>
      <c r="H56" s="2">
        <f>IF(C56="","",SUMIFS($G$5:$G$304,$C$5:$C$304,C56,$B$5:$B$304,"&lt;"&amp;B56)-SUMIFS(Payments!$I$5:$I$304,Payments!$B$5:$B$304,C56,Payments!$D$5:$D$304,"&lt;"&amp;B56))</f>
        <v/>
      </c>
      <c r="I56" s="2">
        <f>IF(C56="",0,G56+MAX(0,H56))</f>
        <v/>
      </c>
      <c r="J56">
        <f>IF(C56="","",IF(I56&lt;=0,"Paid / Credit",IF(H56&gt;0,"Arrears","Current Due")))</f>
        <v/>
      </c>
    </row>
    <row r="57">
      <c r="A57">
        <f>IF(OR(B57="",C57=""),"","CHG-"&amp;TEXT(B57,"yyyymm")&amp;"-"&amp;C57)</f>
        <v/>
      </c>
      <c r="D57">
        <f>IF(C57="","",IFERROR(INDEX('Unit Register'!$F$4:$F$103,MATCH(C57,'Unit Register'!$A$4:$A$103,0)),""))</f>
        <v/>
      </c>
      <c r="E57" s="2">
        <f>IF(C57="","",IFERROR(INDEX('Unit Register'!$B$4:$B$103,MATCH(C57,'Unit Register'!$A$4:$A$103,0)),0))</f>
        <v/>
      </c>
      <c r="F57" s="2">
        <f>IF(C57="","",IFERROR(INDEX('Unit Register'!$C$4:$C$103,MATCH(C57,'Unit Register'!$A$4:$A$103,0)),0))</f>
        <v/>
      </c>
      <c r="G57" s="2">
        <f>IF(C57="",0,IFERROR(E57,0)+IFERROR(F57,0))</f>
        <v/>
      </c>
      <c r="H57" s="2">
        <f>IF(C57="","",SUMIFS($G$5:$G$304,$C$5:$C$304,C57,$B$5:$B$304,"&lt;"&amp;B57)-SUMIFS(Payments!$I$5:$I$304,Payments!$B$5:$B$304,C57,Payments!$D$5:$D$304,"&lt;"&amp;B57))</f>
        <v/>
      </c>
      <c r="I57" s="2">
        <f>IF(C57="",0,G57+MAX(0,H57))</f>
        <v/>
      </c>
      <c r="J57">
        <f>IF(C57="","",IF(I57&lt;=0,"Paid / Credit",IF(H57&gt;0,"Arrears","Current Due")))</f>
        <v/>
      </c>
    </row>
    <row r="58">
      <c r="A58">
        <f>IF(OR(B58="",C58=""),"","CHG-"&amp;TEXT(B58,"yyyymm")&amp;"-"&amp;C58)</f>
        <v/>
      </c>
      <c r="D58">
        <f>IF(C58="","",IFERROR(INDEX('Unit Register'!$F$4:$F$103,MATCH(C58,'Unit Register'!$A$4:$A$103,0)),""))</f>
        <v/>
      </c>
      <c r="E58" s="2">
        <f>IF(C58="","",IFERROR(INDEX('Unit Register'!$B$4:$B$103,MATCH(C58,'Unit Register'!$A$4:$A$103,0)),0))</f>
        <v/>
      </c>
      <c r="F58" s="2">
        <f>IF(C58="","",IFERROR(INDEX('Unit Register'!$C$4:$C$103,MATCH(C58,'Unit Register'!$A$4:$A$103,0)),0))</f>
        <v/>
      </c>
      <c r="G58" s="2">
        <f>IF(C58="",0,IFERROR(E58,0)+IFERROR(F58,0))</f>
        <v/>
      </c>
      <c r="H58" s="2">
        <f>IF(C58="","",SUMIFS($G$5:$G$304,$C$5:$C$304,C58,$B$5:$B$304,"&lt;"&amp;B58)-SUMIFS(Payments!$I$5:$I$304,Payments!$B$5:$B$304,C58,Payments!$D$5:$D$304,"&lt;"&amp;B58))</f>
        <v/>
      </c>
      <c r="I58" s="2">
        <f>IF(C58="",0,G58+MAX(0,H58))</f>
        <v/>
      </c>
      <c r="J58">
        <f>IF(C58="","",IF(I58&lt;=0,"Paid / Credit",IF(H58&gt;0,"Arrears","Current Due")))</f>
        <v/>
      </c>
    </row>
    <row r="59">
      <c r="A59">
        <f>IF(OR(B59="",C59=""),"","CHG-"&amp;TEXT(B59,"yyyymm")&amp;"-"&amp;C59)</f>
        <v/>
      </c>
      <c r="D59">
        <f>IF(C59="","",IFERROR(INDEX('Unit Register'!$F$4:$F$103,MATCH(C59,'Unit Register'!$A$4:$A$103,0)),""))</f>
        <v/>
      </c>
      <c r="E59" s="2">
        <f>IF(C59="","",IFERROR(INDEX('Unit Register'!$B$4:$B$103,MATCH(C59,'Unit Register'!$A$4:$A$103,0)),0))</f>
        <v/>
      </c>
      <c r="F59" s="2">
        <f>IF(C59="","",IFERROR(INDEX('Unit Register'!$C$4:$C$103,MATCH(C59,'Unit Register'!$A$4:$A$103,0)),0))</f>
        <v/>
      </c>
      <c r="G59" s="2">
        <f>IF(C59="",0,IFERROR(E59,0)+IFERROR(F59,0))</f>
        <v/>
      </c>
      <c r="H59" s="2">
        <f>IF(C59="","",SUMIFS($G$5:$G$304,$C$5:$C$304,C59,$B$5:$B$304,"&lt;"&amp;B59)-SUMIFS(Payments!$I$5:$I$304,Payments!$B$5:$B$304,C59,Payments!$D$5:$D$304,"&lt;"&amp;B59))</f>
        <v/>
      </c>
      <c r="I59" s="2">
        <f>IF(C59="",0,G59+MAX(0,H59))</f>
        <v/>
      </c>
      <c r="J59">
        <f>IF(C59="","",IF(I59&lt;=0,"Paid / Credit",IF(H59&gt;0,"Arrears","Current Due")))</f>
        <v/>
      </c>
    </row>
    <row r="60">
      <c r="A60">
        <f>IF(OR(B60="",C60=""),"","CHG-"&amp;TEXT(B60,"yyyymm")&amp;"-"&amp;C60)</f>
        <v/>
      </c>
      <c r="D60">
        <f>IF(C60="","",IFERROR(INDEX('Unit Register'!$F$4:$F$103,MATCH(C60,'Unit Register'!$A$4:$A$103,0)),""))</f>
        <v/>
      </c>
      <c r="E60" s="2">
        <f>IF(C60="","",IFERROR(INDEX('Unit Register'!$B$4:$B$103,MATCH(C60,'Unit Register'!$A$4:$A$103,0)),0))</f>
        <v/>
      </c>
      <c r="F60" s="2">
        <f>IF(C60="","",IFERROR(INDEX('Unit Register'!$C$4:$C$103,MATCH(C60,'Unit Register'!$A$4:$A$103,0)),0))</f>
        <v/>
      </c>
      <c r="G60" s="2">
        <f>IF(C60="",0,IFERROR(E60,0)+IFERROR(F60,0))</f>
        <v/>
      </c>
      <c r="H60" s="2">
        <f>IF(C60="","",SUMIFS($G$5:$G$304,$C$5:$C$304,C60,$B$5:$B$304,"&lt;"&amp;B60)-SUMIFS(Payments!$I$5:$I$304,Payments!$B$5:$B$304,C60,Payments!$D$5:$D$304,"&lt;"&amp;B60))</f>
        <v/>
      </c>
      <c r="I60" s="2">
        <f>IF(C60="",0,G60+MAX(0,H60))</f>
        <v/>
      </c>
      <c r="J60">
        <f>IF(C60="","",IF(I60&lt;=0,"Paid / Credit",IF(H60&gt;0,"Arrears","Current Due")))</f>
        <v/>
      </c>
    </row>
    <row r="61">
      <c r="A61">
        <f>IF(OR(B61="",C61=""),"","CHG-"&amp;TEXT(B61,"yyyymm")&amp;"-"&amp;C61)</f>
        <v/>
      </c>
      <c r="D61">
        <f>IF(C61="","",IFERROR(INDEX('Unit Register'!$F$4:$F$103,MATCH(C61,'Unit Register'!$A$4:$A$103,0)),""))</f>
        <v/>
      </c>
      <c r="E61" s="2">
        <f>IF(C61="","",IFERROR(INDEX('Unit Register'!$B$4:$B$103,MATCH(C61,'Unit Register'!$A$4:$A$103,0)),0))</f>
        <v/>
      </c>
      <c r="F61" s="2">
        <f>IF(C61="","",IFERROR(INDEX('Unit Register'!$C$4:$C$103,MATCH(C61,'Unit Register'!$A$4:$A$103,0)),0))</f>
        <v/>
      </c>
      <c r="G61" s="2">
        <f>IF(C61="",0,IFERROR(E61,0)+IFERROR(F61,0))</f>
        <v/>
      </c>
      <c r="H61" s="2">
        <f>IF(C61="","",SUMIFS($G$5:$G$304,$C$5:$C$304,C61,$B$5:$B$304,"&lt;"&amp;B61)-SUMIFS(Payments!$I$5:$I$304,Payments!$B$5:$B$304,C61,Payments!$D$5:$D$304,"&lt;"&amp;B61))</f>
        <v/>
      </c>
      <c r="I61" s="2">
        <f>IF(C61="",0,G61+MAX(0,H61))</f>
        <v/>
      </c>
      <c r="J61">
        <f>IF(C61="","",IF(I61&lt;=0,"Paid / Credit",IF(H61&gt;0,"Arrears","Current Due")))</f>
        <v/>
      </c>
    </row>
    <row r="62">
      <c r="A62">
        <f>IF(OR(B62="",C62=""),"","CHG-"&amp;TEXT(B62,"yyyymm")&amp;"-"&amp;C62)</f>
        <v/>
      </c>
      <c r="D62">
        <f>IF(C62="","",IFERROR(INDEX('Unit Register'!$F$4:$F$103,MATCH(C62,'Unit Register'!$A$4:$A$103,0)),""))</f>
        <v/>
      </c>
      <c r="E62" s="2">
        <f>IF(C62="","",IFERROR(INDEX('Unit Register'!$B$4:$B$103,MATCH(C62,'Unit Register'!$A$4:$A$103,0)),0))</f>
        <v/>
      </c>
      <c r="F62" s="2">
        <f>IF(C62="","",IFERROR(INDEX('Unit Register'!$C$4:$C$103,MATCH(C62,'Unit Register'!$A$4:$A$103,0)),0))</f>
        <v/>
      </c>
      <c r="G62" s="2">
        <f>IF(C62="",0,IFERROR(E62,0)+IFERROR(F62,0))</f>
        <v/>
      </c>
      <c r="H62" s="2">
        <f>IF(C62="","",SUMIFS($G$5:$G$304,$C$5:$C$304,C62,$B$5:$B$304,"&lt;"&amp;B62)-SUMIFS(Payments!$I$5:$I$304,Payments!$B$5:$B$304,C62,Payments!$D$5:$D$304,"&lt;"&amp;B62))</f>
        <v/>
      </c>
      <c r="I62" s="2">
        <f>IF(C62="",0,G62+MAX(0,H62))</f>
        <v/>
      </c>
      <c r="J62">
        <f>IF(C62="","",IF(I62&lt;=0,"Paid / Credit",IF(H62&gt;0,"Arrears","Current Due")))</f>
        <v/>
      </c>
    </row>
    <row r="63">
      <c r="A63">
        <f>IF(OR(B63="",C63=""),"","CHG-"&amp;TEXT(B63,"yyyymm")&amp;"-"&amp;C63)</f>
        <v/>
      </c>
      <c r="D63">
        <f>IF(C63="","",IFERROR(INDEX('Unit Register'!$F$4:$F$103,MATCH(C63,'Unit Register'!$A$4:$A$103,0)),""))</f>
        <v/>
      </c>
      <c r="E63" s="2">
        <f>IF(C63="","",IFERROR(INDEX('Unit Register'!$B$4:$B$103,MATCH(C63,'Unit Register'!$A$4:$A$103,0)),0))</f>
        <v/>
      </c>
      <c r="F63" s="2">
        <f>IF(C63="","",IFERROR(INDEX('Unit Register'!$C$4:$C$103,MATCH(C63,'Unit Register'!$A$4:$A$103,0)),0))</f>
        <v/>
      </c>
      <c r="G63" s="2">
        <f>IF(C63="",0,IFERROR(E63,0)+IFERROR(F63,0))</f>
        <v/>
      </c>
      <c r="H63" s="2">
        <f>IF(C63="","",SUMIFS($G$5:$G$304,$C$5:$C$304,C63,$B$5:$B$304,"&lt;"&amp;B63)-SUMIFS(Payments!$I$5:$I$304,Payments!$B$5:$B$304,C63,Payments!$D$5:$D$304,"&lt;"&amp;B63))</f>
        <v/>
      </c>
      <c r="I63" s="2">
        <f>IF(C63="",0,G63+MAX(0,H63))</f>
        <v/>
      </c>
      <c r="J63">
        <f>IF(C63="","",IF(I63&lt;=0,"Paid / Credit",IF(H63&gt;0,"Arrears","Current Due")))</f>
        <v/>
      </c>
    </row>
    <row r="64">
      <c r="A64">
        <f>IF(OR(B64="",C64=""),"","CHG-"&amp;TEXT(B64,"yyyymm")&amp;"-"&amp;C64)</f>
        <v/>
      </c>
      <c r="D64">
        <f>IF(C64="","",IFERROR(INDEX('Unit Register'!$F$4:$F$103,MATCH(C64,'Unit Register'!$A$4:$A$103,0)),""))</f>
        <v/>
      </c>
      <c r="E64" s="2">
        <f>IF(C64="","",IFERROR(INDEX('Unit Register'!$B$4:$B$103,MATCH(C64,'Unit Register'!$A$4:$A$103,0)),0))</f>
        <v/>
      </c>
      <c r="F64" s="2">
        <f>IF(C64="","",IFERROR(INDEX('Unit Register'!$C$4:$C$103,MATCH(C64,'Unit Register'!$A$4:$A$103,0)),0))</f>
        <v/>
      </c>
      <c r="G64" s="2">
        <f>IF(C64="",0,IFERROR(E64,0)+IFERROR(F64,0))</f>
        <v/>
      </c>
      <c r="H64" s="2">
        <f>IF(C64="","",SUMIFS($G$5:$G$304,$C$5:$C$304,C64,$B$5:$B$304,"&lt;"&amp;B64)-SUMIFS(Payments!$I$5:$I$304,Payments!$B$5:$B$304,C64,Payments!$D$5:$D$304,"&lt;"&amp;B64))</f>
        <v/>
      </c>
      <c r="I64" s="2">
        <f>IF(C64="",0,G64+MAX(0,H64))</f>
        <v/>
      </c>
      <c r="J64">
        <f>IF(C64="","",IF(I64&lt;=0,"Paid / Credit",IF(H64&gt;0,"Arrears","Current Due")))</f>
        <v/>
      </c>
    </row>
    <row r="65">
      <c r="A65">
        <f>IF(OR(B65="",C65=""),"","CHG-"&amp;TEXT(B65,"yyyymm")&amp;"-"&amp;C65)</f>
        <v/>
      </c>
      <c r="D65">
        <f>IF(C65="","",IFERROR(INDEX('Unit Register'!$F$4:$F$103,MATCH(C65,'Unit Register'!$A$4:$A$103,0)),""))</f>
        <v/>
      </c>
      <c r="E65" s="2">
        <f>IF(C65="","",IFERROR(INDEX('Unit Register'!$B$4:$B$103,MATCH(C65,'Unit Register'!$A$4:$A$103,0)),0))</f>
        <v/>
      </c>
      <c r="F65" s="2">
        <f>IF(C65="","",IFERROR(INDEX('Unit Register'!$C$4:$C$103,MATCH(C65,'Unit Register'!$A$4:$A$103,0)),0))</f>
        <v/>
      </c>
      <c r="G65" s="2">
        <f>IF(C65="",0,IFERROR(E65,0)+IFERROR(F65,0))</f>
        <v/>
      </c>
      <c r="H65" s="2">
        <f>IF(C65="","",SUMIFS($G$5:$G$304,$C$5:$C$304,C65,$B$5:$B$304,"&lt;"&amp;B65)-SUMIFS(Payments!$I$5:$I$304,Payments!$B$5:$B$304,C65,Payments!$D$5:$D$304,"&lt;"&amp;B65))</f>
        <v/>
      </c>
      <c r="I65" s="2">
        <f>IF(C65="",0,G65+MAX(0,H65))</f>
        <v/>
      </c>
      <c r="J65">
        <f>IF(C65="","",IF(I65&lt;=0,"Paid / Credit",IF(H65&gt;0,"Arrears","Current Due")))</f>
        <v/>
      </c>
    </row>
    <row r="66">
      <c r="A66">
        <f>IF(OR(B66="",C66=""),"","CHG-"&amp;TEXT(B66,"yyyymm")&amp;"-"&amp;C66)</f>
        <v/>
      </c>
      <c r="D66">
        <f>IF(C66="","",IFERROR(INDEX('Unit Register'!$F$4:$F$103,MATCH(C66,'Unit Register'!$A$4:$A$103,0)),""))</f>
        <v/>
      </c>
      <c r="E66" s="2">
        <f>IF(C66="","",IFERROR(INDEX('Unit Register'!$B$4:$B$103,MATCH(C66,'Unit Register'!$A$4:$A$103,0)),0))</f>
        <v/>
      </c>
      <c r="F66" s="2">
        <f>IF(C66="","",IFERROR(INDEX('Unit Register'!$C$4:$C$103,MATCH(C66,'Unit Register'!$A$4:$A$103,0)),0))</f>
        <v/>
      </c>
      <c r="G66" s="2">
        <f>IF(C66="",0,IFERROR(E66,0)+IFERROR(F66,0))</f>
        <v/>
      </c>
      <c r="H66" s="2">
        <f>IF(C66="","",SUMIFS($G$5:$G$304,$C$5:$C$304,C66,$B$5:$B$304,"&lt;"&amp;B66)-SUMIFS(Payments!$I$5:$I$304,Payments!$B$5:$B$304,C66,Payments!$D$5:$D$304,"&lt;"&amp;B66))</f>
        <v/>
      </c>
      <c r="I66" s="2">
        <f>IF(C66="",0,G66+MAX(0,H66))</f>
        <v/>
      </c>
      <c r="J66">
        <f>IF(C66="","",IF(I66&lt;=0,"Paid / Credit",IF(H66&gt;0,"Arrears","Current Due")))</f>
        <v/>
      </c>
    </row>
    <row r="67">
      <c r="A67">
        <f>IF(OR(B67="",C67=""),"","CHG-"&amp;TEXT(B67,"yyyymm")&amp;"-"&amp;C67)</f>
        <v/>
      </c>
      <c r="D67">
        <f>IF(C67="","",IFERROR(INDEX('Unit Register'!$F$4:$F$103,MATCH(C67,'Unit Register'!$A$4:$A$103,0)),""))</f>
        <v/>
      </c>
      <c r="E67" s="2">
        <f>IF(C67="","",IFERROR(INDEX('Unit Register'!$B$4:$B$103,MATCH(C67,'Unit Register'!$A$4:$A$103,0)),0))</f>
        <v/>
      </c>
      <c r="F67" s="2">
        <f>IF(C67="","",IFERROR(INDEX('Unit Register'!$C$4:$C$103,MATCH(C67,'Unit Register'!$A$4:$A$103,0)),0))</f>
        <v/>
      </c>
      <c r="G67" s="2">
        <f>IF(C67="",0,IFERROR(E67,0)+IFERROR(F67,0))</f>
        <v/>
      </c>
      <c r="H67" s="2">
        <f>IF(C67="","",SUMIFS($G$5:$G$304,$C$5:$C$304,C67,$B$5:$B$304,"&lt;"&amp;B67)-SUMIFS(Payments!$I$5:$I$304,Payments!$B$5:$B$304,C67,Payments!$D$5:$D$304,"&lt;"&amp;B67))</f>
        <v/>
      </c>
      <c r="I67" s="2">
        <f>IF(C67="",0,G67+MAX(0,H67))</f>
        <v/>
      </c>
      <c r="J67">
        <f>IF(C67="","",IF(I67&lt;=0,"Paid / Credit",IF(H67&gt;0,"Arrears","Current Due")))</f>
        <v/>
      </c>
    </row>
    <row r="68">
      <c r="A68">
        <f>IF(OR(B68="",C68=""),"","CHG-"&amp;TEXT(B68,"yyyymm")&amp;"-"&amp;C68)</f>
        <v/>
      </c>
      <c r="D68">
        <f>IF(C68="","",IFERROR(INDEX('Unit Register'!$F$4:$F$103,MATCH(C68,'Unit Register'!$A$4:$A$103,0)),""))</f>
        <v/>
      </c>
      <c r="E68" s="2">
        <f>IF(C68="","",IFERROR(INDEX('Unit Register'!$B$4:$B$103,MATCH(C68,'Unit Register'!$A$4:$A$103,0)),0))</f>
        <v/>
      </c>
      <c r="F68" s="2">
        <f>IF(C68="","",IFERROR(INDEX('Unit Register'!$C$4:$C$103,MATCH(C68,'Unit Register'!$A$4:$A$103,0)),0))</f>
        <v/>
      </c>
      <c r="G68" s="2">
        <f>IF(C68="",0,IFERROR(E68,0)+IFERROR(F68,0))</f>
        <v/>
      </c>
      <c r="H68" s="2">
        <f>IF(C68="","",SUMIFS($G$5:$G$304,$C$5:$C$304,C68,$B$5:$B$304,"&lt;"&amp;B68)-SUMIFS(Payments!$I$5:$I$304,Payments!$B$5:$B$304,C68,Payments!$D$5:$D$304,"&lt;"&amp;B68))</f>
        <v/>
      </c>
      <c r="I68" s="2">
        <f>IF(C68="",0,G68+MAX(0,H68))</f>
        <v/>
      </c>
      <c r="J68">
        <f>IF(C68="","",IF(I68&lt;=0,"Paid / Credit",IF(H68&gt;0,"Arrears","Current Due")))</f>
        <v/>
      </c>
    </row>
    <row r="69">
      <c r="A69">
        <f>IF(OR(B69="",C69=""),"","CHG-"&amp;TEXT(B69,"yyyymm")&amp;"-"&amp;C69)</f>
        <v/>
      </c>
      <c r="D69">
        <f>IF(C69="","",IFERROR(INDEX('Unit Register'!$F$4:$F$103,MATCH(C69,'Unit Register'!$A$4:$A$103,0)),""))</f>
        <v/>
      </c>
      <c r="E69" s="2">
        <f>IF(C69="","",IFERROR(INDEX('Unit Register'!$B$4:$B$103,MATCH(C69,'Unit Register'!$A$4:$A$103,0)),0))</f>
        <v/>
      </c>
      <c r="F69" s="2">
        <f>IF(C69="","",IFERROR(INDEX('Unit Register'!$C$4:$C$103,MATCH(C69,'Unit Register'!$A$4:$A$103,0)),0))</f>
        <v/>
      </c>
      <c r="G69" s="2">
        <f>IF(C69="",0,IFERROR(E69,0)+IFERROR(F69,0))</f>
        <v/>
      </c>
      <c r="H69" s="2">
        <f>IF(C69="","",SUMIFS($G$5:$G$304,$C$5:$C$304,C69,$B$5:$B$304,"&lt;"&amp;B69)-SUMIFS(Payments!$I$5:$I$304,Payments!$B$5:$B$304,C69,Payments!$D$5:$D$304,"&lt;"&amp;B69))</f>
        <v/>
      </c>
      <c r="I69" s="2">
        <f>IF(C69="",0,G69+MAX(0,H69))</f>
        <v/>
      </c>
      <c r="J69">
        <f>IF(C69="","",IF(I69&lt;=0,"Paid / Credit",IF(H69&gt;0,"Arrears","Current Due")))</f>
        <v/>
      </c>
    </row>
    <row r="70">
      <c r="A70">
        <f>IF(OR(B70="",C70=""),"","CHG-"&amp;TEXT(B70,"yyyymm")&amp;"-"&amp;C70)</f>
        <v/>
      </c>
      <c r="D70">
        <f>IF(C70="","",IFERROR(INDEX('Unit Register'!$F$4:$F$103,MATCH(C70,'Unit Register'!$A$4:$A$103,0)),""))</f>
        <v/>
      </c>
      <c r="E70" s="2">
        <f>IF(C70="","",IFERROR(INDEX('Unit Register'!$B$4:$B$103,MATCH(C70,'Unit Register'!$A$4:$A$103,0)),0))</f>
        <v/>
      </c>
      <c r="F70" s="2">
        <f>IF(C70="","",IFERROR(INDEX('Unit Register'!$C$4:$C$103,MATCH(C70,'Unit Register'!$A$4:$A$103,0)),0))</f>
        <v/>
      </c>
      <c r="G70" s="2">
        <f>IF(C70="",0,IFERROR(E70,0)+IFERROR(F70,0))</f>
        <v/>
      </c>
      <c r="H70" s="2">
        <f>IF(C70="","",SUMIFS($G$5:$G$304,$C$5:$C$304,C70,$B$5:$B$304,"&lt;"&amp;B70)-SUMIFS(Payments!$I$5:$I$304,Payments!$B$5:$B$304,C70,Payments!$D$5:$D$304,"&lt;"&amp;B70))</f>
        <v/>
      </c>
      <c r="I70" s="2">
        <f>IF(C70="",0,G70+MAX(0,H70))</f>
        <v/>
      </c>
      <c r="J70">
        <f>IF(C70="","",IF(I70&lt;=0,"Paid / Credit",IF(H70&gt;0,"Arrears","Current Due")))</f>
        <v/>
      </c>
    </row>
    <row r="71">
      <c r="A71">
        <f>IF(OR(B71="",C71=""),"","CHG-"&amp;TEXT(B71,"yyyymm")&amp;"-"&amp;C71)</f>
        <v/>
      </c>
      <c r="D71">
        <f>IF(C71="","",IFERROR(INDEX('Unit Register'!$F$4:$F$103,MATCH(C71,'Unit Register'!$A$4:$A$103,0)),""))</f>
        <v/>
      </c>
      <c r="E71" s="2">
        <f>IF(C71="","",IFERROR(INDEX('Unit Register'!$B$4:$B$103,MATCH(C71,'Unit Register'!$A$4:$A$103,0)),0))</f>
        <v/>
      </c>
      <c r="F71" s="2">
        <f>IF(C71="","",IFERROR(INDEX('Unit Register'!$C$4:$C$103,MATCH(C71,'Unit Register'!$A$4:$A$103,0)),0))</f>
        <v/>
      </c>
      <c r="G71" s="2">
        <f>IF(C71="",0,IFERROR(E71,0)+IFERROR(F71,0))</f>
        <v/>
      </c>
      <c r="H71" s="2">
        <f>IF(C71="","",SUMIFS($G$5:$G$304,$C$5:$C$304,C71,$B$5:$B$304,"&lt;"&amp;B71)-SUMIFS(Payments!$I$5:$I$304,Payments!$B$5:$B$304,C71,Payments!$D$5:$D$304,"&lt;"&amp;B71))</f>
        <v/>
      </c>
      <c r="I71" s="2">
        <f>IF(C71="",0,G71+MAX(0,H71))</f>
        <v/>
      </c>
      <c r="J71">
        <f>IF(C71="","",IF(I71&lt;=0,"Paid / Credit",IF(H71&gt;0,"Arrears","Current Due")))</f>
        <v/>
      </c>
    </row>
    <row r="72">
      <c r="A72">
        <f>IF(OR(B72="",C72=""),"","CHG-"&amp;TEXT(B72,"yyyymm")&amp;"-"&amp;C72)</f>
        <v/>
      </c>
      <c r="D72">
        <f>IF(C72="","",IFERROR(INDEX('Unit Register'!$F$4:$F$103,MATCH(C72,'Unit Register'!$A$4:$A$103,0)),""))</f>
        <v/>
      </c>
      <c r="E72" s="2">
        <f>IF(C72="","",IFERROR(INDEX('Unit Register'!$B$4:$B$103,MATCH(C72,'Unit Register'!$A$4:$A$103,0)),0))</f>
        <v/>
      </c>
      <c r="F72" s="2">
        <f>IF(C72="","",IFERROR(INDEX('Unit Register'!$C$4:$C$103,MATCH(C72,'Unit Register'!$A$4:$A$103,0)),0))</f>
        <v/>
      </c>
      <c r="G72" s="2">
        <f>IF(C72="",0,IFERROR(E72,0)+IFERROR(F72,0))</f>
        <v/>
      </c>
      <c r="H72" s="2">
        <f>IF(C72="","",SUMIFS($G$5:$G$304,$C$5:$C$304,C72,$B$5:$B$304,"&lt;"&amp;B72)-SUMIFS(Payments!$I$5:$I$304,Payments!$B$5:$B$304,C72,Payments!$D$5:$D$304,"&lt;"&amp;B72))</f>
        <v/>
      </c>
      <c r="I72" s="2">
        <f>IF(C72="",0,G72+MAX(0,H72))</f>
        <v/>
      </c>
      <c r="J72">
        <f>IF(C72="","",IF(I72&lt;=0,"Paid / Credit",IF(H72&gt;0,"Arrears","Current Due")))</f>
        <v/>
      </c>
    </row>
    <row r="73">
      <c r="A73">
        <f>IF(OR(B73="",C73=""),"","CHG-"&amp;TEXT(B73,"yyyymm")&amp;"-"&amp;C73)</f>
        <v/>
      </c>
      <c r="D73">
        <f>IF(C73="","",IFERROR(INDEX('Unit Register'!$F$4:$F$103,MATCH(C73,'Unit Register'!$A$4:$A$103,0)),""))</f>
        <v/>
      </c>
      <c r="E73" s="2">
        <f>IF(C73="","",IFERROR(INDEX('Unit Register'!$B$4:$B$103,MATCH(C73,'Unit Register'!$A$4:$A$103,0)),0))</f>
        <v/>
      </c>
      <c r="F73" s="2">
        <f>IF(C73="","",IFERROR(INDEX('Unit Register'!$C$4:$C$103,MATCH(C73,'Unit Register'!$A$4:$A$103,0)),0))</f>
        <v/>
      </c>
      <c r="G73" s="2">
        <f>IF(C73="",0,IFERROR(E73,0)+IFERROR(F73,0))</f>
        <v/>
      </c>
      <c r="H73" s="2">
        <f>IF(C73="","",SUMIFS($G$5:$G$304,$C$5:$C$304,C73,$B$5:$B$304,"&lt;"&amp;B73)-SUMIFS(Payments!$I$5:$I$304,Payments!$B$5:$B$304,C73,Payments!$D$5:$D$304,"&lt;"&amp;B73))</f>
        <v/>
      </c>
      <c r="I73" s="2">
        <f>IF(C73="",0,G73+MAX(0,H73))</f>
        <v/>
      </c>
      <c r="J73">
        <f>IF(C73="","",IF(I73&lt;=0,"Paid / Credit",IF(H73&gt;0,"Arrears","Current Due")))</f>
        <v/>
      </c>
    </row>
    <row r="74">
      <c r="A74">
        <f>IF(OR(B74="",C74=""),"","CHG-"&amp;TEXT(B74,"yyyymm")&amp;"-"&amp;C74)</f>
        <v/>
      </c>
      <c r="D74">
        <f>IF(C74="","",IFERROR(INDEX('Unit Register'!$F$4:$F$103,MATCH(C74,'Unit Register'!$A$4:$A$103,0)),""))</f>
        <v/>
      </c>
      <c r="E74" s="2">
        <f>IF(C74="","",IFERROR(INDEX('Unit Register'!$B$4:$B$103,MATCH(C74,'Unit Register'!$A$4:$A$103,0)),0))</f>
        <v/>
      </c>
      <c r="F74" s="2">
        <f>IF(C74="","",IFERROR(INDEX('Unit Register'!$C$4:$C$103,MATCH(C74,'Unit Register'!$A$4:$A$103,0)),0))</f>
        <v/>
      </c>
      <c r="G74" s="2">
        <f>IF(C74="",0,IFERROR(E74,0)+IFERROR(F74,0))</f>
        <v/>
      </c>
      <c r="H74" s="2">
        <f>IF(C74="","",SUMIFS($G$5:$G$304,$C$5:$C$304,C74,$B$5:$B$304,"&lt;"&amp;B74)-SUMIFS(Payments!$I$5:$I$304,Payments!$B$5:$B$304,C74,Payments!$D$5:$D$304,"&lt;"&amp;B74))</f>
        <v/>
      </c>
      <c r="I74" s="2">
        <f>IF(C74="",0,G74+MAX(0,H74))</f>
        <v/>
      </c>
      <c r="J74">
        <f>IF(C74="","",IF(I74&lt;=0,"Paid / Credit",IF(H74&gt;0,"Arrears","Current Due")))</f>
        <v/>
      </c>
    </row>
    <row r="75">
      <c r="A75">
        <f>IF(OR(B75="",C75=""),"","CHG-"&amp;TEXT(B75,"yyyymm")&amp;"-"&amp;C75)</f>
        <v/>
      </c>
      <c r="D75">
        <f>IF(C75="","",IFERROR(INDEX('Unit Register'!$F$4:$F$103,MATCH(C75,'Unit Register'!$A$4:$A$103,0)),""))</f>
        <v/>
      </c>
      <c r="E75" s="2">
        <f>IF(C75="","",IFERROR(INDEX('Unit Register'!$B$4:$B$103,MATCH(C75,'Unit Register'!$A$4:$A$103,0)),0))</f>
        <v/>
      </c>
      <c r="F75" s="2">
        <f>IF(C75="","",IFERROR(INDEX('Unit Register'!$C$4:$C$103,MATCH(C75,'Unit Register'!$A$4:$A$103,0)),0))</f>
        <v/>
      </c>
      <c r="G75" s="2">
        <f>IF(C75="",0,IFERROR(E75,0)+IFERROR(F75,0))</f>
        <v/>
      </c>
      <c r="H75" s="2">
        <f>IF(C75="","",SUMIFS($G$5:$G$304,$C$5:$C$304,C75,$B$5:$B$304,"&lt;"&amp;B75)-SUMIFS(Payments!$I$5:$I$304,Payments!$B$5:$B$304,C75,Payments!$D$5:$D$304,"&lt;"&amp;B75))</f>
        <v/>
      </c>
      <c r="I75" s="2">
        <f>IF(C75="",0,G75+MAX(0,H75))</f>
        <v/>
      </c>
      <c r="J75">
        <f>IF(C75="","",IF(I75&lt;=0,"Paid / Credit",IF(H75&gt;0,"Arrears","Current Due")))</f>
        <v/>
      </c>
    </row>
    <row r="76">
      <c r="A76">
        <f>IF(OR(B76="",C76=""),"","CHG-"&amp;TEXT(B76,"yyyymm")&amp;"-"&amp;C76)</f>
        <v/>
      </c>
      <c r="D76">
        <f>IF(C76="","",IFERROR(INDEX('Unit Register'!$F$4:$F$103,MATCH(C76,'Unit Register'!$A$4:$A$103,0)),""))</f>
        <v/>
      </c>
      <c r="E76" s="2">
        <f>IF(C76="","",IFERROR(INDEX('Unit Register'!$B$4:$B$103,MATCH(C76,'Unit Register'!$A$4:$A$103,0)),0))</f>
        <v/>
      </c>
      <c r="F76" s="2">
        <f>IF(C76="","",IFERROR(INDEX('Unit Register'!$C$4:$C$103,MATCH(C76,'Unit Register'!$A$4:$A$103,0)),0))</f>
        <v/>
      </c>
      <c r="G76" s="2">
        <f>IF(C76="",0,IFERROR(E76,0)+IFERROR(F76,0))</f>
        <v/>
      </c>
      <c r="H76" s="2">
        <f>IF(C76="","",SUMIFS($G$5:$G$304,$C$5:$C$304,C76,$B$5:$B$304,"&lt;"&amp;B76)-SUMIFS(Payments!$I$5:$I$304,Payments!$B$5:$B$304,C76,Payments!$D$5:$D$304,"&lt;"&amp;B76))</f>
        <v/>
      </c>
      <c r="I76" s="2">
        <f>IF(C76="",0,G76+MAX(0,H76))</f>
        <v/>
      </c>
      <c r="J76">
        <f>IF(C76="","",IF(I76&lt;=0,"Paid / Credit",IF(H76&gt;0,"Arrears","Current Due")))</f>
        <v/>
      </c>
    </row>
    <row r="77">
      <c r="A77">
        <f>IF(OR(B77="",C77=""),"","CHG-"&amp;TEXT(B77,"yyyymm")&amp;"-"&amp;C77)</f>
        <v/>
      </c>
      <c r="D77">
        <f>IF(C77="","",IFERROR(INDEX('Unit Register'!$F$4:$F$103,MATCH(C77,'Unit Register'!$A$4:$A$103,0)),""))</f>
        <v/>
      </c>
      <c r="E77" s="2">
        <f>IF(C77="","",IFERROR(INDEX('Unit Register'!$B$4:$B$103,MATCH(C77,'Unit Register'!$A$4:$A$103,0)),0))</f>
        <v/>
      </c>
      <c r="F77" s="2">
        <f>IF(C77="","",IFERROR(INDEX('Unit Register'!$C$4:$C$103,MATCH(C77,'Unit Register'!$A$4:$A$103,0)),0))</f>
        <v/>
      </c>
      <c r="G77" s="2">
        <f>IF(C77="",0,IFERROR(E77,0)+IFERROR(F77,0))</f>
        <v/>
      </c>
      <c r="H77" s="2">
        <f>IF(C77="","",SUMIFS($G$5:$G$304,$C$5:$C$304,C77,$B$5:$B$304,"&lt;"&amp;B77)-SUMIFS(Payments!$I$5:$I$304,Payments!$B$5:$B$304,C77,Payments!$D$5:$D$304,"&lt;"&amp;B77))</f>
        <v/>
      </c>
      <c r="I77" s="2">
        <f>IF(C77="",0,G77+MAX(0,H77))</f>
        <v/>
      </c>
      <c r="J77">
        <f>IF(C77="","",IF(I77&lt;=0,"Paid / Credit",IF(H77&gt;0,"Arrears","Current Due")))</f>
        <v/>
      </c>
    </row>
    <row r="78">
      <c r="A78">
        <f>IF(OR(B78="",C78=""),"","CHG-"&amp;TEXT(B78,"yyyymm")&amp;"-"&amp;C78)</f>
        <v/>
      </c>
      <c r="D78">
        <f>IF(C78="","",IFERROR(INDEX('Unit Register'!$F$4:$F$103,MATCH(C78,'Unit Register'!$A$4:$A$103,0)),""))</f>
        <v/>
      </c>
      <c r="E78" s="2">
        <f>IF(C78="","",IFERROR(INDEX('Unit Register'!$B$4:$B$103,MATCH(C78,'Unit Register'!$A$4:$A$103,0)),0))</f>
        <v/>
      </c>
      <c r="F78" s="2">
        <f>IF(C78="","",IFERROR(INDEX('Unit Register'!$C$4:$C$103,MATCH(C78,'Unit Register'!$A$4:$A$103,0)),0))</f>
        <v/>
      </c>
      <c r="G78" s="2">
        <f>IF(C78="",0,IFERROR(E78,0)+IFERROR(F78,0))</f>
        <v/>
      </c>
      <c r="H78" s="2">
        <f>IF(C78="","",SUMIFS($G$5:$G$304,$C$5:$C$304,C78,$B$5:$B$304,"&lt;"&amp;B78)-SUMIFS(Payments!$I$5:$I$304,Payments!$B$5:$B$304,C78,Payments!$D$5:$D$304,"&lt;"&amp;B78))</f>
        <v/>
      </c>
      <c r="I78" s="2">
        <f>IF(C78="",0,G78+MAX(0,H78))</f>
        <v/>
      </c>
      <c r="J78">
        <f>IF(C78="","",IF(I78&lt;=0,"Paid / Credit",IF(H78&gt;0,"Arrears","Current Due")))</f>
        <v/>
      </c>
    </row>
    <row r="79">
      <c r="A79">
        <f>IF(OR(B79="",C79=""),"","CHG-"&amp;TEXT(B79,"yyyymm")&amp;"-"&amp;C79)</f>
        <v/>
      </c>
      <c r="D79">
        <f>IF(C79="","",IFERROR(INDEX('Unit Register'!$F$4:$F$103,MATCH(C79,'Unit Register'!$A$4:$A$103,0)),""))</f>
        <v/>
      </c>
      <c r="E79" s="2">
        <f>IF(C79="","",IFERROR(INDEX('Unit Register'!$B$4:$B$103,MATCH(C79,'Unit Register'!$A$4:$A$103,0)),0))</f>
        <v/>
      </c>
      <c r="F79" s="2">
        <f>IF(C79="","",IFERROR(INDEX('Unit Register'!$C$4:$C$103,MATCH(C79,'Unit Register'!$A$4:$A$103,0)),0))</f>
        <v/>
      </c>
      <c r="G79" s="2">
        <f>IF(C79="",0,IFERROR(E79,0)+IFERROR(F79,0))</f>
        <v/>
      </c>
      <c r="H79" s="2">
        <f>IF(C79="","",SUMIFS($G$5:$G$304,$C$5:$C$304,C79,$B$5:$B$304,"&lt;"&amp;B79)-SUMIFS(Payments!$I$5:$I$304,Payments!$B$5:$B$304,C79,Payments!$D$5:$D$304,"&lt;"&amp;B79))</f>
        <v/>
      </c>
      <c r="I79" s="2">
        <f>IF(C79="",0,G79+MAX(0,H79))</f>
        <v/>
      </c>
      <c r="J79">
        <f>IF(C79="","",IF(I79&lt;=0,"Paid / Credit",IF(H79&gt;0,"Arrears","Current Due")))</f>
        <v/>
      </c>
    </row>
    <row r="80">
      <c r="A80">
        <f>IF(OR(B80="",C80=""),"","CHG-"&amp;TEXT(B80,"yyyymm")&amp;"-"&amp;C80)</f>
        <v/>
      </c>
      <c r="D80">
        <f>IF(C80="","",IFERROR(INDEX('Unit Register'!$F$4:$F$103,MATCH(C80,'Unit Register'!$A$4:$A$103,0)),""))</f>
        <v/>
      </c>
      <c r="E80" s="2">
        <f>IF(C80="","",IFERROR(INDEX('Unit Register'!$B$4:$B$103,MATCH(C80,'Unit Register'!$A$4:$A$103,0)),0))</f>
        <v/>
      </c>
      <c r="F80" s="2">
        <f>IF(C80="","",IFERROR(INDEX('Unit Register'!$C$4:$C$103,MATCH(C80,'Unit Register'!$A$4:$A$103,0)),0))</f>
        <v/>
      </c>
      <c r="G80" s="2">
        <f>IF(C80="",0,IFERROR(E80,0)+IFERROR(F80,0))</f>
        <v/>
      </c>
      <c r="H80" s="2">
        <f>IF(C80="","",SUMIFS($G$5:$G$304,$C$5:$C$304,C80,$B$5:$B$304,"&lt;"&amp;B80)-SUMIFS(Payments!$I$5:$I$304,Payments!$B$5:$B$304,C80,Payments!$D$5:$D$304,"&lt;"&amp;B80))</f>
        <v/>
      </c>
      <c r="I80" s="2">
        <f>IF(C80="",0,G80+MAX(0,H80))</f>
        <v/>
      </c>
      <c r="J80">
        <f>IF(C80="","",IF(I80&lt;=0,"Paid / Credit",IF(H80&gt;0,"Arrears","Current Due")))</f>
        <v/>
      </c>
    </row>
    <row r="81">
      <c r="A81">
        <f>IF(OR(B81="",C81=""),"","CHG-"&amp;TEXT(B81,"yyyymm")&amp;"-"&amp;C81)</f>
        <v/>
      </c>
      <c r="D81">
        <f>IF(C81="","",IFERROR(INDEX('Unit Register'!$F$4:$F$103,MATCH(C81,'Unit Register'!$A$4:$A$103,0)),""))</f>
        <v/>
      </c>
      <c r="E81" s="2">
        <f>IF(C81="","",IFERROR(INDEX('Unit Register'!$B$4:$B$103,MATCH(C81,'Unit Register'!$A$4:$A$103,0)),0))</f>
        <v/>
      </c>
      <c r="F81" s="2">
        <f>IF(C81="","",IFERROR(INDEX('Unit Register'!$C$4:$C$103,MATCH(C81,'Unit Register'!$A$4:$A$103,0)),0))</f>
        <v/>
      </c>
      <c r="G81" s="2">
        <f>IF(C81="",0,IFERROR(E81,0)+IFERROR(F81,0))</f>
        <v/>
      </c>
      <c r="H81" s="2">
        <f>IF(C81="","",SUMIFS($G$5:$G$304,$C$5:$C$304,C81,$B$5:$B$304,"&lt;"&amp;B81)-SUMIFS(Payments!$I$5:$I$304,Payments!$B$5:$B$304,C81,Payments!$D$5:$D$304,"&lt;"&amp;B81))</f>
        <v/>
      </c>
      <c r="I81" s="2">
        <f>IF(C81="",0,G81+MAX(0,H81))</f>
        <v/>
      </c>
      <c r="J81">
        <f>IF(C81="","",IF(I81&lt;=0,"Paid / Credit",IF(H81&gt;0,"Arrears","Current Due")))</f>
        <v/>
      </c>
    </row>
    <row r="82">
      <c r="A82">
        <f>IF(OR(B82="",C82=""),"","CHG-"&amp;TEXT(B82,"yyyymm")&amp;"-"&amp;C82)</f>
        <v/>
      </c>
      <c r="D82">
        <f>IF(C82="","",IFERROR(INDEX('Unit Register'!$F$4:$F$103,MATCH(C82,'Unit Register'!$A$4:$A$103,0)),""))</f>
        <v/>
      </c>
      <c r="E82" s="2">
        <f>IF(C82="","",IFERROR(INDEX('Unit Register'!$B$4:$B$103,MATCH(C82,'Unit Register'!$A$4:$A$103,0)),0))</f>
        <v/>
      </c>
      <c r="F82" s="2">
        <f>IF(C82="","",IFERROR(INDEX('Unit Register'!$C$4:$C$103,MATCH(C82,'Unit Register'!$A$4:$A$103,0)),0))</f>
        <v/>
      </c>
      <c r="G82" s="2">
        <f>IF(C82="",0,IFERROR(E82,0)+IFERROR(F82,0))</f>
        <v/>
      </c>
      <c r="H82" s="2">
        <f>IF(C82="","",SUMIFS($G$5:$G$304,$C$5:$C$304,C82,$B$5:$B$304,"&lt;"&amp;B82)-SUMIFS(Payments!$I$5:$I$304,Payments!$B$5:$B$304,C82,Payments!$D$5:$D$304,"&lt;"&amp;B82))</f>
        <v/>
      </c>
      <c r="I82" s="2">
        <f>IF(C82="",0,G82+MAX(0,H82))</f>
        <v/>
      </c>
      <c r="J82">
        <f>IF(C82="","",IF(I82&lt;=0,"Paid / Credit",IF(H82&gt;0,"Arrears","Current Due")))</f>
        <v/>
      </c>
    </row>
    <row r="83">
      <c r="A83">
        <f>IF(OR(B83="",C83=""),"","CHG-"&amp;TEXT(B83,"yyyymm")&amp;"-"&amp;C83)</f>
        <v/>
      </c>
      <c r="D83">
        <f>IF(C83="","",IFERROR(INDEX('Unit Register'!$F$4:$F$103,MATCH(C83,'Unit Register'!$A$4:$A$103,0)),""))</f>
        <v/>
      </c>
      <c r="E83" s="2">
        <f>IF(C83="","",IFERROR(INDEX('Unit Register'!$B$4:$B$103,MATCH(C83,'Unit Register'!$A$4:$A$103,0)),0))</f>
        <v/>
      </c>
      <c r="F83" s="2">
        <f>IF(C83="","",IFERROR(INDEX('Unit Register'!$C$4:$C$103,MATCH(C83,'Unit Register'!$A$4:$A$103,0)),0))</f>
        <v/>
      </c>
      <c r="G83" s="2">
        <f>IF(C83="",0,IFERROR(E83,0)+IFERROR(F83,0))</f>
        <v/>
      </c>
      <c r="H83" s="2">
        <f>IF(C83="","",SUMIFS($G$5:$G$304,$C$5:$C$304,C83,$B$5:$B$304,"&lt;"&amp;B83)-SUMIFS(Payments!$I$5:$I$304,Payments!$B$5:$B$304,C83,Payments!$D$5:$D$304,"&lt;"&amp;B83))</f>
        <v/>
      </c>
      <c r="I83" s="2">
        <f>IF(C83="",0,G83+MAX(0,H83))</f>
        <v/>
      </c>
      <c r="J83">
        <f>IF(C83="","",IF(I83&lt;=0,"Paid / Credit",IF(H83&gt;0,"Arrears","Current Due")))</f>
        <v/>
      </c>
    </row>
    <row r="84">
      <c r="A84">
        <f>IF(OR(B84="",C84=""),"","CHG-"&amp;TEXT(B84,"yyyymm")&amp;"-"&amp;C84)</f>
        <v/>
      </c>
      <c r="D84">
        <f>IF(C84="","",IFERROR(INDEX('Unit Register'!$F$4:$F$103,MATCH(C84,'Unit Register'!$A$4:$A$103,0)),""))</f>
        <v/>
      </c>
      <c r="E84" s="2">
        <f>IF(C84="","",IFERROR(INDEX('Unit Register'!$B$4:$B$103,MATCH(C84,'Unit Register'!$A$4:$A$103,0)),0))</f>
        <v/>
      </c>
      <c r="F84" s="2">
        <f>IF(C84="","",IFERROR(INDEX('Unit Register'!$C$4:$C$103,MATCH(C84,'Unit Register'!$A$4:$A$103,0)),0))</f>
        <v/>
      </c>
      <c r="G84" s="2">
        <f>IF(C84="",0,IFERROR(E84,0)+IFERROR(F84,0))</f>
        <v/>
      </c>
      <c r="H84" s="2">
        <f>IF(C84="","",SUMIFS($G$5:$G$304,$C$5:$C$304,C84,$B$5:$B$304,"&lt;"&amp;B84)-SUMIFS(Payments!$I$5:$I$304,Payments!$B$5:$B$304,C84,Payments!$D$5:$D$304,"&lt;"&amp;B84))</f>
        <v/>
      </c>
      <c r="I84" s="2">
        <f>IF(C84="",0,G84+MAX(0,H84))</f>
        <v/>
      </c>
      <c r="J84">
        <f>IF(C84="","",IF(I84&lt;=0,"Paid / Credit",IF(H84&gt;0,"Arrears","Current Due")))</f>
        <v/>
      </c>
    </row>
    <row r="85">
      <c r="A85">
        <f>IF(OR(B85="",C85=""),"","CHG-"&amp;TEXT(B85,"yyyymm")&amp;"-"&amp;C85)</f>
        <v/>
      </c>
      <c r="D85">
        <f>IF(C85="","",IFERROR(INDEX('Unit Register'!$F$4:$F$103,MATCH(C85,'Unit Register'!$A$4:$A$103,0)),""))</f>
        <v/>
      </c>
      <c r="E85" s="2">
        <f>IF(C85="","",IFERROR(INDEX('Unit Register'!$B$4:$B$103,MATCH(C85,'Unit Register'!$A$4:$A$103,0)),0))</f>
        <v/>
      </c>
      <c r="F85" s="2">
        <f>IF(C85="","",IFERROR(INDEX('Unit Register'!$C$4:$C$103,MATCH(C85,'Unit Register'!$A$4:$A$103,0)),0))</f>
        <v/>
      </c>
      <c r="G85" s="2">
        <f>IF(C85="",0,IFERROR(E85,0)+IFERROR(F85,0))</f>
        <v/>
      </c>
      <c r="H85" s="2">
        <f>IF(C85="","",SUMIFS($G$5:$G$304,$C$5:$C$304,C85,$B$5:$B$304,"&lt;"&amp;B85)-SUMIFS(Payments!$I$5:$I$304,Payments!$B$5:$B$304,C85,Payments!$D$5:$D$304,"&lt;"&amp;B85))</f>
        <v/>
      </c>
      <c r="I85" s="2">
        <f>IF(C85="",0,G85+MAX(0,H85))</f>
        <v/>
      </c>
      <c r="J85">
        <f>IF(C85="","",IF(I85&lt;=0,"Paid / Credit",IF(H85&gt;0,"Arrears","Current Due")))</f>
        <v/>
      </c>
    </row>
    <row r="86">
      <c r="A86">
        <f>IF(OR(B86="",C86=""),"","CHG-"&amp;TEXT(B86,"yyyymm")&amp;"-"&amp;C86)</f>
        <v/>
      </c>
      <c r="D86">
        <f>IF(C86="","",IFERROR(INDEX('Unit Register'!$F$4:$F$103,MATCH(C86,'Unit Register'!$A$4:$A$103,0)),""))</f>
        <v/>
      </c>
      <c r="E86" s="2">
        <f>IF(C86="","",IFERROR(INDEX('Unit Register'!$B$4:$B$103,MATCH(C86,'Unit Register'!$A$4:$A$103,0)),0))</f>
        <v/>
      </c>
      <c r="F86" s="2">
        <f>IF(C86="","",IFERROR(INDEX('Unit Register'!$C$4:$C$103,MATCH(C86,'Unit Register'!$A$4:$A$103,0)),0))</f>
        <v/>
      </c>
      <c r="G86" s="2">
        <f>IF(C86="",0,IFERROR(E86,0)+IFERROR(F86,0))</f>
        <v/>
      </c>
      <c r="H86" s="2">
        <f>IF(C86="","",SUMIFS($G$5:$G$304,$C$5:$C$304,C86,$B$5:$B$304,"&lt;"&amp;B86)-SUMIFS(Payments!$I$5:$I$304,Payments!$B$5:$B$304,C86,Payments!$D$5:$D$304,"&lt;"&amp;B86))</f>
        <v/>
      </c>
      <c r="I86" s="2">
        <f>IF(C86="",0,G86+MAX(0,H86))</f>
        <v/>
      </c>
      <c r="J86">
        <f>IF(C86="","",IF(I86&lt;=0,"Paid / Credit",IF(H86&gt;0,"Arrears","Current Due")))</f>
        <v/>
      </c>
    </row>
    <row r="87">
      <c r="A87">
        <f>IF(OR(B87="",C87=""),"","CHG-"&amp;TEXT(B87,"yyyymm")&amp;"-"&amp;C87)</f>
        <v/>
      </c>
      <c r="D87">
        <f>IF(C87="","",IFERROR(INDEX('Unit Register'!$F$4:$F$103,MATCH(C87,'Unit Register'!$A$4:$A$103,0)),""))</f>
        <v/>
      </c>
      <c r="E87" s="2">
        <f>IF(C87="","",IFERROR(INDEX('Unit Register'!$B$4:$B$103,MATCH(C87,'Unit Register'!$A$4:$A$103,0)),0))</f>
        <v/>
      </c>
      <c r="F87" s="2">
        <f>IF(C87="","",IFERROR(INDEX('Unit Register'!$C$4:$C$103,MATCH(C87,'Unit Register'!$A$4:$A$103,0)),0))</f>
        <v/>
      </c>
      <c r="G87" s="2">
        <f>IF(C87="",0,IFERROR(E87,0)+IFERROR(F87,0))</f>
        <v/>
      </c>
      <c r="H87" s="2">
        <f>IF(C87="","",SUMIFS($G$5:$G$304,$C$5:$C$304,C87,$B$5:$B$304,"&lt;"&amp;B87)-SUMIFS(Payments!$I$5:$I$304,Payments!$B$5:$B$304,C87,Payments!$D$5:$D$304,"&lt;"&amp;B87))</f>
        <v/>
      </c>
      <c r="I87" s="2">
        <f>IF(C87="",0,G87+MAX(0,H87))</f>
        <v/>
      </c>
      <c r="J87">
        <f>IF(C87="","",IF(I87&lt;=0,"Paid / Credit",IF(H87&gt;0,"Arrears","Current Due")))</f>
        <v/>
      </c>
    </row>
    <row r="88">
      <c r="A88">
        <f>IF(OR(B88="",C88=""),"","CHG-"&amp;TEXT(B88,"yyyymm")&amp;"-"&amp;C88)</f>
        <v/>
      </c>
      <c r="D88">
        <f>IF(C88="","",IFERROR(INDEX('Unit Register'!$F$4:$F$103,MATCH(C88,'Unit Register'!$A$4:$A$103,0)),""))</f>
        <v/>
      </c>
      <c r="E88" s="2">
        <f>IF(C88="","",IFERROR(INDEX('Unit Register'!$B$4:$B$103,MATCH(C88,'Unit Register'!$A$4:$A$103,0)),0))</f>
        <v/>
      </c>
      <c r="F88" s="2">
        <f>IF(C88="","",IFERROR(INDEX('Unit Register'!$C$4:$C$103,MATCH(C88,'Unit Register'!$A$4:$A$103,0)),0))</f>
        <v/>
      </c>
      <c r="G88" s="2">
        <f>IF(C88="",0,IFERROR(E88,0)+IFERROR(F88,0))</f>
        <v/>
      </c>
      <c r="H88" s="2">
        <f>IF(C88="","",SUMIFS($G$5:$G$304,$C$5:$C$304,C88,$B$5:$B$304,"&lt;"&amp;B88)-SUMIFS(Payments!$I$5:$I$304,Payments!$B$5:$B$304,C88,Payments!$D$5:$D$304,"&lt;"&amp;B88))</f>
        <v/>
      </c>
      <c r="I88" s="2">
        <f>IF(C88="",0,G88+MAX(0,H88))</f>
        <v/>
      </c>
      <c r="J88">
        <f>IF(C88="","",IF(I88&lt;=0,"Paid / Credit",IF(H88&gt;0,"Arrears","Current Due")))</f>
        <v/>
      </c>
    </row>
    <row r="89">
      <c r="A89">
        <f>IF(OR(B89="",C89=""),"","CHG-"&amp;TEXT(B89,"yyyymm")&amp;"-"&amp;C89)</f>
        <v/>
      </c>
      <c r="D89">
        <f>IF(C89="","",IFERROR(INDEX('Unit Register'!$F$4:$F$103,MATCH(C89,'Unit Register'!$A$4:$A$103,0)),""))</f>
        <v/>
      </c>
      <c r="E89" s="2">
        <f>IF(C89="","",IFERROR(INDEX('Unit Register'!$B$4:$B$103,MATCH(C89,'Unit Register'!$A$4:$A$103,0)),0))</f>
        <v/>
      </c>
      <c r="F89" s="2">
        <f>IF(C89="","",IFERROR(INDEX('Unit Register'!$C$4:$C$103,MATCH(C89,'Unit Register'!$A$4:$A$103,0)),0))</f>
        <v/>
      </c>
      <c r="G89" s="2">
        <f>IF(C89="",0,IFERROR(E89,0)+IFERROR(F89,0))</f>
        <v/>
      </c>
      <c r="H89" s="2">
        <f>IF(C89="","",SUMIFS($G$5:$G$304,$C$5:$C$304,C89,$B$5:$B$304,"&lt;"&amp;B89)-SUMIFS(Payments!$I$5:$I$304,Payments!$B$5:$B$304,C89,Payments!$D$5:$D$304,"&lt;"&amp;B89))</f>
        <v/>
      </c>
      <c r="I89" s="2">
        <f>IF(C89="",0,G89+MAX(0,H89))</f>
        <v/>
      </c>
      <c r="J89">
        <f>IF(C89="","",IF(I89&lt;=0,"Paid / Credit",IF(H89&gt;0,"Arrears","Current Due")))</f>
        <v/>
      </c>
    </row>
    <row r="90">
      <c r="A90">
        <f>IF(OR(B90="",C90=""),"","CHG-"&amp;TEXT(B90,"yyyymm")&amp;"-"&amp;C90)</f>
        <v/>
      </c>
      <c r="D90">
        <f>IF(C90="","",IFERROR(INDEX('Unit Register'!$F$4:$F$103,MATCH(C90,'Unit Register'!$A$4:$A$103,0)),""))</f>
        <v/>
      </c>
      <c r="E90" s="2">
        <f>IF(C90="","",IFERROR(INDEX('Unit Register'!$B$4:$B$103,MATCH(C90,'Unit Register'!$A$4:$A$103,0)),0))</f>
        <v/>
      </c>
      <c r="F90" s="2">
        <f>IF(C90="","",IFERROR(INDEX('Unit Register'!$C$4:$C$103,MATCH(C90,'Unit Register'!$A$4:$A$103,0)),0))</f>
        <v/>
      </c>
      <c r="G90" s="2">
        <f>IF(C90="",0,IFERROR(E90,0)+IFERROR(F90,0))</f>
        <v/>
      </c>
      <c r="H90" s="2">
        <f>IF(C90="","",SUMIFS($G$5:$G$304,$C$5:$C$304,C90,$B$5:$B$304,"&lt;"&amp;B90)-SUMIFS(Payments!$I$5:$I$304,Payments!$B$5:$B$304,C90,Payments!$D$5:$D$304,"&lt;"&amp;B90))</f>
        <v/>
      </c>
      <c r="I90" s="2">
        <f>IF(C90="",0,G90+MAX(0,H90))</f>
        <v/>
      </c>
      <c r="J90">
        <f>IF(C90="","",IF(I90&lt;=0,"Paid / Credit",IF(H90&gt;0,"Arrears","Current Due")))</f>
        <v/>
      </c>
    </row>
    <row r="91">
      <c r="A91">
        <f>IF(OR(B91="",C91=""),"","CHG-"&amp;TEXT(B91,"yyyymm")&amp;"-"&amp;C91)</f>
        <v/>
      </c>
      <c r="D91">
        <f>IF(C91="","",IFERROR(INDEX('Unit Register'!$F$4:$F$103,MATCH(C91,'Unit Register'!$A$4:$A$103,0)),""))</f>
        <v/>
      </c>
      <c r="E91" s="2">
        <f>IF(C91="","",IFERROR(INDEX('Unit Register'!$B$4:$B$103,MATCH(C91,'Unit Register'!$A$4:$A$103,0)),0))</f>
        <v/>
      </c>
      <c r="F91" s="2">
        <f>IF(C91="","",IFERROR(INDEX('Unit Register'!$C$4:$C$103,MATCH(C91,'Unit Register'!$A$4:$A$103,0)),0))</f>
        <v/>
      </c>
      <c r="G91" s="2">
        <f>IF(C91="",0,IFERROR(E91,0)+IFERROR(F91,0))</f>
        <v/>
      </c>
      <c r="H91" s="2">
        <f>IF(C91="","",SUMIFS($G$5:$G$304,$C$5:$C$304,C91,$B$5:$B$304,"&lt;"&amp;B91)-SUMIFS(Payments!$I$5:$I$304,Payments!$B$5:$B$304,C91,Payments!$D$5:$D$304,"&lt;"&amp;B91))</f>
        <v/>
      </c>
      <c r="I91" s="2">
        <f>IF(C91="",0,G91+MAX(0,H91))</f>
        <v/>
      </c>
      <c r="J91">
        <f>IF(C91="","",IF(I91&lt;=0,"Paid / Credit",IF(H91&gt;0,"Arrears","Current Due")))</f>
        <v/>
      </c>
    </row>
    <row r="92">
      <c r="A92">
        <f>IF(OR(B92="",C92=""),"","CHG-"&amp;TEXT(B92,"yyyymm")&amp;"-"&amp;C92)</f>
        <v/>
      </c>
      <c r="D92">
        <f>IF(C92="","",IFERROR(INDEX('Unit Register'!$F$4:$F$103,MATCH(C92,'Unit Register'!$A$4:$A$103,0)),""))</f>
        <v/>
      </c>
      <c r="E92" s="2">
        <f>IF(C92="","",IFERROR(INDEX('Unit Register'!$B$4:$B$103,MATCH(C92,'Unit Register'!$A$4:$A$103,0)),0))</f>
        <v/>
      </c>
      <c r="F92" s="2">
        <f>IF(C92="","",IFERROR(INDEX('Unit Register'!$C$4:$C$103,MATCH(C92,'Unit Register'!$A$4:$A$103,0)),0))</f>
        <v/>
      </c>
      <c r="G92" s="2">
        <f>IF(C92="",0,IFERROR(E92,0)+IFERROR(F92,0))</f>
        <v/>
      </c>
      <c r="H92" s="2">
        <f>IF(C92="","",SUMIFS($G$5:$G$304,$C$5:$C$304,C92,$B$5:$B$304,"&lt;"&amp;B92)-SUMIFS(Payments!$I$5:$I$304,Payments!$B$5:$B$304,C92,Payments!$D$5:$D$304,"&lt;"&amp;B92))</f>
        <v/>
      </c>
      <c r="I92" s="2">
        <f>IF(C92="",0,G92+MAX(0,H92))</f>
        <v/>
      </c>
      <c r="J92">
        <f>IF(C92="","",IF(I92&lt;=0,"Paid / Credit",IF(H92&gt;0,"Arrears","Current Due")))</f>
        <v/>
      </c>
    </row>
    <row r="93">
      <c r="A93">
        <f>IF(OR(B93="",C93=""),"","CHG-"&amp;TEXT(B93,"yyyymm")&amp;"-"&amp;C93)</f>
        <v/>
      </c>
      <c r="D93">
        <f>IF(C93="","",IFERROR(INDEX('Unit Register'!$F$4:$F$103,MATCH(C93,'Unit Register'!$A$4:$A$103,0)),""))</f>
        <v/>
      </c>
      <c r="E93" s="2">
        <f>IF(C93="","",IFERROR(INDEX('Unit Register'!$B$4:$B$103,MATCH(C93,'Unit Register'!$A$4:$A$103,0)),0))</f>
        <v/>
      </c>
      <c r="F93" s="2">
        <f>IF(C93="","",IFERROR(INDEX('Unit Register'!$C$4:$C$103,MATCH(C93,'Unit Register'!$A$4:$A$103,0)),0))</f>
        <v/>
      </c>
      <c r="G93" s="2">
        <f>IF(C93="",0,IFERROR(E93,0)+IFERROR(F93,0))</f>
        <v/>
      </c>
      <c r="H93" s="2">
        <f>IF(C93="","",SUMIFS($G$5:$G$304,$C$5:$C$304,C93,$B$5:$B$304,"&lt;"&amp;B93)-SUMIFS(Payments!$I$5:$I$304,Payments!$B$5:$B$304,C93,Payments!$D$5:$D$304,"&lt;"&amp;B93))</f>
        <v/>
      </c>
      <c r="I93" s="2">
        <f>IF(C93="",0,G93+MAX(0,H93))</f>
        <v/>
      </c>
      <c r="J93">
        <f>IF(C93="","",IF(I93&lt;=0,"Paid / Credit",IF(H93&gt;0,"Arrears","Current Due")))</f>
        <v/>
      </c>
    </row>
    <row r="94">
      <c r="A94">
        <f>IF(OR(B94="",C94=""),"","CHG-"&amp;TEXT(B94,"yyyymm")&amp;"-"&amp;C94)</f>
        <v/>
      </c>
      <c r="D94">
        <f>IF(C94="","",IFERROR(INDEX('Unit Register'!$F$4:$F$103,MATCH(C94,'Unit Register'!$A$4:$A$103,0)),""))</f>
        <v/>
      </c>
      <c r="E94" s="2">
        <f>IF(C94="","",IFERROR(INDEX('Unit Register'!$B$4:$B$103,MATCH(C94,'Unit Register'!$A$4:$A$103,0)),0))</f>
        <v/>
      </c>
      <c r="F94" s="2">
        <f>IF(C94="","",IFERROR(INDEX('Unit Register'!$C$4:$C$103,MATCH(C94,'Unit Register'!$A$4:$A$103,0)),0))</f>
        <v/>
      </c>
      <c r="G94" s="2">
        <f>IF(C94="",0,IFERROR(E94,0)+IFERROR(F94,0))</f>
        <v/>
      </c>
      <c r="H94" s="2">
        <f>IF(C94="","",SUMIFS($G$5:$G$304,$C$5:$C$304,C94,$B$5:$B$304,"&lt;"&amp;B94)-SUMIFS(Payments!$I$5:$I$304,Payments!$B$5:$B$304,C94,Payments!$D$5:$D$304,"&lt;"&amp;B94))</f>
        <v/>
      </c>
      <c r="I94" s="2">
        <f>IF(C94="",0,G94+MAX(0,H94))</f>
        <v/>
      </c>
      <c r="J94">
        <f>IF(C94="","",IF(I94&lt;=0,"Paid / Credit",IF(H94&gt;0,"Arrears","Current Due")))</f>
        <v/>
      </c>
    </row>
    <row r="95">
      <c r="A95">
        <f>IF(OR(B95="",C95=""),"","CHG-"&amp;TEXT(B95,"yyyymm")&amp;"-"&amp;C95)</f>
        <v/>
      </c>
      <c r="D95">
        <f>IF(C95="","",IFERROR(INDEX('Unit Register'!$F$4:$F$103,MATCH(C95,'Unit Register'!$A$4:$A$103,0)),""))</f>
        <v/>
      </c>
      <c r="E95" s="2">
        <f>IF(C95="","",IFERROR(INDEX('Unit Register'!$B$4:$B$103,MATCH(C95,'Unit Register'!$A$4:$A$103,0)),0))</f>
        <v/>
      </c>
      <c r="F95" s="2">
        <f>IF(C95="","",IFERROR(INDEX('Unit Register'!$C$4:$C$103,MATCH(C95,'Unit Register'!$A$4:$A$103,0)),0))</f>
        <v/>
      </c>
      <c r="G95" s="2">
        <f>IF(C95="",0,IFERROR(E95,0)+IFERROR(F95,0))</f>
        <v/>
      </c>
      <c r="H95" s="2">
        <f>IF(C95="","",SUMIFS($G$5:$G$304,$C$5:$C$304,C95,$B$5:$B$304,"&lt;"&amp;B95)-SUMIFS(Payments!$I$5:$I$304,Payments!$B$5:$B$304,C95,Payments!$D$5:$D$304,"&lt;"&amp;B95))</f>
        <v/>
      </c>
      <c r="I95" s="2">
        <f>IF(C95="",0,G95+MAX(0,H95))</f>
        <v/>
      </c>
      <c r="J95">
        <f>IF(C95="","",IF(I95&lt;=0,"Paid / Credit",IF(H95&gt;0,"Arrears","Current Due")))</f>
        <v/>
      </c>
    </row>
    <row r="96">
      <c r="A96">
        <f>IF(OR(B96="",C96=""),"","CHG-"&amp;TEXT(B96,"yyyymm")&amp;"-"&amp;C96)</f>
        <v/>
      </c>
      <c r="D96">
        <f>IF(C96="","",IFERROR(INDEX('Unit Register'!$F$4:$F$103,MATCH(C96,'Unit Register'!$A$4:$A$103,0)),""))</f>
        <v/>
      </c>
      <c r="E96" s="2">
        <f>IF(C96="","",IFERROR(INDEX('Unit Register'!$B$4:$B$103,MATCH(C96,'Unit Register'!$A$4:$A$103,0)),0))</f>
        <v/>
      </c>
      <c r="F96" s="2">
        <f>IF(C96="","",IFERROR(INDEX('Unit Register'!$C$4:$C$103,MATCH(C96,'Unit Register'!$A$4:$A$103,0)),0))</f>
        <v/>
      </c>
      <c r="G96" s="2">
        <f>IF(C96="",0,IFERROR(E96,0)+IFERROR(F96,0))</f>
        <v/>
      </c>
      <c r="H96" s="2">
        <f>IF(C96="","",SUMIFS($G$5:$G$304,$C$5:$C$304,C96,$B$5:$B$304,"&lt;"&amp;B96)-SUMIFS(Payments!$I$5:$I$304,Payments!$B$5:$B$304,C96,Payments!$D$5:$D$304,"&lt;"&amp;B96))</f>
        <v/>
      </c>
      <c r="I96" s="2">
        <f>IF(C96="",0,G96+MAX(0,H96))</f>
        <v/>
      </c>
      <c r="J96">
        <f>IF(C96="","",IF(I96&lt;=0,"Paid / Credit",IF(H96&gt;0,"Arrears","Current Due")))</f>
        <v/>
      </c>
    </row>
    <row r="97">
      <c r="A97">
        <f>IF(OR(B97="",C97=""),"","CHG-"&amp;TEXT(B97,"yyyymm")&amp;"-"&amp;C97)</f>
        <v/>
      </c>
      <c r="D97">
        <f>IF(C97="","",IFERROR(INDEX('Unit Register'!$F$4:$F$103,MATCH(C97,'Unit Register'!$A$4:$A$103,0)),""))</f>
        <v/>
      </c>
      <c r="E97" s="2">
        <f>IF(C97="","",IFERROR(INDEX('Unit Register'!$B$4:$B$103,MATCH(C97,'Unit Register'!$A$4:$A$103,0)),0))</f>
        <v/>
      </c>
      <c r="F97" s="2">
        <f>IF(C97="","",IFERROR(INDEX('Unit Register'!$C$4:$C$103,MATCH(C97,'Unit Register'!$A$4:$A$103,0)),0))</f>
        <v/>
      </c>
      <c r="G97" s="2">
        <f>IF(C97="",0,IFERROR(E97,0)+IFERROR(F97,0))</f>
        <v/>
      </c>
      <c r="H97" s="2">
        <f>IF(C97="","",SUMIFS($G$5:$G$304,$C$5:$C$304,C97,$B$5:$B$304,"&lt;"&amp;B97)-SUMIFS(Payments!$I$5:$I$304,Payments!$B$5:$B$304,C97,Payments!$D$5:$D$304,"&lt;"&amp;B97))</f>
        <v/>
      </c>
      <c r="I97" s="2">
        <f>IF(C97="",0,G97+MAX(0,H97))</f>
        <v/>
      </c>
      <c r="J97">
        <f>IF(C97="","",IF(I97&lt;=0,"Paid / Credit",IF(H97&gt;0,"Arrears","Current Due")))</f>
        <v/>
      </c>
    </row>
    <row r="98">
      <c r="A98">
        <f>IF(OR(B98="",C98=""),"","CHG-"&amp;TEXT(B98,"yyyymm")&amp;"-"&amp;C98)</f>
        <v/>
      </c>
      <c r="D98">
        <f>IF(C98="","",IFERROR(INDEX('Unit Register'!$F$4:$F$103,MATCH(C98,'Unit Register'!$A$4:$A$103,0)),""))</f>
        <v/>
      </c>
      <c r="E98" s="2">
        <f>IF(C98="","",IFERROR(INDEX('Unit Register'!$B$4:$B$103,MATCH(C98,'Unit Register'!$A$4:$A$103,0)),0))</f>
        <v/>
      </c>
      <c r="F98" s="2">
        <f>IF(C98="","",IFERROR(INDEX('Unit Register'!$C$4:$C$103,MATCH(C98,'Unit Register'!$A$4:$A$103,0)),0))</f>
        <v/>
      </c>
      <c r="G98" s="2">
        <f>IF(C98="",0,IFERROR(E98,0)+IFERROR(F98,0))</f>
        <v/>
      </c>
      <c r="H98" s="2">
        <f>IF(C98="","",SUMIFS($G$5:$G$304,$C$5:$C$304,C98,$B$5:$B$304,"&lt;"&amp;B98)-SUMIFS(Payments!$I$5:$I$304,Payments!$B$5:$B$304,C98,Payments!$D$5:$D$304,"&lt;"&amp;B98))</f>
        <v/>
      </c>
      <c r="I98" s="2">
        <f>IF(C98="",0,G98+MAX(0,H98))</f>
        <v/>
      </c>
      <c r="J98">
        <f>IF(C98="","",IF(I98&lt;=0,"Paid / Credit",IF(H98&gt;0,"Arrears","Current Due")))</f>
        <v/>
      </c>
    </row>
    <row r="99">
      <c r="A99">
        <f>IF(OR(B99="",C99=""),"","CHG-"&amp;TEXT(B99,"yyyymm")&amp;"-"&amp;C99)</f>
        <v/>
      </c>
      <c r="D99">
        <f>IF(C99="","",IFERROR(INDEX('Unit Register'!$F$4:$F$103,MATCH(C99,'Unit Register'!$A$4:$A$103,0)),""))</f>
        <v/>
      </c>
      <c r="E99" s="2">
        <f>IF(C99="","",IFERROR(INDEX('Unit Register'!$B$4:$B$103,MATCH(C99,'Unit Register'!$A$4:$A$103,0)),0))</f>
        <v/>
      </c>
      <c r="F99" s="2">
        <f>IF(C99="","",IFERROR(INDEX('Unit Register'!$C$4:$C$103,MATCH(C99,'Unit Register'!$A$4:$A$103,0)),0))</f>
        <v/>
      </c>
      <c r="G99" s="2">
        <f>IF(C99="",0,IFERROR(E99,0)+IFERROR(F99,0))</f>
        <v/>
      </c>
      <c r="H99" s="2">
        <f>IF(C99="","",SUMIFS($G$5:$G$304,$C$5:$C$304,C99,$B$5:$B$304,"&lt;"&amp;B99)-SUMIFS(Payments!$I$5:$I$304,Payments!$B$5:$B$304,C99,Payments!$D$5:$D$304,"&lt;"&amp;B99))</f>
        <v/>
      </c>
      <c r="I99" s="2">
        <f>IF(C99="",0,G99+MAX(0,H99))</f>
        <v/>
      </c>
      <c r="J99">
        <f>IF(C99="","",IF(I99&lt;=0,"Paid / Credit",IF(H99&gt;0,"Arrears","Current Due")))</f>
        <v/>
      </c>
    </row>
    <row r="100">
      <c r="A100">
        <f>IF(OR(B100="",C100=""),"","CHG-"&amp;TEXT(B100,"yyyymm")&amp;"-"&amp;C100)</f>
        <v/>
      </c>
      <c r="D100">
        <f>IF(C100="","",IFERROR(INDEX('Unit Register'!$F$4:$F$103,MATCH(C100,'Unit Register'!$A$4:$A$103,0)),""))</f>
        <v/>
      </c>
      <c r="E100" s="2">
        <f>IF(C100="","",IFERROR(INDEX('Unit Register'!$B$4:$B$103,MATCH(C100,'Unit Register'!$A$4:$A$103,0)),0))</f>
        <v/>
      </c>
      <c r="F100" s="2">
        <f>IF(C100="","",IFERROR(INDEX('Unit Register'!$C$4:$C$103,MATCH(C100,'Unit Register'!$A$4:$A$103,0)),0))</f>
        <v/>
      </c>
      <c r="G100" s="2">
        <f>IF(C100="",0,IFERROR(E100,0)+IFERROR(F100,0))</f>
        <v/>
      </c>
      <c r="H100" s="2">
        <f>IF(C100="","",SUMIFS($G$5:$G$304,$C$5:$C$304,C100,$B$5:$B$304,"&lt;"&amp;B100)-SUMIFS(Payments!$I$5:$I$304,Payments!$B$5:$B$304,C100,Payments!$D$5:$D$304,"&lt;"&amp;B100))</f>
        <v/>
      </c>
      <c r="I100" s="2">
        <f>IF(C100="",0,G100+MAX(0,H100))</f>
        <v/>
      </c>
      <c r="J100">
        <f>IF(C100="","",IF(I100&lt;=0,"Paid / Credit",IF(H100&gt;0,"Arrears","Current Due")))</f>
        <v/>
      </c>
    </row>
    <row r="101">
      <c r="A101">
        <f>IF(OR(B101="",C101=""),"","CHG-"&amp;TEXT(B101,"yyyymm")&amp;"-"&amp;C101)</f>
        <v/>
      </c>
      <c r="D101">
        <f>IF(C101="","",IFERROR(INDEX('Unit Register'!$F$4:$F$103,MATCH(C101,'Unit Register'!$A$4:$A$103,0)),""))</f>
        <v/>
      </c>
      <c r="E101" s="2">
        <f>IF(C101="","",IFERROR(INDEX('Unit Register'!$B$4:$B$103,MATCH(C101,'Unit Register'!$A$4:$A$103,0)),0))</f>
        <v/>
      </c>
      <c r="F101" s="2">
        <f>IF(C101="","",IFERROR(INDEX('Unit Register'!$C$4:$C$103,MATCH(C101,'Unit Register'!$A$4:$A$103,0)),0))</f>
        <v/>
      </c>
      <c r="G101" s="2">
        <f>IF(C101="",0,IFERROR(E101,0)+IFERROR(F101,0))</f>
        <v/>
      </c>
      <c r="H101" s="2">
        <f>IF(C101="","",SUMIFS($G$5:$G$304,$C$5:$C$304,C101,$B$5:$B$304,"&lt;"&amp;B101)-SUMIFS(Payments!$I$5:$I$304,Payments!$B$5:$B$304,C101,Payments!$D$5:$D$304,"&lt;"&amp;B101))</f>
        <v/>
      </c>
      <c r="I101" s="2">
        <f>IF(C101="",0,G101+MAX(0,H101))</f>
        <v/>
      </c>
      <c r="J101">
        <f>IF(C101="","",IF(I101&lt;=0,"Paid / Credit",IF(H101&gt;0,"Arrears","Current Due")))</f>
        <v/>
      </c>
    </row>
    <row r="102">
      <c r="A102">
        <f>IF(OR(B102="",C102=""),"","CHG-"&amp;TEXT(B102,"yyyymm")&amp;"-"&amp;C102)</f>
        <v/>
      </c>
      <c r="D102">
        <f>IF(C102="","",IFERROR(INDEX('Unit Register'!$F$4:$F$103,MATCH(C102,'Unit Register'!$A$4:$A$103,0)),""))</f>
        <v/>
      </c>
      <c r="E102" s="2">
        <f>IF(C102="","",IFERROR(INDEX('Unit Register'!$B$4:$B$103,MATCH(C102,'Unit Register'!$A$4:$A$103,0)),0))</f>
        <v/>
      </c>
      <c r="F102" s="2">
        <f>IF(C102="","",IFERROR(INDEX('Unit Register'!$C$4:$C$103,MATCH(C102,'Unit Register'!$A$4:$A$103,0)),0))</f>
        <v/>
      </c>
      <c r="G102" s="2">
        <f>IF(C102="",0,IFERROR(E102,0)+IFERROR(F102,0))</f>
        <v/>
      </c>
      <c r="H102" s="2">
        <f>IF(C102="","",SUMIFS($G$5:$G$304,$C$5:$C$304,C102,$B$5:$B$304,"&lt;"&amp;B102)-SUMIFS(Payments!$I$5:$I$304,Payments!$B$5:$B$304,C102,Payments!$D$5:$D$304,"&lt;"&amp;B102))</f>
        <v/>
      </c>
      <c r="I102" s="2">
        <f>IF(C102="",0,G102+MAX(0,H102))</f>
        <v/>
      </c>
      <c r="J102">
        <f>IF(C102="","",IF(I102&lt;=0,"Paid / Credit",IF(H102&gt;0,"Arrears","Current Due")))</f>
        <v/>
      </c>
    </row>
    <row r="103">
      <c r="A103">
        <f>IF(OR(B103="",C103=""),"","CHG-"&amp;TEXT(B103,"yyyymm")&amp;"-"&amp;C103)</f>
        <v/>
      </c>
      <c r="D103">
        <f>IF(C103="","",IFERROR(INDEX('Unit Register'!$F$4:$F$103,MATCH(C103,'Unit Register'!$A$4:$A$103,0)),""))</f>
        <v/>
      </c>
      <c r="E103" s="2">
        <f>IF(C103="","",IFERROR(INDEX('Unit Register'!$B$4:$B$103,MATCH(C103,'Unit Register'!$A$4:$A$103,0)),0))</f>
        <v/>
      </c>
      <c r="F103" s="2">
        <f>IF(C103="","",IFERROR(INDEX('Unit Register'!$C$4:$C$103,MATCH(C103,'Unit Register'!$A$4:$A$103,0)),0))</f>
        <v/>
      </c>
      <c r="G103" s="2">
        <f>IF(C103="",0,IFERROR(E103,0)+IFERROR(F103,0))</f>
        <v/>
      </c>
      <c r="H103" s="2">
        <f>IF(C103="","",SUMIFS($G$5:$G$304,$C$5:$C$304,C103,$B$5:$B$304,"&lt;"&amp;B103)-SUMIFS(Payments!$I$5:$I$304,Payments!$B$5:$B$304,C103,Payments!$D$5:$D$304,"&lt;"&amp;B103))</f>
        <v/>
      </c>
      <c r="I103" s="2">
        <f>IF(C103="",0,G103+MAX(0,H103))</f>
        <v/>
      </c>
      <c r="J103">
        <f>IF(C103="","",IF(I103&lt;=0,"Paid / Credit",IF(H103&gt;0,"Arrears","Current Due")))</f>
        <v/>
      </c>
    </row>
    <row r="104">
      <c r="A104">
        <f>IF(OR(B104="",C104=""),"","CHG-"&amp;TEXT(B104,"yyyymm")&amp;"-"&amp;C104)</f>
        <v/>
      </c>
      <c r="D104">
        <f>IF(C104="","",IFERROR(INDEX('Unit Register'!$F$4:$F$103,MATCH(C104,'Unit Register'!$A$4:$A$103,0)),""))</f>
        <v/>
      </c>
      <c r="E104" s="2">
        <f>IF(C104="","",IFERROR(INDEX('Unit Register'!$B$4:$B$103,MATCH(C104,'Unit Register'!$A$4:$A$103,0)),0))</f>
        <v/>
      </c>
      <c r="F104" s="2">
        <f>IF(C104="","",IFERROR(INDEX('Unit Register'!$C$4:$C$103,MATCH(C104,'Unit Register'!$A$4:$A$103,0)),0))</f>
        <v/>
      </c>
      <c r="G104" s="2">
        <f>IF(C104="",0,IFERROR(E104,0)+IFERROR(F104,0))</f>
        <v/>
      </c>
      <c r="H104" s="2">
        <f>IF(C104="","",SUMIFS($G$5:$G$304,$C$5:$C$304,C104,$B$5:$B$304,"&lt;"&amp;B104)-SUMIFS(Payments!$I$5:$I$304,Payments!$B$5:$B$304,C104,Payments!$D$5:$D$304,"&lt;"&amp;B104))</f>
        <v/>
      </c>
      <c r="I104" s="2">
        <f>IF(C104="",0,G104+MAX(0,H104))</f>
        <v/>
      </c>
      <c r="J104">
        <f>IF(C104="","",IF(I104&lt;=0,"Paid / Credit",IF(H104&gt;0,"Arrears","Current Due")))</f>
        <v/>
      </c>
    </row>
    <row r="105">
      <c r="A105">
        <f>IF(OR(B105="",C105=""),"","CHG-"&amp;TEXT(B105,"yyyymm")&amp;"-"&amp;C105)</f>
        <v/>
      </c>
      <c r="D105">
        <f>IF(C105="","",IFERROR(INDEX('Unit Register'!$F$4:$F$103,MATCH(C105,'Unit Register'!$A$4:$A$103,0)),""))</f>
        <v/>
      </c>
      <c r="E105" s="2">
        <f>IF(C105="","",IFERROR(INDEX('Unit Register'!$B$4:$B$103,MATCH(C105,'Unit Register'!$A$4:$A$103,0)),0))</f>
        <v/>
      </c>
      <c r="F105" s="2">
        <f>IF(C105="","",IFERROR(INDEX('Unit Register'!$C$4:$C$103,MATCH(C105,'Unit Register'!$A$4:$A$103,0)),0))</f>
        <v/>
      </c>
      <c r="G105" s="2">
        <f>IF(C105="",0,IFERROR(E105,0)+IFERROR(F105,0))</f>
        <v/>
      </c>
      <c r="H105" s="2">
        <f>IF(C105="","",SUMIFS($G$5:$G$304,$C$5:$C$304,C105,$B$5:$B$304,"&lt;"&amp;B105)-SUMIFS(Payments!$I$5:$I$304,Payments!$B$5:$B$304,C105,Payments!$D$5:$D$304,"&lt;"&amp;B105))</f>
        <v/>
      </c>
      <c r="I105" s="2">
        <f>IF(C105="",0,G105+MAX(0,H105))</f>
        <v/>
      </c>
      <c r="J105">
        <f>IF(C105="","",IF(I105&lt;=0,"Paid / Credit",IF(H105&gt;0,"Arrears","Current Due")))</f>
        <v/>
      </c>
    </row>
    <row r="106">
      <c r="A106">
        <f>IF(OR(B106="",C106=""),"","CHG-"&amp;TEXT(B106,"yyyymm")&amp;"-"&amp;C106)</f>
        <v/>
      </c>
      <c r="D106">
        <f>IF(C106="","",IFERROR(INDEX('Unit Register'!$F$4:$F$103,MATCH(C106,'Unit Register'!$A$4:$A$103,0)),""))</f>
        <v/>
      </c>
      <c r="E106" s="2">
        <f>IF(C106="","",IFERROR(INDEX('Unit Register'!$B$4:$B$103,MATCH(C106,'Unit Register'!$A$4:$A$103,0)),0))</f>
        <v/>
      </c>
      <c r="F106" s="2">
        <f>IF(C106="","",IFERROR(INDEX('Unit Register'!$C$4:$C$103,MATCH(C106,'Unit Register'!$A$4:$A$103,0)),0))</f>
        <v/>
      </c>
      <c r="G106" s="2">
        <f>IF(C106="",0,IFERROR(E106,0)+IFERROR(F106,0))</f>
        <v/>
      </c>
      <c r="H106" s="2">
        <f>IF(C106="","",SUMIFS($G$5:$G$304,$C$5:$C$304,C106,$B$5:$B$304,"&lt;"&amp;B106)-SUMIFS(Payments!$I$5:$I$304,Payments!$B$5:$B$304,C106,Payments!$D$5:$D$304,"&lt;"&amp;B106))</f>
        <v/>
      </c>
      <c r="I106" s="2">
        <f>IF(C106="",0,G106+MAX(0,H106))</f>
        <v/>
      </c>
      <c r="J106">
        <f>IF(C106="","",IF(I106&lt;=0,"Paid / Credit",IF(H106&gt;0,"Arrears","Current Due")))</f>
        <v/>
      </c>
    </row>
    <row r="107">
      <c r="A107">
        <f>IF(OR(B107="",C107=""),"","CHG-"&amp;TEXT(B107,"yyyymm")&amp;"-"&amp;C107)</f>
        <v/>
      </c>
      <c r="D107">
        <f>IF(C107="","",IFERROR(INDEX('Unit Register'!$F$4:$F$103,MATCH(C107,'Unit Register'!$A$4:$A$103,0)),""))</f>
        <v/>
      </c>
      <c r="E107" s="2">
        <f>IF(C107="","",IFERROR(INDEX('Unit Register'!$B$4:$B$103,MATCH(C107,'Unit Register'!$A$4:$A$103,0)),0))</f>
        <v/>
      </c>
      <c r="F107" s="2">
        <f>IF(C107="","",IFERROR(INDEX('Unit Register'!$C$4:$C$103,MATCH(C107,'Unit Register'!$A$4:$A$103,0)),0))</f>
        <v/>
      </c>
      <c r="G107" s="2">
        <f>IF(C107="",0,IFERROR(E107,0)+IFERROR(F107,0))</f>
        <v/>
      </c>
      <c r="H107" s="2">
        <f>IF(C107="","",SUMIFS($G$5:$G$304,$C$5:$C$304,C107,$B$5:$B$304,"&lt;"&amp;B107)-SUMIFS(Payments!$I$5:$I$304,Payments!$B$5:$B$304,C107,Payments!$D$5:$D$304,"&lt;"&amp;B107))</f>
        <v/>
      </c>
      <c r="I107" s="2">
        <f>IF(C107="",0,G107+MAX(0,H107))</f>
        <v/>
      </c>
      <c r="J107">
        <f>IF(C107="","",IF(I107&lt;=0,"Paid / Credit",IF(H107&gt;0,"Arrears","Current Due")))</f>
        <v/>
      </c>
    </row>
    <row r="108">
      <c r="A108">
        <f>IF(OR(B108="",C108=""),"","CHG-"&amp;TEXT(B108,"yyyymm")&amp;"-"&amp;C108)</f>
        <v/>
      </c>
      <c r="D108">
        <f>IF(C108="","",IFERROR(INDEX('Unit Register'!$F$4:$F$103,MATCH(C108,'Unit Register'!$A$4:$A$103,0)),""))</f>
        <v/>
      </c>
      <c r="E108" s="2">
        <f>IF(C108="","",IFERROR(INDEX('Unit Register'!$B$4:$B$103,MATCH(C108,'Unit Register'!$A$4:$A$103,0)),0))</f>
        <v/>
      </c>
      <c r="F108" s="2">
        <f>IF(C108="","",IFERROR(INDEX('Unit Register'!$C$4:$C$103,MATCH(C108,'Unit Register'!$A$4:$A$103,0)),0))</f>
        <v/>
      </c>
      <c r="G108" s="2">
        <f>IF(C108="",0,IFERROR(E108,0)+IFERROR(F108,0))</f>
        <v/>
      </c>
      <c r="H108" s="2">
        <f>IF(C108="","",SUMIFS($G$5:$G$304,$C$5:$C$304,C108,$B$5:$B$304,"&lt;"&amp;B108)-SUMIFS(Payments!$I$5:$I$304,Payments!$B$5:$B$304,C108,Payments!$D$5:$D$304,"&lt;"&amp;B108))</f>
        <v/>
      </c>
      <c r="I108" s="2">
        <f>IF(C108="",0,G108+MAX(0,H108))</f>
        <v/>
      </c>
      <c r="J108">
        <f>IF(C108="","",IF(I108&lt;=0,"Paid / Credit",IF(H108&gt;0,"Arrears","Current Due")))</f>
        <v/>
      </c>
    </row>
    <row r="109">
      <c r="A109">
        <f>IF(OR(B109="",C109=""),"","CHG-"&amp;TEXT(B109,"yyyymm")&amp;"-"&amp;C109)</f>
        <v/>
      </c>
      <c r="D109">
        <f>IF(C109="","",IFERROR(INDEX('Unit Register'!$F$4:$F$103,MATCH(C109,'Unit Register'!$A$4:$A$103,0)),""))</f>
        <v/>
      </c>
      <c r="E109" s="2">
        <f>IF(C109="","",IFERROR(INDEX('Unit Register'!$B$4:$B$103,MATCH(C109,'Unit Register'!$A$4:$A$103,0)),0))</f>
        <v/>
      </c>
      <c r="F109" s="2">
        <f>IF(C109="","",IFERROR(INDEX('Unit Register'!$C$4:$C$103,MATCH(C109,'Unit Register'!$A$4:$A$103,0)),0))</f>
        <v/>
      </c>
      <c r="G109" s="2">
        <f>IF(C109="",0,IFERROR(E109,0)+IFERROR(F109,0))</f>
        <v/>
      </c>
      <c r="H109" s="2">
        <f>IF(C109="","",SUMIFS($G$5:$G$304,$C$5:$C$304,C109,$B$5:$B$304,"&lt;"&amp;B109)-SUMIFS(Payments!$I$5:$I$304,Payments!$B$5:$B$304,C109,Payments!$D$5:$D$304,"&lt;"&amp;B109))</f>
        <v/>
      </c>
      <c r="I109" s="2">
        <f>IF(C109="",0,G109+MAX(0,H109))</f>
        <v/>
      </c>
      <c r="J109">
        <f>IF(C109="","",IF(I109&lt;=0,"Paid / Credit",IF(H109&gt;0,"Arrears","Current Due")))</f>
        <v/>
      </c>
    </row>
    <row r="110">
      <c r="A110">
        <f>IF(OR(B110="",C110=""),"","CHG-"&amp;TEXT(B110,"yyyymm")&amp;"-"&amp;C110)</f>
        <v/>
      </c>
      <c r="D110">
        <f>IF(C110="","",IFERROR(INDEX('Unit Register'!$F$4:$F$103,MATCH(C110,'Unit Register'!$A$4:$A$103,0)),""))</f>
        <v/>
      </c>
      <c r="E110" s="2">
        <f>IF(C110="","",IFERROR(INDEX('Unit Register'!$B$4:$B$103,MATCH(C110,'Unit Register'!$A$4:$A$103,0)),0))</f>
        <v/>
      </c>
      <c r="F110" s="2">
        <f>IF(C110="","",IFERROR(INDEX('Unit Register'!$C$4:$C$103,MATCH(C110,'Unit Register'!$A$4:$A$103,0)),0))</f>
        <v/>
      </c>
      <c r="G110" s="2">
        <f>IF(C110="",0,IFERROR(E110,0)+IFERROR(F110,0))</f>
        <v/>
      </c>
      <c r="H110" s="2">
        <f>IF(C110="","",SUMIFS($G$5:$G$304,$C$5:$C$304,C110,$B$5:$B$304,"&lt;"&amp;B110)-SUMIFS(Payments!$I$5:$I$304,Payments!$B$5:$B$304,C110,Payments!$D$5:$D$304,"&lt;"&amp;B110))</f>
        <v/>
      </c>
      <c r="I110" s="2">
        <f>IF(C110="",0,G110+MAX(0,H110))</f>
        <v/>
      </c>
      <c r="J110">
        <f>IF(C110="","",IF(I110&lt;=0,"Paid / Credit",IF(H110&gt;0,"Arrears","Current Due")))</f>
        <v/>
      </c>
    </row>
    <row r="111">
      <c r="A111">
        <f>IF(OR(B111="",C111=""),"","CHG-"&amp;TEXT(B111,"yyyymm")&amp;"-"&amp;C111)</f>
        <v/>
      </c>
      <c r="D111">
        <f>IF(C111="","",IFERROR(INDEX('Unit Register'!$F$4:$F$103,MATCH(C111,'Unit Register'!$A$4:$A$103,0)),""))</f>
        <v/>
      </c>
      <c r="E111" s="2">
        <f>IF(C111="","",IFERROR(INDEX('Unit Register'!$B$4:$B$103,MATCH(C111,'Unit Register'!$A$4:$A$103,0)),0))</f>
        <v/>
      </c>
      <c r="F111" s="2">
        <f>IF(C111="","",IFERROR(INDEX('Unit Register'!$C$4:$C$103,MATCH(C111,'Unit Register'!$A$4:$A$103,0)),0))</f>
        <v/>
      </c>
      <c r="G111" s="2">
        <f>IF(C111="",0,IFERROR(E111,0)+IFERROR(F111,0))</f>
        <v/>
      </c>
      <c r="H111" s="2">
        <f>IF(C111="","",SUMIFS($G$5:$G$304,$C$5:$C$304,C111,$B$5:$B$304,"&lt;"&amp;B111)-SUMIFS(Payments!$I$5:$I$304,Payments!$B$5:$B$304,C111,Payments!$D$5:$D$304,"&lt;"&amp;B111))</f>
        <v/>
      </c>
      <c r="I111" s="2">
        <f>IF(C111="",0,G111+MAX(0,H111))</f>
        <v/>
      </c>
      <c r="J111">
        <f>IF(C111="","",IF(I111&lt;=0,"Paid / Credit",IF(H111&gt;0,"Arrears","Current Due")))</f>
        <v/>
      </c>
    </row>
    <row r="112">
      <c r="A112">
        <f>IF(OR(B112="",C112=""),"","CHG-"&amp;TEXT(B112,"yyyymm")&amp;"-"&amp;C112)</f>
        <v/>
      </c>
      <c r="D112">
        <f>IF(C112="","",IFERROR(INDEX('Unit Register'!$F$4:$F$103,MATCH(C112,'Unit Register'!$A$4:$A$103,0)),""))</f>
        <v/>
      </c>
      <c r="E112" s="2">
        <f>IF(C112="","",IFERROR(INDEX('Unit Register'!$B$4:$B$103,MATCH(C112,'Unit Register'!$A$4:$A$103,0)),0))</f>
        <v/>
      </c>
      <c r="F112" s="2">
        <f>IF(C112="","",IFERROR(INDEX('Unit Register'!$C$4:$C$103,MATCH(C112,'Unit Register'!$A$4:$A$103,0)),0))</f>
        <v/>
      </c>
      <c r="G112" s="2">
        <f>IF(C112="",0,IFERROR(E112,0)+IFERROR(F112,0))</f>
        <v/>
      </c>
      <c r="H112" s="2">
        <f>IF(C112="","",SUMIFS($G$5:$G$304,$C$5:$C$304,C112,$B$5:$B$304,"&lt;"&amp;B112)-SUMIFS(Payments!$I$5:$I$304,Payments!$B$5:$B$304,C112,Payments!$D$5:$D$304,"&lt;"&amp;B112))</f>
        <v/>
      </c>
      <c r="I112" s="2">
        <f>IF(C112="",0,G112+MAX(0,H112))</f>
        <v/>
      </c>
      <c r="J112">
        <f>IF(C112="","",IF(I112&lt;=0,"Paid / Credit",IF(H112&gt;0,"Arrears","Current Due")))</f>
        <v/>
      </c>
    </row>
    <row r="113">
      <c r="A113">
        <f>IF(OR(B113="",C113=""),"","CHG-"&amp;TEXT(B113,"yyyymm")&amp;"-"&amp;C113)</f>
        <v/>
      </c>
      <c r="D113">
        <f>IF(C113="","",IFERROR(INDEX('Unit Register'!$F$4:$F$103,MATCH(C113,'Unit Register'!$A$4:$A$103,0)),""))</f>
        <v/>
      </c>
      <c r="E113" s="2">
        <f>IF(C113="","",IFERROR(INDEX('Unit Register'!$B$4:$B$103,MATCH(C113,'Unit Register'!$A$4:$A$103,0)),0))</f>
        <v/>
      </c>
      <c r="F113" s="2">
        <f>IF(C113="","",IFERROR(INDEX('Unit Register'!$C$4:$C$103,MATCH(C113,'Unit Register'!$A$4:$A$103,0)),0))</f>
        <v/>
      </c>
      <c r="G113" s="2">
        <f>IF(C113="",0,IFERROR(E113,0)+IFERROR(F113,0))</f>
        <v/>
      </c>
      <c r="H113" s="2">
        <f>IF(C113="","",SUMIFS($G$5:$G$304,$C$5:$C$304,C113,$B$5:$B$304,"&lt;"&amp;B113)-SUMIFS(Payments!$I$5:$I$304,Payments!$B$5:$B$304,C113,Payments!$D$5:$D$304,"&lt;"&amp;B113))</f>
        <v/>
      </c>
      <c r="I113" s="2">
        <f>IF(C113="",0,G113+MAX(0,H113))</f>
        <v/>
      </c>
      <c r="J113">
        <f>IF(C113="","",IF(I113&lt;=0,"Paid / Credit",IF(H113&gt;0,"Arrears","Current Due")))</f>
        <v/>
      </c>
    </row>
    <row r="114">
      <c r="A114">
        <f>IF(OR(B114="",C114=""),"","CHG-"&amp;TEXT(B114,"yyyymm")&amp;"-"&amp;C114)</f>
        <v/>
      </c>
      <c r="D114">
        <f>IF(C114="","",IFERROR(INDEX('Unit Register'!$F$4:$F$103,MATCH(C114,'Unit Register'!$A$4:$A$103,0)),""))</f>
        <v/>
      </c>
      <c r="E114" s="2">
        <f>IF(C114="","",IFERROR(INDEX('Unit Register'!$B$4:$B$103,MATCH(C114,'Unit Register'!$A$4:$A$103,0)),0))</f>
        <v/>
      </c>
      <c r="F114" s="2">
        <f>IF(C114="","",IFERROR(INDEX('Unit Register'!$C$4:$C$103,MATCH(C114,'Unit Register'!$A$4:$A$103,0)),0))</f>
        <v/>
      </c>
      <c r="G114" s="2">
        <f>IF(C114="",0,IFERROR(E114,0)+IFERROR(F114,0))</f>
        <v/>
      </c>
      <c r="H114" s="2">
        <f>IF(C114="","",SUMIFS($G$5:$G$304,$C$5:$C$304,C114,$B$5:$B$304,"&lt;"&amp;B114)-SUMIFS(Payments!$I$5:$I$304,Payments!$B$5:$B$304,C114,Payments!$D$5:$D$304,"&lt;"&amp;B114))</f>
        <v/>
      </c>
      <c r="I114" s="2">
        <f>IF(C114="",0,G114+MAX(0,H114))</f>
        <v/>
      </c>
      <c r="J114">
        <f>IF(C114="","",IF(I114&lt;=0,"Paid / Credit",IF(H114&gt;0,"Arrears","Current Due")))</f>
        <v/>
      </c>
    </row>
    <row r="115">
      <c r="A115">
        <f>IF(OR(B115="",C115=""),"","CHG-"&amp;TEXT(B115,"yyyymm")&amp;"-"&amp;C115)</f>
        <v/>
      </c>
      <c r="D115">
        <f>IF(C115="","",IFERROR(INDEX('Unit Register'!$F$4:$F$103,MATCH(C115,'Unit Register'!$A$4:$A$103,0)),""))</f>
        <v/>
      </c>
      <c r="E115" s="2">
        <f>IF(C115="","",IFERROR(INDEX('Unit Register'!$B$4:$B$103,MATCH(C115,'Unit Register'!$A$4:$A$103,0)),0))</f>
        <v/>
      </c>
      <c r="F115" s="2">
        <f>IF(C115="","",IFERROR(INDEX('Unit Register'!$C$4:$C$103,MATCH(C115,'Unit Register'!$A$4:$A$103,0)),0))</f>
        <v/>
      </c>
      <c r="G115" s="2">
        <f>IF(C115="",0,IFERROR(E115,0)+IFERROR(F115,0))</f>
        <v/>
      </c>
      <c r="H115" s="2">
        <f>IF(C115="","",SUMIFS($G$5:$G$304,$C$5:$C$304,C115,$B$5:$B$304,"&lt;"&amp;B115)-SUMIFS(Payments!$I$5:$I$304,Payments!$B$5:$B$304,C115,Payments!$D$5:$D$304,"&lt;"&amp;B115))</f>
        <v/>
      </c>
      <c r="I115" s="2">
        <f>IF(C115="",0,G115+MAX(0,H115))</f>
        <v/>
      </c>
      <c r="J115">
        <f>IF(C115="","",IF(I115&lt;=0,"Paid / Credit",IF(H115&gt;0,"Arrears","Current Due")))</f>
        <v/>
      </c>
    </row>
    <row r="116">
      <c r="A116">
        <f>IF(OR(B116="",C116=""),"","CHG-"&amp;TEXT(B116,"yyyymm")&amp;"-"&amp;C116)</f>
        <v/>
      </c>
      <c r="D116">
        <f>IF(C116="","",IFERROR(INDEX('Unit Register'!$F$4:$F$103,MATCH(C116,'Unit Register'!$A$4:$A$103,0)),""))</f>
        <v/>
      </c>
      <c r="E116" s="2">
        <f>IF(C116="","",IFERROR(INDEX('Unit Register'!$B$4:$B$103,MATCH(C116,'Unit Register'!$A$4:$A$103,0)),0))</f>
        <v/>
      </c>
      <c r="F116" s="2">
        <f>IF(C116="","",IFERROR(INDEX('Unit Register'!$C$4:$C$103,MATCH(C116,'Unit Register'!$A$4:$A$103,0)),0))</f>
        <v/>
      </c>
      <c r="G116" s="2">
        <f>IF(C116="",0,IFERROR(E116,0)+IFERROR(F116,0))</f>
        <v/>
      </c>
      <c r="H116" s="2">
        <f>IF(C116="","",SUMIFS($G$5:$G$304,$C$5:$C$304,C116,$B$5:$B$304,"&lt;"&amp;B116)-SUMIFS(Payments!$I$5:$I$304,Payments!$B$5:$B$304,C116,Payments!$D$5:$D$304,"&lt;"&amp;B116))</f>
        <v/>
      </c>
      <c r="I116" s="2">
        <f>IF(C116="",0,G116+MAX(0,H116))</f>
        <v/>
      </c>
      <c r="J116">
        <f>IF(C116="","",IF(I116&lt;=0,"Paid / Credit",IF(H116&gt;0,"Arrears","Current Due")))</f>
        <v/>
      </c>
    </row>
    <row r="117">
      <c r="A117">
        <f>IF(OR(B117="",C117=""),"","CHG-"&amp;TEXT(B117,"yyyymm")&amp;"-"&amp;C117)</f>
        <v/>
      </c>
      <c r="D117">
        <f>IF(C117="","",IFERROR(INDEX('Unit Register'!$F$4:$F$103,MATCH(C117,'Unit Register'!$A$4:$A$103,0)),""))</f>
        <v/>
      </c>
      <c r="E117" s="2">
        <f>IF(C117="","",IFERROR(INDEX('Unit Register'!$B$4:$B$103,MATCH(C117,'Unit Register'!$A$4:$A$103,0)),0))</f>
        <v/>
      </c>
      <c r="F117" s="2">
        <f>IF(C117="","",IFERROR(INDEX('Unit Register'!$C$4:$C$103,MATCH(C117,'Unit Register'!$A$4:$A$103,0)),0))</f>
        <v/>
      </c>
      <c r="G117" s="2">
        <f>IF(C117="",0,IFERROR(E117,0)+IFERROR(F117,0))</f>
        <v/>
      </c>
      <c r="H117" s="2">
        <f>IF(C117="","",SUMIFS($G$5:$G$304,$C$5:$C$304,C117,$B$5:$B$304,"&lt;"&amp;B117)-SUMIFS(Payments!$I$5:$I$304,Payments!$B$5:$B$304,C117,Payments!$D$5:$D$304,"&lt;"&amp;B117))</f>
        <v/>
      </c>
      <c r="I117" s="2">
        <f>IF(C117="",0,G117+MAX(0,H117))</f>
        <v/>
      </c>
      <c r="J117">
        <f>IF(C117="","",IF(I117&lt;=0,"Paid / Credit",IF(H117&gt;0,"Arrears","Current Due")))</f>
        <v/>
      </c>
    </row>
    <row r="118">
      <c r="A118">
        <f>IF(OR(B118="",C118=""),"","CHG-"&amp;TEXT(B118,"yyyymm")&amp;"-"&amp;C118)</f>
        <v/>
      </c>
      <c r="D118">
        <f>IF(C118="","",IFERROR(INDEX('Unit Register'!$F$4:$F$103,MATCH(C118,'Unit Register'!$A$4:$A$103,0)),""))</f>
        <v/>
      </c>
      <c r="E118" s="2">
        <f>IF(C118="","",IFERROR(INDEX('Unit Register'!$B$4:$B$103,MATCH(C118,'Unit Register'!$A$4:$A$103,0)),0))</f>
        <v/>
      </c>
      <c r="F118" s="2">
        <f>IF(C118="","",IFERROR(INDEX('Unit Register'!$C$4:$C$103,MATCH(C118,'Unit Register'!$A$4:$A$103,0)),0))</f>
        <v/>
      </c>
      <c r="G118" s="2">
        <f>IF(C118="",0,IFERROR(E118,0)+IFERROR(F118,0))</f>
        <v/>
      </c>
      <c r="H118" s="2">
        <f>IF(C118="","",SUMIFS($G$5:$G$304,$C$5:$C$304,C118,$B$5:$B$304,"&lt;"&amp;B118)-SUMIFS(Payments!$I$5:$I$304,Payments!$B$5:$B$304,C118,Payments!$D$5:$D$304,"&lt;"&amp;B118))</f>
        <v/>
      </c>
      <c r="I118" s="2">
        <f>IF(C118="",0,G118+MAX(0,H118))</f>
        <v/>
      </c>
      <c r="J118">
        <f>IF(C118="","",IF(I118&lt;=0,"Paid / Credit",IF(H118&gt;0,"Arrears","Current Due")))</f>
        <v/>
      </c>
    </row>
    <row r="119">
      <c r="A119">
        <f>IF(OR(B119="",C119=""),"","CHG-"&amp;TEXT(B119,"yyyymm")&amp;"-"&amp;C119)</f>
        <v/>
      </c>
      <c r="D119">
        <f>IF(C119="","",IFERROR(INDEX('Unit Register'!$F$4:$F$103,MATCH(C119,'Unit Register'!$A$4:$A$103,0)),""))</f>
        <v/>
      </c>
      <c r="E119" s="2">
        <f>IF(C119="","",IFERROR(INDEX('Unit Register'!$B$4:$B$103,MATCH(C119,'Unit Register'!$A$4:$A$103,0)),0))</f>
        <v/>
      </c>
      <c r="F119" s="2">
        <f>IF(C119="","",IFERROR(INDEX('Unit Register'!$C$4:$C$103,MATCH(C119,'Unit Register'!$A$4:$A$103,0)),0))</f>
        <v/>
      </c>
      <c r="G119" s="2">
        <f>IF(C119="",0,IFERROR(E119,0)+IFERROR(F119,0))</f>
        <v/>
      </c>
      <c r="H119" s="2">
        <f>IF(C119="","",SUMIFS($G$5:$G$304,$C$5:$C$304,C119,$B$5:$B$304,"&lt;"&amp;B119)-SUMIFS(Payments!$I$5:$I$304,Payments!$B$5:$B$304,C119,Payments!$D$5:$D$304,"&lt;"&amp;B119))</f>
        <v/>
      </c>
      <c r="I119" s="2">
        <f>IF(C119="",0,G119+MAX(0,H119))</f>
        <v/>
      </c>
      <c r="J119">
        <f>IF(C119="","",IF(I119&lt;=0,"Paid / Credit",IF(H119&gt;0,"Arrears","Current Due")))</f>
        <v/>
      </c>
    </row>
    <row r="120">
      <c r="A120">
        <f>IF(OR(B120="",C120=""),"","CHG-"&amp;TEXT(B120,"yyyymm")&amp;"-"&amp;C120)</f>
        <v/>
      </c>
      <c r="D120">
        <f>IF(C120="","",IFERROR(INDEX('Unit Register'!$F$4:$F$103,MATCH(C120,'Unit Register'!$A$4:$A$103,0)),""))</f>
        <v/>
      </c>
      <c r="E120" s="2">
        <f>IF(C120="","",IFERROR(INDEX('Unit Register'!$B$4:$B$103,MATCH(C120,'Unit Register'!$A$4:$A$103,0)),0))</f>
        <v/>
      </c>
      <c r="F120" s="2">
        <f>IF(C120="","",IFERROR(INDEX('Unit Register'!$C$4:$C$103,MATCH(C120,'Unit Register'!$A$4:$A$103,0)),0))</f>
        <v/>
      </c>
      <c r="G120" s="2">
        <f>IF(C120="",0,IFERROR(E120,0)+IFERROR(F120,0))</f>
        <v/>
      </c>
      <c r="H120" s="2">
        <f>IF(C120="","",SUMIFS($G$5:$G$304,$C$5:$C$304,C120,$B$5:$B$304,"&lt;"&amp;B120)-SUMIFS(Payments!$I$5:$I$304,Payments!$B$5:$B$304,C120,Payments!$D$5:$D$304,"&lt;"&amp;B120))</f>
        <v/>
      </c>
      <c r="I120" s="2">
        <f>IF(C120="",0,G120+MAX(0,H120))</f>
        <v/>
      </c>
      <c r="J120">
        <f>IF(C120="","",IF(I120&lt;=0,"Paid / Credit",IF(H120&gt;0,"Arrears","Current Due")))</f>
        <v/>
      </c>
    </row>
    <row r="121">
      <c r="A121">
        <f>IF(OR(B121="",C121=""),"","CHG-"&amp;TEXT(B121,"yyyymm")&amp;"-"&amp;C121)</f>
        <v/>
      </c>
      <c r="D121">
        <f>IF(C121="","",IFERROR(INDEX('Unit Register'!$F$4:$F$103,MATCH(C121,'Unit Register'!$A$4:$A$103,0)),""))</f>
        <v/>
      </c>
      <c r="E121" s="2">
        <f>IF(C121="","",IFERROR(INDEX('Unit Register'!$B$4:$B$103,MATCH(C121,'Unit Register'!$A$4:$A$103,0)),0))</f>
        <v/>
      </c>
      <c r="F121" s="2">
        <f>IF(C121="","",IFERROR(INDEX('Unit Register'!$C$4:$C$103,MATCH(C121,'Unit Register'!$A$4:$A$103,0)),0))</f>
        <v/>
      </c>
      <c r="G121" s="2">
        <f>IF(C121="",0,IFERROR(E121,0)+IFERROR(F121,0))</f>
        <v/>
      </c>
      <c r="H121" s="2">
        <f>IF(C121="","",SUMIFS($G$5:$G$304,$C$5:$C$304,C121,$B$5:$B$304,"&lt;"&amp;B121)-SUMIFS(Payments!$I$5:$I$304,Payments!$B$5:$B$304,C121,Payments!$D$5:$D$304,"&lt;"&amp;B121))</f>
        <v/>
      </c>
      <c r="I121" s="2">
        <f>IF(C121="",0,G121+MAX(0,H121))</f>
        <v/>
      </c>
      <c r="J121">
        <f>IF(C121="","",IF(I121&lt;=0,"Paid / Credit",IF(H121&gt;0,"Arrears","Current Due")))</f>
        <v/>
      </c>
    </row>
    <row r="122">
      <c r="A122">
        <f>IF(OR(B122="",C122=""),"","CHG-"&amp;TEXT(B122,"yyyymm")&amp;"-"&amp;C122)</f>
        <v/>
      </c>
      <c r="D122">
        <f>IF(C122="","",IFERROR(INDEX('Unit Register'!$F$4:$F$103,MATCH(C122,'Unit Register'!$A$4:$A$103,0)),""))</f>
        <v/>
      </c>
      <c r="E122" s="2">
        <f>IF(C122="","",IFERROR(INDEX('Unit Register'!$B$4:$B$103,MATCH(C122,'Unit Register'!$A$4:$A$103,0)),0))</f>
        <v/>
      </c>
      <c r="F122" s="2">
        <f>IF(C122="","",IFERROR(INDEX('Unit Register'!$C$4:$C$103,MATCH(C122,'Unit Register'!$A$4:$A$103,0)),0))</f>
        <v/>
      </c>
      <c r="G122" s="2">
        <f>IF(C122="",0,IFERROR(E122,0)+IFERROR(F122,0))</f>
        <v/>
      </c>
      <c r="H122" s="2">
        <f>IF(C122="","",SUMIFS($G$5:$G$304,$C$5:$C$304,C122,$B$5:$B$304,"&lt;"&amp;B122)-SUMIFS(Payments!$I$5:$I$304,Payments!$B$5:$B$304,C122,Payments!$D$5:$D$304,"&lt;"&amp;B122))</f>
        <v/>
      </c>
      <c r="I122" s="2">
        <f>IF(C122="",0,G122+MAX(0,H122))</f>
        <v/>
      </c>
      <c r="J122">
        <f>IF(C122="","",IF(I122&lt;=0,"Paid / Credit",IF(H122&gt;0,"Arrears","Current Due")))</f>
        <v/>
      </c>
    </row>
    <row r="123">
      <c r="A123">
        <f>IF(OR(B123="",C123=""),"","CHG-"&amp;TEXT(B123,"yyyymm")&amp;"-"&amp;C123)</f>
        <v/>
      </c>
      <c r="D123">
        <f>IF(C123="","",IFERROR(INDEX('Unit Register'!$F$4:$F$103,MATCH(C123,'Unit Register'!$A$4:$A$103,0)),""))</f>
        <v/>
      </c>
      <c r="E123" s="2">
        <f>IF(C123="","",IFERROR(INDEX('Unit Register'!$B$4:$B$103,MATCH(C123,'Unit Register'!$A$4:$A$103,0)),0))</f>
        <v/>
      </c>
      <c r="F123" s="2">
        <f>IF(C123="","",IFERROR(INDEX('Unit Register'!$C$4:$C$103,MATCH(C123,'Unit Register'!$A$4:$A$103,0)),0))</f>
        <v/>
      </c>
      <c r="G123" s="2">
        <f>IF(C123="",0,IFERROR(E123,0)+IFERROR(F123,0))</f>
        <v/>
      </c>
      <c r="H123" s="2">
        <f>IF(C123="","",SUMIFS($G$5:$G$304,$C$5:$C$304,C123,$B$5:$B$304,"&lt;"&amp;B123)-SUMIFS(Payments!$I$5:$I$304,Payments!$B$5:$B$304,C123,Payments!$D$5:$D$304,"&lt;"&amp;B123))</f>
        <v/>
      </c>
      <c r="I123" s="2">
        <f>IF(C123="",0,G123+MAX(0,H123))</f>
        <v/>
      </c>
      <c r="J123">
        <f>IF(C123="","",IF(I123&lt;=0,"Paid / Credit",IF(H123&gt;0,"Arrears","Current Due")))</f>
        <v/>
      </c>
    </row>
    <row r="124">
      <c r="A124">
        <f>IF(OR(B124="",C124=""),"","CHG-"&amp;TEXT(B124,"yyyymm")&amp;"-"&amp;C124)</f>
        <v/>
      </c>
      <c r="D124">
        <f>IF(C124="","",IFERROR(INDEX('Unit Register'!$F$4:$F$103,MATCH(C124,'Unit Register'!$A$4:$A$103,0)),""))</f>
        <v/>
      </c>
      <c r="E124" s="2">
        <f>IF(C124="","",IFERROR(INDEX('Unit Register'!$B$4:$B$103,MATCH(C124,'Unit Register'!$A$4:$A$103,0)),0))</f>
        <v/>
      </c>
      <c r="F124" s="2">
        <f>IF(C124="","",IFERROR(INDEX('Unit Register'!$C$4:$C$103,MATCH(C124,'Unit Register'!$A$4:$A$103,0)),0))</f>
        <v/>
      </c>
      <c r="G124" s="2">
        <f>IF(C124="",0,IFERROR(E124,0)+IFERROR(F124,0))</f>
        <v/>
      </c>
      <c r="H124" s="2">
        <f>IF(C124="","",SUMIFS($G$5:$G$304,$C$5:$C$304,C124,$B$5:$B$304,"&lt;"&amp;B124)-SUMIFS(Payments!$I$5:$I$304,Payments!$B$5:$B$304,C124,Payments!$D$5:$D$304,"&lt;"&amp;B124))</f>
        <v/>
      </c>
      <c r="I124" s="2">
        <f>IF(C124="",0,G124+MAX(0,H124))</f>
        <v/>
      </c>
      <c r="J124">
        <f>IF(C124="","",IF(I124&lt;=0,"Paid / Credit",IF(H124&gt;0,"Arrears","Current Due")))</f>
        <v/>
      </c>
    </row>
    <row r="125">
      <c r="A125">
        <f>IF(OR(B125="",C125=""),"","CHG-"&amp;TEXT(B125,"yyyymm")&amp;"-"&amp;C125)</f>
        <v/>
      </c>
      <c r="D125">
        <f>IF(C125="","",IFERROR(INDEX('Unit Register'!$F$4:$F$103,MATCH(C125,'Unit Register'!$A$4:$A$103,0)),""))</f>
        <v/>
      </c>
      <c r="E125" s="2">
        <f>IF(C125="","",IFERROR(INDEX('Unit Register'!$B$4:$B$103,MATCH(C125,'Unit Register'!$A$4:$A$103,0)),0))</f>
        <v/>
      </c>
      <c r="F125" s="2">
        <f>IF(C125="","",IFERROR(INDEX('Unit Register'!$C$4:$C$103,MATCH(C125,'Unit Register'!$A$4:$A$103,0)),0))</f>
        <v/>
      </c>
      <c r="G125" s="2">
        <f>IF(C125="",0,IFERROR(E125,0)+IFERROR(F125,0))</f>
        <v/>
      </c>
      <c r="H125" s="2">
        <f>IF(C125="","",SUMIFS($G$5:$G$304,$C$5:$C$304,C125,$B$5:$B$304,"&lt;"&amp;B125)-SUMIFS(Payments!$I$5:$I$304,Payments!$B$5:$B$304,C125,Payments!$D$5:$D$304,"&lt;"&amp;B125))</f>
        <v/>
      </c>
      <c r="I125" s="2">
        <f>IF(C125="",0,G125+MAX(0,H125))</f>
        <v/>
      </c>
      <c r="J125">
        <f>IF(C125="","",IF(I125&lt;=0,"Paid / Credit",IF(H125&gt;0,"Arrears","Current Due")))</f>
        <v/>
      </c>
    </row>
    <row r="126">
      <c r="A126">
        <f>IF(OR(B126="",C126=""),"","CHG-"&amp;TEXT(B126,"yyyymm")&amp;"-"&amp;C126)</f>
        <v/>
      </c>
      <c r="D126">
        <f>IF(C126="","",IFERROR(INDEX('Unit Register'!$F$4:$F$103,MATCH(C126,'Unit Register'!$A$4:$A$103,0)),""))</f>
        <v/>
      </c>
      <c r="E126" s="2">
        <f>IF(C126="","",IFERROR(INDEX('Unit Register'!$B$4:$B$103,MATCH(C126,'Unit Register'!$A$4:$A$103,0)),0))</f>
        <v/>
      </c>
      <c r="F126" s="2">
        <f>IF(C126="","",IFERROR(INDEX('Unit Register'!$C$4:$C$103,MATCH(C126,'Unit Register'!$A$4:$A$103,0)),0))</f>
        <v/>
      </c>
      <c r="G126" s="2">
        <f>IF(C126="",0,IFERROR(E126,0)+IFERROR(F126,0))</f>
        <v/>
      </c>
      <c r="H126" s="2">
        <f>IF(C126="","",SUMIFS($G$5:$G$304,$C$5:$C$304,C126,$B$5:$B$304,"&lt;"&amp;B126)-SUMIFS(Payments!$I$5:$I$304,Payments!$B$5:$B$304,C126,Payments!$D$5:$D$304,"&lt;"&amp;B126))</f>
        <v/>
      </c>
      <c r="I126" s="2">
        <f>IF(C126="",0,G126+MAX(0,H126))</f>
        <v/>
      </c>
      <c r="J126">
        <f>IF(C126="","",IF(I126&lt;=0,"Paid / Credit",IF(H126&gt;0,"Arrears","Current Due")))</f>
        <v/>
      </c>
    </row>
    <row r="127">
      <c r="A127">
        <f>IF(OR(B127="",C127=""),"","CHG-"&amp;TEXT(B127,"yyyymm")&amp;"-"&amp;C127)</f>
        <v/>
      </c>
      <c r="D127">
        <f>IF(C127="","",IFERROR(INDEX('Unit Register'!$F$4:$F$103,MATCH(C127,'Unit Register'!$A$4:$A$103,0)),""))</f>
        <v/>
      </c>
      <c r="E127" s="2">
        <f>IF(C127="","",IFERROR(INDEX('Unit Register'!$B$4:$B$103,MATCH(C127,'Unit Register'!$A$4:$A$103,0)),0))</f>
        <v/>
      </c>
      <c r="F127" s="2">
        <f>IF(C127="","",IFERROR(INDEX('Unit Register'!$C$4:$C$103,MATCH(C127,'Unit Register'!$A$4:$A$103,0)),0))</f>
        <v/>
      </c>
      <c r="G127" s="2">
        <f>IF(C127="",0,IFERROR(E127,0)+IFERROR(F127,0))</f>
        <v/>
      </c>
      <c r="H127" s="2">
        <f>IF(C127="","",SUMIFS($G$5:$G$304,$C$5:$C$304,C127,$B$5:$B$304,"&lt;"&amp;B127)-SUMIFS(Payments!$I$5:$I$304,Payments!$B$5:$B$304,C127,Payments!$D$5:$D$304,"&lt;"&amp;B127))</f>
        <v/>
      </c>
      <c r="I127" s="2">
        <f>IF(C127="",0,G127+MAX(0,H127))</f>
        <v/>
      </c>
      <c r="J127">
        <f>IF(C127="","",IF(I127&lt;=0,"Paid / Credit",IF(H127&gt;0,"Arrears","Current Due")))</f>
        <v/>
      </c>
    </row>
    <row r="128">
      <c r="A128">
        <f>IF(OR(B128="",C128=""),"","CHG-"&amp;TEXT(B128,"yyyymm")&amp;"-"&amp;C128)</f>
        <v/>
      </c>
      <c r="D128">
        <f>IF(C128="","",IFERROR(INDEX('Unit Register'!$F$4:$F$103,MATCH(C128,'Unit Register'!$A$4:$A$103,0)),""))</f>
        <v/>
      </c>
      <c r="E128" s="2">
        <f>IF(C128="","",IFERROR(INDEX('Unit Register'!$B$4:$B$103,MATCH(C128,'Unit Register'!$A$4:$A$103,0)),0))</f>
        <v/>
      </c>
      <c r="F128" s="2">
        <f>IF(C128="","",IFERROR(INDEX('Unit Register'!$C$4:$C$103,MATCH(C128,'Unit Register'!$A$4:$A$103,0)),0))</f>
        <v/>
      </c>
      <c r="G128" s="2">
        <f>IF(C128="",0,IFERROR(E128,0)+IFERROR(F128,0))</f>
        <v/>
      </c>
      <c r="H128" s="2">
        <f>IF(C128="","",SUMIFS($G$5:$G$304,$C$5:$C$304,C128,$B$5:$B$304,"&lt;"&amp;B128)-SUMIFS(Payments!$I$5:$I$304,Payments!$B$5:$B$304,C128,Payments!$D$5:$D$304,"&lt;"&amp;B128))</f>
        <v/>
      </c>
      <c r="I128" s="2">
        <f>IF(C128="",0,G128+MAX(0,H128))</f>
        <v/>
      </c>
      <c r="J128">
        <f>IF(C128="","",IF(I128&lt;=0,"Paid / Credit",IF(H128&gt;0,"Arrears","Current Due")))</f>
        <v/>
      </c>
    </row>
    <row r="129">
      <c r="A129">
        <f>IF(OR(B129="",C129=""),"","CHG-"&amp;TEXT(B129,"yyyymm")&amp;"-"&amp;C129)</f>
        <v/>
      </c>
      <c r="D129">
        <f>IF(C129="","",IFERROR(INDEX('Unit Register'!$F$4:$F$103,MATCH(C129,'Unit Register'!$A$4:$A$103,0)),""))</f>
        <v/>
      </c>
      <c r="E129" s="2">
        <f>IF(C129="","",IFERROR(INDEX('Unit Register'!$B$4:$B$103,MATCH(C129,'Unit Register'!$A$4:$A$103,0)),0))</f>
        <v/>
      </c>
      <c r="F129" s="2">
        <f>IF(C129="","",IFERROR(INDEX('Unit Register'!$C$4:$C$103,MATCH(C129,'Unit Register'!$A$4:$A$103,0)),0))</f>
        <v/>
      </c>
      <c r="G129" s="2">
        <f>IF(C129="",0,IFERROR(E129,0)+IFERROR(F129,0))</f>
        <v/>
      </c>
      <c r="H129" s="2">
        <f>IF(C129="","",SUMIFS($G$5:$G$304,$C$5:$C$304,C129,$B$5:$B$304,"&lt;"&amp;B129)-SUMIFS(Payments!$I$5:$I$304,Payments!$B$5:$B$304,C129,Payments!$D$5:$D$304,"&lt;"&amp;B129))</f>
        <v/>
      </c>
      <c r="I129" s="2">
        <f>IF(C129="",0,G129+MAX(0,H129))</f>
        <v/>
      </c>
      <c r="J129">
        <f>IF(C129="","",IF(I129&lt;=0,"Paid / Credit",IF(H129&gt;0,"Arrears","Current Due")))</f>
        <v/>
      </c>
    </row>
    <row r="130">
      <c r="A130">
        <f>IF(OR(B130="",C130=""),"","CHG-"&amp;TEXT(B130,"yyyymm")&amp;"-"&amp;C130)</f>
        <v/>
      </c>
      <c r="D130">
        <f>IF(C130="","",IFERROR(INDEX('Unit Register'!$F$4:$F$103,MATCH(C130,'Unit Register'!$A$4:$A$103,0)),""))</f>
        <v/>
      </c>
      <c r="E130" s="2">
        <f>IF(C130="","",IFERROR(INDEX('Unit Register'!$B$4:$B$103,MATCH(C130,'Unit Register'!$A$4:$A$103,0)),0))</f>
        <v/>
      </c>
      <c r="F130" s="2">
        <f>IF(C130="","",IFERROR(INDEX('Unit Register'!$C$4:$C$103,MATCH(C130,'Unit Register'!$A$4:$A$103,0)),0))</f>
        <v/>
      </c>
      <c r="G130" s="2">
        <f>IF(C130="",0,IFERROR(E130,0)+IFERROR(F130,0))</f>
        <v/>
      </c>
      <c r="H130" s="2">
        <f>IF(C130="","",SUMIFS($G$5:$G$304,$C$5:$C$304,C130,$B$5:$B$304,"&lt;"&amp;B130)-SUMIFS(Payments!$I$5:$I$304,Payments!$B$5:$B$304,C130,Payments!$D$5:$D$304,"&lt;"&amp;B130))</f>
        <v/>
      </c>
      <c r="I130" s="2">
        <f>IF(C130="",0,G130+MAX(0,H130))</f>
        <v/>
      </c>
      <c r="J130">
        <f>IF(C130="","",IF(I130&lt;=0,"Paid / Credit",IF(H130&gt;0,"Arrears","Current Due")))</f>
        <v/>
      </c>
    </row>
    <row r="131">
      <c r="A131">
        <f>IF(OR(B131="",C131=""),"","CHG-"&amp;TEXT(B131,"yyyymm")&amp;"-"&amp;C131)</f>
        <v/>
      </c>
      <c r="D131">
        <f>IF(C131="","",IFERROR(INDEX('Unit Register'!$F$4:$F$103,MATCH(C131,'Unit Register'!$A$4:$A$103,0)),""))</f>
        <v/>
      </c>
      <c r="E131" s="2">
        <f>IF(C131="","",IFERROR(INDEX('Unit Register'!$B$4:$B$103,MATCH(C131,'Unit Register'!$A$4:$A$103,0)),0))</f>
        <v/>
      </c>
      <c r="F131" s="2">
        <f>IF(C131="","",IFERROR(INDEX('Unit Register'!$C$4:$C$103,MATCH(C131,'Unit Register'!$A$4:$A$103,0)),0))</f>
        <v/>
      </c>
      <c r="G131" s="2">
        <f>IF(C131="",0,IFERROR(E131,0)+IFERROR(F131,0))</f>
        <v/>
      </c>
      <c r="H131" s="2">
        <f>IF(C131="","",SUMIFS($G$5:$G$304,$C$5:$C$304,C131,$B$5:$B$304,"&lt;"&amp;B131)-SUMIFS(Payments!$I$5:$I$304,Payments!$B$5:$B$304,C131,Payments!$D$5:$D$304,"&lt;"&amp;B131))</f>
        <v/>
      </c>
      <c r="I131" s="2">
        <f>IF(C131="",0,G131+MAX(0,H131))</f>
        <v/>
      </c>
      <c r="J131">
        <f>IF(C131="","",IF(I131&lt;=0,"Paid / Credit",IF(H131&gt;0,"Arrears","Current Due")))</f>
        <v/>
      </c>
    </row>
    <row r="132">
      <c r="A132">
        <f>IF(OR(B132="",C132=""),"","CHG-"&amp;TEXT(B132,"yyyymm")&amp;"-"&amp;C132)</f>
        <v/>
      </c>
      <c r="D132">
        <f>IF(C132="","",IFERROR(INDEX('Unit Register'!$F$4:$F$103,MATCH(C132,'Unit Register'!$A$4:$A$103,0)),""))</f>
        <v/>
      </c>
      <c r="E132" s="2">
        <f>IF(C132="","",IFERROR(INDEX('Unit Register'!$B$4:$B$103,MATCH(C132,'Unit Register'!$A$4:$A$103,0)),0))</f>
        <v/>
      </c>
      <c r="F132" s="2">
        <f>IF(C132="","",IFERROR(INDEX('Unit Register'!$C$4:$C$103,MATCH(C132,'Unit Register'!$A$4:$A$103,0)),0))</f>
        <v/>
      </c>
      <c r="G132" s="2">
        <f>IF(C132="",0,IFERROR(E132,0)+IFERROR(F132,0))</f>
        <v/>
      </c>
      <c r="H132" s="2">
        <f>IF(C132="","",SUMIFS($G$5:$G$304,$C$5:$C$304,C132,$B$5:$B$304,"&lt;"&amp;B132)-SUMIFS(Payments!$I$5:$I$304,Payments!$B$5:$B$304,C132,Payments!$D$5:$D$304,"&lt;"&amp;B132))</f>
        <v/>
      </c>
      <c r="I132" s="2">
        <f>IF(C132="",0,G132+MAX(0,H132))</f>
        <v/>
      </c>
      <c r="J132">
        <f>IF(C132="","",IF(I132&lt;=0,"Paid / Credit",IF(H132&gt;0,"Arrears","Current Due")))</f>
        <v/>
      </c>
    </row>
    <row r="133">
      <c r="A133">
        <f>IF(OR(B133="",C133=""),"","CHG-"&amp;TEXT(B133,"yyyymm")&amp;"-"&amp;C133)</f>
        <v/>
      </c>
      <c r="D133">
        <f>IF(C133="","",IFERROR(INDEX('Unit Register'!$F$4:$F$103,MATCH(C133,'Unit Register'!$A$4:$A$103,0)),""))</f>
        <v/>
      </c>
      <c r="E133" s="2">
        <f>IF(C133="","",IFERROR(INDEX('Unit Register'!$B$4:$B$103,MATCH(C133,'Unit Register'!$A$4:$A$103,0)),0))</f>
        <v/>
      </c>
      <c r="F133" s="2">
        <f>IF(C133="","",IFERROR(INDEX('Unit Register'!$C$4:$C$103,MATCH(C133,'Unit Register'!$A$4:$A$103,0)),0))</f>
        <v/>
      </c>
      <c r="G133" s="2">
        <f>IF(C133="",0,IFERROR(E133,0)+IFERROR(F133,0))</f>
        <v/>
      </c>
      <c r="H133" s="2">
        <f>IF(C133="","",SUMIFS($G$5:$G$304,$C$5:$C$304,C133,$B$5:$B$304,"&lt;"&amp;B133)-SUMIFS(Payments!$I$5:$I$304,Payments!$B$5:$B$304,C133,Payments!$D$5:$D$304,"&lt;"&amp;B133))</f>
        <v/>
      </c>
      <c r="I133" s="2">
        <f>IF(C133="",0,G133+MAX(0,H133))</f>
        <v/>
      </c>
      <c r="J133">
        <f>IF(C133="","",IF(I133&lt;=0,"Paid / Credit",IF(H133&gt;0,"Arrears","Current Due")))</f>
        <v/>
      </c>
    </row>
    <row r="134">
      <c r="A134">
        <f>IF(OR(B134="",C134=""),"","CHG-"&amp;TEXT(B134,"yyyymm")&amp;"-"&amp;C134)</f>
        <v/>
      </c>
      <c r="D134">
        <f>IF(C134="","",IFERROR(INDEX('Unit Register'!$F$4:$F$103,MATCH(C134,'Unit Register'!$A$4:$A$103,0)),""))</f>
        <v/>
      </c>
      <c r="E134" s="2">
        <f>IF(C134="","",IFERROR(INDEX('Unit Register'!$B$4:$B$103,MATCH(C134,'Unit Register'!$A$4:$A$103,0)),0))</f>
        <v/>
      </c>
      <c r="F134" s="2">
        <f>IF(C134="","",IFERROR(INDEX('Unit Register'!$C$4:$C$103,MATCH(C134,'Unit Register'!$A$4:$A$103,0)),0))</f>
        <v/>
      </c>
      <c r="G134" s="2">
        <f>IF(C134="",0,IFERROR(E134,0)+IFERROR(F134,0))</f>
        <v/>
      </c>
      <c r="H134" s="2">
        <f>IF(C134="","",SUMIFS($G$5:$G$304,$C$5:$C$304,C134,$B$5:$B$304,"&lt;"&amp;B134)-SUMIFS(Payments!$I$5:$I$304,Payments!$B$5:$B$304,C134,Payments!$D$5:$D$304,"&lt;"&amp;B134))</f>
        <v/>
      </c>
      <c r="I134" s="2">
        <f>IF(C134="",0,G134+MAX(0,H134))</f>
        <v/>
      </c>
      <c r="J134">
        <f>IF(C134="","",IF(I134&lt;=0,"Paid / Credit",IF(H134&gt;0,"Arrears","Current Due")))</f>
        <v/>
      </c>
    </row>
    <row r="135">
      <c r="A135">
        <f>IF(OR(B135="",C135=""),"","CHG-"&amp;TEXT(B135,"yyyymm")&amp;"-"&amp;C135)</f>
        <v/>
      </c>
      <c r="D135">
        <f>IF(C135="","",IFERROR(INDEX('Unit Register'!$F$4:$F$103,MATCH(C135,'Unit Register'!$A$4:$A$103,0)),""))</f>
        <v/>
      </c>
      <c r="E135" s="2">
        <f>IF(C135="","",IFERROR(INDEX('Unit Register'!$B$4:$B$103,MATCH(C135,'Unit Register'!$A$4:$A$103,0)),0))</f>
        <v/>
      </c>
      <c r="F135" s="2">
        <f>IF(C135="","",IFERROR(INDEX('Unit Register'!$C$4:$C$103,MATCH(C135,'Unit Register'!$A$4:$A$103,0)),0))</f>
        <v/>
      </c>
      <c r="G135" s="2">
        <f>IF(C135="",0,IFERROR(E135,0)+IFERROR(F135,0))</f>
        <v/>
      </c>
      <c r="H135" s="2">
        <f>IF(C135="","",SUMIFS($G$5:$G$304,$C$5:$C$304,C135,$B$5:$B$304,"&lt;"&amp;B135)-SUMIFS(Payments!$I$5:$I$304,Payments!$B$5:$B$304,C135,Payments!$D$5:$D$304,"&lt;"&amp;B135))</f>
        <v/>
      </c>
      <c r="I135" s="2">
        <f>IF(C135="",0,G135+MAX(0,H135))</f>
        <v/>
      </c>
      <c r="J135">
        <f>IF(C135="","",IF(I135&lt;=0,"Paid / Credit",IF(H135&gt;0,"Arrears","Current Due")))</f>
        <v/>
      </c>
    </row>
    <row r="136">
      <c r="A136">
        <f>IF(OR(B136="",C136=""),"","CHG-"&amp;TEXT(B136,"yyyymm")&amp;"-"&amp;C136)</f>
        <v/>
      </c>
      <c r="D136">
        <f>IF(C136="","",IFERROR(INDEX('Unit Register'!$F$4:$F$103,MATCH(C136,'Unit Register'!$A$4:$A$103,0)),""))</f>
        <v/>
      </c>
      <c r="E136" s="2">
        <f>IF(C136="","",IFERROR(INDEX('Unit Register'!$B$4:$B$103,MATCH(C136,'Unit Register'!$A$4:$A$103,0)),0))</f>
        <v/>
      </c>
      <c r="F136" s="2">
        <f>IF(C136="","",IFERROR(INDEX('Unit Register'!$C$4:$C$103,MATCH(C136,'Unit Register'!$A$4:$A$103,0)),0))</f>
        <v/>
      </c>
      <c r="G136" s="2">
        <f>IF(C136="",0,IFERROR(E136,0)+IFERROR(F136,0))</f>
        <v/>
      </c>
      <c r="H136" s="2">
        <f>IF(C136="","",SUMIFS($G$5:$G$304,$C$5:$C$304,C136,$B$5:$B$304,"&lt;"&amp;B136)-SUMIFS(Payments!$I$5:$I$304,Payments!$B$5:$B$304,C136,Payments!$D$5:$D$304,"&lt;"&amp;B136))</f>
        <v/>
      </c>
      <c r="I136" s="2">
        <f>IF(C136="",0,G136+MAX(0,H136))</f>
        <v/>
      </c>
      <c r="J136">
        <f>IF(C136="","",IF(I136&lt;=0,"Paid / Credit",IF(H136&gt;0,"Arrears","Current Due")))</f>
        <v/>
      </c>
    </row>
    <row r="137">
      <c r="A137">
        <f>IF(OR(B137="",C137=""),"","CHG-"&amp;TEXT(B137,"yyyymm")&amp;"-"&amp;C137)</f>
        <v/>
      </c>
      <c r="D137">
        <f>IF(C137="","",IFERROR(INDEX('Unit Register'!$F$4:$F$103,MATCH(C137,'Unit Register'!$A$4:$A$103,0)),""))</f>
        <v/>
      </c>
      <c r="E137" s="2">
        <f>IF(C137="","",IFERROR(INDEX('Unit Register'!$B$4:$B$103,MATCH(C137,'Unit Register'!$A$4:$A$103,0)),0))</f>
        <v/>
      </c>
      <c r="F137" s="2">
        <f>IF(C137="","",IFERROR(INDEX('Unit Register'!$C$4:$C$103,MATCH(C137,'Unit Register'!$A$4:$A$103,0)),0))</f>
        <v/>
      </c>
      <c r="G137" s="2">
        <f>IF(C137="",0,IFERROR(E137,0)+IFERROR(F137,0))</f>
        <v/>
      </c>
      <c r="H137" s="2">
        <f>IF(C137="","",SUMIFS($G$5:$G$304,$C$5:$C$304,C137,$B$5:$B$304,"&lt;"&amp;B137)-SUMIFS(Payments!$I$5:$I$304,Payments!$B$5:$B$304,C137,Payments!$D$5:$D$304,"&lt;"&amp;B137))</f>
        <v/>
      </c>
      <c r="I137" s="2">
        <f>IF(C137="",0,G137+MAX(0,H137))</f>
        <v/>
      </c>
      <c r="J137">
        <f>IF(C137="","",IF(I137&lt;=0,"Paid / Credit",IF(H137&gt;0,"Arrears","Current Due")))</f>
        <v/>
      </c>
    </row>
    <row r="138">
      <c r="A138">
        <f>IF(OR(B138="",C138=""),"","CHG-"&amp;TEXT(B138,"yyyymm")&amp;"-"&amp;C138)</f>
        <v/>
      </c>
      <c r="D138">
        <f>IF(C138="","",IFERROR(INDEX('Unit Register'!$F$4:$F$103,MATCH(C138,'Unit Register'!$A$4:$A$103,0)),""))</f>
        <v/>
      </c>
      <c r="E138" s="2">
        <f>IF(C138="","",IFERROR(INDEX('Unit Register'!$B$4:$B$103,MATCH(C138,'Unit Register'!$A$4:$A$103,0)),0))</f>
        <v/>
      </c>
      <c r="F138" s="2">
        <f>IF(C138="","",IFERROR(INDEX('Unit Register'!$C$4:$C$103,MATCH(C138,'Unit Register'!$A$4:$A$103,0)),0))</f>
        <v/>
      </c>
      <c r="G138" s="2">
        <f>IF(C138="",0,IFERROR(E138,0)+IFERROR(F138,0))</f>
        <v/>
      </c>
      <c r="H138" s="2">
        <f>IF(C138="","",SUMIFS($G$5:$G$304,$C$5:$C$304,C138,$B$5:$B$304,"&lt;"&amp;B138)-SUMIFS(Payments!$I$5:$I$304,Payments!$B$5:$B$304,C138,Payments!$D$5:$D$304,"&lt;"&amp;B138))</f>
        <v/>
      </c>
      <c r="I138" s="2">
        <f>IF(C138="",0,G138+MAX(0,H138))</f>
        <v/>
      </c>
      <c r="J138">
        <f>IF(C138="","",IF(I138&lt;=0,"Paid / Credit",IF(H138&gt;0,"Arrears","Current Due")))</f>
        <v/>
      </c>
    </row>
    <row r="139">
      <c r="A139">
        <f>IF(OR(B139="",C139=""),"","CHG-"&amp;TEXT(B139,"yyyymm")&amp;"-"&amp;C139)</f>
        <v/>
      </c>
      <c r="D139">
        <f>IF(C139="","",IFERROR(INDEX('Unit Register'!$F$4:$F$103,MATCH(C139,'Unit Register'!$A$4:$A$103,0)),""))</f>
        <v/>
      </c>
      <c r="E139" s="2">
        <f>IF(C139="","",IFERROR(INDEX('Unit Register'!$B$4:$B$103,MATCH(C139,'Unit Register'!$A$4:$A$103,0)),0))</f>
        <v/>
      </c>
      <c r="F139" s="2">
        <f>IF(C139="","",IFERROR(INDEX('Unit Register'!$C$4:$C$103,MATCH(C139,'Unit Register'!$A$4:$A$103,0)),0))</f>
        <v/>
      </c>
      <c r="G139" s="2">
        <f>IF(C139="",0,IFERROR(E139,0)+IFERROR(F139,0))</f>
        <v/>
      </c>
      <c r="H139" s="2">
        <f>IF(C139="","",SUMIFS($G$5:$G$304,$C$5:$C$304,C139,$B$5:$B$304,"&lt;"&amp;B139)-SUMIFS(Payments!$I$5:$I$304,Payments!$B$5:$B$304,C139,Payments!$D$5:$D$304,"&lt;"&amp;B139))</f>
        <v/>
      </c>
      <c r="I139" s="2">
        <f>IF(C139="",0,G139+MAX(0,H139))</f>
        <v/>
      </c>
      <c r="J139">
        <f>IF(C139="","",IF(I139&lt;=0,"Paid / Credit",IF(H139&gt;0,"Arrears","Current Due")))</f>
        <v/>
      </c>
    </row>
    <row r="140">
      <c r="A140">
        <f>IF(OR(B140="",C140=""),"","CHG-"&amp;TEXT(B140,"yyyymm")&amp;"-"&amp;C140)</f>
        <v/>
      </c>
      <c r="D140">
        <f>IF(C140="","",IFERROR(INDEX('Unit Register'!$F$4:$F$103,MATCH(C140,'Unit Register'!$A$4:$A$103,0)),""))</f>
        <v/>
      </c>
      <c r="E140" s="2">
        <f>IF(C140="","",IFERROR(INDEX('Unit Register'!$B$4:$B$103,MATCH(C140,'Unit Register'!$A$4:$A$103,0)),0))</f>
        <v/>
      </c>
      <c r="F140" s="2">
        <f>IF(C140="","",IFERROR(INDEX('Unit Register'!$C$4:$C$103,MATCH(C140,'Unit Register'!$A$4:$A$103,0)),0))</f>
        <v/>
      </c>
      <c r="G140" s="2">
        <f>IF(C140="",0,IFERROR(E140,0)+IFERROR(F140,0))</f>
        <v/>
      </c>
      <c r="H140" s="2">
        <f>IF(C140="","",SUMIFS($G$5:$G$304,$C$5:$C$304,C140,$B$5:$B$304,"&lt;"&amp;B140)-SUMIFS(Payments!$I$5:$I$304,Payments!$B$5:$B$304,C140,Payments!$D$5:$D$304,"&lt;"&amp;B140))</f>
        <v/>
      </c>
      <c r="I140" s="2">
        <f>IF(C140="",0,G140+MAX(0,H140))</f>
        <v/>
      </c>
      <c r="J140">
        <f>IF(C140="","",IF(I140&lt;=0,"Paid / Credit",IF(H140&gt;0,"Arrears","Current Due")))</f>
        <v/>
      </c>
    </row>
    <row r="141">
      <c r="A141">
        <f>IF(OR(B141="",C141=""),"","CHG-"&amp;TEXT(B141,"yyyymm")&amp;"-"&amp;C141)</f>
        <v/>
      </c>
      <c r="D141">
        <f>IF(C141="","",IFERROR(INDEX('Unit Register'!$F$4:$F$103,MATCH(C141,'Unit Register'!$A$4:$A$103,0)),""))</f>
        <v/>
      </c>
      <c r="E141" s="2">
        <f>IF(C141="","",IFERROR(INDEX('Unit Register'!$B$4:$B$103,MATCH(C141,'Unit Register'!$A$4:$A$103,0)),0))</f>
        <v/>
      </c>
      <c r="F141" s="2">
        <f>IF(C141="","",IFERROR(INDEX('Unit Register'!$C$4:$C$103,MATCH(C141,'Unit Register'!$A$4:$A$103,0)),0))</f>
        <v/>
      </c>
      <c r="G141" s="2">
        <f>IF(C141="",0,IFERROR(E141,0)+IFERROR(F141,0))</f>
        <v/>
      </c>
      <c r="H141" s="2">
        <f>IF(C141="","",SUMIFS($G$5:$G$304,$C$5:$C$304,C141,$B$5:$B$304,"&lt;"&amp;B141)-SUMIFS(Payments!$I$5:$I$304,Payments!$B$5:$B$304,C141,Payments!$D$5:$D$304,"&lt;"&amp;B141))</f>
        <v/>
      </c>
      <c r="I141" s="2">
        <f>IF(C141="",0,G141+MAX(0,H141))</f>
        <v/>
      </c>
      <c r="J141">
        <f>IF(C141="","",IF(I141&lt;=0,"Paid / Credit",IF(H141&gt;0,"Arrears","Current Due")))</f>
        <v/>
      </c>
    </row>
    <row r="142">
      <c r="A142">
        <f>IF(OR(B142="",C142=""),"","CHG-"&amp;TEXT(B142,"yyyymm")&amp;"-"&amp;C142)</f>
        <v/>
      </c>
      <c r="D142">
        <f>IF(C142="","",IFERROR(INDEX('Unit Register'!$F$4:$F$103,MATCH(C142,'Unit Register'!$A$4:$A$103,0)),""))</f>
        <v/>
      </c>
      <c r="E142" s="2">
        <f>IF(C142="","",IFERROR(INDEX('Unit Register'!$B$4:$B$103,MATCH(C142,'Unit Register'!$A$4:$A$103,0)),0))</f>
        <v/>
      </c>
      <c r="F142" s="2">
        <f>IF(C142="","",IFERROR(INDEX('Unit Register'!$C$4:$C$103,MATCH(C142,'Unit Register'!$A$4:$A$103,0)),0))</f>
        <v/>
      </c>
      <c r="G142" s="2">
        <f>IF(C142="",0,IFERROR(E142,0)+IFERROR(F142,0))</f>
        <v/>
      </c>
      <c r="H142" s="2">
        <f>IF(C142="","",SUMIFS($G$5:$G$304,$C$5:$C$304,C142,$B$5:$B$304,"&lt;"&amp;B142)-SUMIFS(Payments!$I$5:$I$304,Payments!$B$5:$B$304,C142,Payments!$D$5:$D$304,"&lt;"&amp;B142))</f>
        <v/>
      </c>
      <c r="I142" s="2">
        <f>IF(C142="",0,G142+MAX(0,H142))</f>
        <v/>
      </c>
      <c r="J142">
        <f>IF(C142="","",IF(I142&lt;=0,"Paid / Credit",IF(H142&gt;0,"Arrears","Current Due")))</f>
        <v/>
      </c>
    </row>
    <row r="143">
      <c r="A143">
        <f>IF(OR(B143="",C143=""),"","CHG-"&amp;TEXT(B143,"yyyymm")&amp;"-"&amp;C143)</f>
        <v/>
      </c>
      <c r="D143">
        <f>IF(C143="","",IFERROR(INDEX('Unit Register'!$F$4:$F$103,MATCH(C143,'Unit Register'!$A$4:$A$103,0)),""))</f>
        <v/>
      </c>
      <c r="E143" s="2">
        <f>IF(C143="","",IFERROR(INDEX('Unit Register'!$B$4:$B$103,MATCH(C143,'Unit Register'!$A$4:$A$103,0)),0))</f>
        <v/>
      </c>
      <c r="F143" s="2">
        <f>IF(C143="","",IFERROR(INDEX('Unit Register'!$C$4:$C$103,MATCH(C143,'Unit Register'!$A$4:$A$103,0)),0))</f>
        <v/>
      </c>
      <c r="G143" s="2">
        <f>IF(C143="",0,IFERROR(E143,0)+IFERROR(F143,0))</f>
        <v/>
      </c>
      <c r="H143" s="2">
        <f>IF(C143="","",SUMIFS($G$5:$G$304,$C$5:$C$304,C143,$B$5:$B$304,"&lt;"&amp;B143)-SUMIFS(Payments!$I$5:$I$304,Payments!$B$5:$B$304,C143,Payments!$D$5:$D$304,"&lt;"&amp;B143))</f>
        <v/>
      </c>
      <c r="I143" s="2">
        <f>IF(C143="",0,G143+MAX(0,H143))</f>
        <v/>
      </c>
      <c r="J143">
        <f>IF(C143="","",IF(I143&lt;=0,"Paid / Credit",IF(H143&gt;0,"Arrears","Current Due")))</f>
        <v/>
      </c>
    </row>
    <row r="144">
      <c r="A144">
        <f>IF(OR(B144="",C144=""),"","CHG-"&amp;TEXT(B144,"yyyymm")&amp;"-"&amp;C144)</f>
        <v/>
      </c>
      <c r="D144">
        <f>IF(C144="","",IFERROR(INDEX('Unit Register'!$F$4:$F$103,MATCH(C144,'Unit Register'!$A$4:$A$103,0)),""))</f>
        <v/>
      </c>
      <c r="E144" s="2">
        <f>IF(C144="","",IFERROR(INDEX('Unit Register'!$B$4:$B$103,MATCH(C144,'Unit Register'!$A$4:$A$103,0)),0))</f>
        <v/>
      </c>
      <c r="F144" s="2">
        <f>IF(C144="","",IFERROR(INDEX('Unit Register'!$C$4:$C$103,MATCH(C144,'Unit Register'!$A$4:$A$103,0)),0))</f>
        <v/>
      </c>
      <c r="G144" s="2">
        <f>IF(C144="",0,IFERROR(E144,0)+IFERROR(F144,0))</f>
        <v/>
      </c>
      <c r="H144" s="2">
        <f>IF(C144="","",SUMIFS($G$5:$G$304,$C$5:$C$304,C144,$B$5:$B$304,"&lt;"&amp;B144)-SUMIFS(Payments!$I$5:$I$304,Payments!$B$5:$B$304,C144,Payments!$D$5:$D$304,"&lt;"&amp;B144))</f>
        <v/>
      </c>
      <c r="I144" s="2">
        <f>IF(C144="",0,G144+MAX(0,H144))</f>
        <v/>
      </c>
      <c r="J144">
        <f>IF(C144="","",IF(I144&lt;=0,"Paid / Credit",IF(H144&gt;0,"Arrears","Current Due")))</f>
        <v/>
      </c>
    </row>
    <row r="145">
      <c r="A145">
        <f>IF(OR(B145="",C145=""),"","CHG-"&amp;TEXT(B145,"yyyymm")&amp;"-"&amp;C145)</f>
        <v/>
      </c>
      <c r="D145">
        <f>IF(C145="","",IFERROR(INDEX('Unit Register'!$F$4:$F$103,MATCH(C145,'Unit Register'!$A$4:$A$103,0)),""))</f>
        <v/>
      </c>
      <c r="E145" s="2">
        <f>IF(C145="","",IFERROR(INDEX('Unit Register'!$B$4:$B$103,MATCH(C145,'Unit Register'!$A$4:$A$103,0)),0))</f>
        <v/>
      </c>
      <c r="F145" s="2">
        <f>IF(C145="","",IFERROR(INDEX('Unit Register'!$C$4:$C$103,MATCH(C145,'Unit Register'!$A$4:$A$103,0)),0))</f>
        <v/>
      </c>
      <c r="G145" s="2">
        <f>IF(C145="",0,IFERROR(E145,0)+IFERROR(F145,0))</f>
        <v/>
      </c>
      <c r="H145" s="2">
        <f>IF(C145="","",SUMIFS($G$5:$G$304,$C$5:$C$304,C145,$B$5:$B$304,"&lt;"&amp;B145)-SUMIFS(Payments!$I$5:$I$304,Payments!$B$5:$B$304,C145,Payments!$D$5:$D$304,"&lt;"&amp;B145))</f>
        <v/>
      </c>
      <c r="I145" s="2">
        <f>IF(C145="",0,G145+MAX(0,H145))</f>
        <v/>
      </c>
      <c r="J145">
        <f>IF(C145="","",IF(I145&lt;=0,"Paid / Credit",IF(H145&gt;0,"Arrears","Current Due")))</f>
        <v/>
      </c>
    </row>
    <row r="146">
      <c r="A146">
        <f>IF(OR(B146="",C146=""),"","CHG-"&amp;TEXT(B146,"yyyymm")&amp;"-"&amp;C146)</f>
        <v/>
      </c>
      <c r="D146">
        <f>IF(C146="","",IFERROR(INDEX('Unit Register'!$F$4:$F$103,MATCH(C146,'Unit Register'!$A$4:$A$103,0)),""))</f>
        <v/>
      </c>
      <c r="E146" s="2">
        <f>IF(C146="","",IFERROR(INDEX('Unit Register'!$B$4:$B$103,MATCH(C146,'Unit Register'!$A$4:$A$103,0)),0))</f>
        <v/>
      </c>
      <c r="F146" s="2">
        <f>IF(C146="","",IFERROR(INDEX('Unit Register'!$C$4:$C$103,MATCH(C146,'Unit Register'!$A$4:$A$103,0)),0))</f>
        <v/>
      </c>
      <c r="G146" s="2">
        <f>IF(C146="",0,IFERROR(E146,0)+IFERROR(F146,0))</f>
        <v/>
      </c>
      <c r="H146" s="2">
        <f>IF(C146="","",SUMIFS($G$5:$G$304,$C$5:$C$304,C146,$B$5:$B$304,"&lt;"&amp;B146)-SUMIFS(Payments!$I$5:$I$304,Payments!$B$5:$B$304,C146,Payments!$D$5:$D$304,"&lt;"&amp;B146))</f>
        <v/>
      </c>
      <c r="I146" s="2">
        <f>IF(C146="",0,G146+MAX(0,H146))</f>
        <v/>
      </c>
      <c r="J146">
        <f>IF(C146="","",IF(I146&lt;=0,"Paid / Credit",IF(H146&gt;0,"Arrears","Current Due")))</f>
        <v/>
      </c>
    </row>
    <row r="147">
      <c r="A147">
        <f>IF(OR(B147="",C147=""),"","CHG-"&amp;TEXT(B147,"yyyymm")&amp;"-"&amp;C147)</f>
        <v/>
      </c>
      <c r="D147">
        <f>IF(C147="","",IFERROR(INDEX('Unit Register'!$F$4:$F$103,MATCH(C147,'Unit Register'!$A$4:$A$103,0)),""))</f>
        <v/>
      </c>
      <c r="E147" s="2">
        <f>IF(C147="","",IFERROR(INDEX('Unit Register'!$B$4:$B$103,MATCH(C147,'Unit Register'!$A$4:$A$103,0)),0))</f>
        <v/>
      </c>
      <c r="F147" s="2">
        <f>IF(C147="","",IFERROR(INDEX('Unit Register'!$C$4:$C$103,MATCH(C147,'Unit Register'!$A$4:$A$103,0)),0))</f>
        <v/>
      </c>
      <c r="G147" s="2">
        <f>IF(C147="",0,IFERROR(E147,0)+IFERROR(F147,0))</f>
        <v/>
      </c>
      <c r="H147" s="2">
        <f>IF(C147="","",SUMIFS($G$5:$G$304,$C$5:$C$304,C147,$B$5:$B$304,"&lt;"&amp;B147)-SUMIFS(Payments!$I$5:$I$304,Payments!$B$5:$B$304,C147,Payments!$D$5:$D$304,"&lt;"&amp;B147))</f>
        <v/>
      </c>
      <c r="I147" s="2">
        <f>IF(C147="",0,G147+MAX(0,H147))</f>
        <v/>
      </c>
      <c r="J147">
        <f>IF(C147="","",IF(I147&lt;=0,"Paid / Credit",IF(H147&gt;0,"Arrears","Current Due")))</f>
        <v/>
      </c>
    </row>
    <row r="148">
      <c r="A148">
        <f>IF(OR(B148="",C148=""),"","CHG-"&amp;TEXT(B148,"yyyymm")&amp;"-"&amp;C148)</f>
        <v/>
      </c>
      <c r="D148">
        <f>IF(C148="","",IFERROR(INDEX('Unit Register'!$F$4:$F$103,MATCH(C148,'Unit Register'!$A$4:$A$103,0)),""))</f>
        <v/>
      </c>
      <c r="E148" s="2">
        <f>IF(C148="","",IFERROR(INDEX('Unit Register'!$B$4:$B$103,MATCH(C148,'Unit Register'!$A$4:$A$103,0)),0))</f>
        <v/>
      </c>
      <c r="F148" s="2">
        <f>IF(C148="","",IFERROR(INDEX('Unit Register'!$C$4:$C$103,MATCH(C148,'Unit Register'!$A$4:$A$103,0)),0))</f>
        <v/>
      </c>
      <c r="G148" s="2">
        <f>IF(C148="",0,IFERROR(E148,0)+IFERROR(F148,0))</f>
        <v/>
      </c>
      <c r="H148" s="2">
        <f>IF(C148="","",SUMIFS($G$5:$G$304,$C$5:$C$304,C148,$B$5:$B$304,"&lt;"&amp;B148)-SUMIFS(Payments!$I$5:$I$304,Payments!$B$5:$B$304,C148,Payments!$D$5:$D$304,"&lt;"&amp;B148))</f>
        <v/>
      </c>
      <c r="I148" s="2">
        <f>IF(C148="",0,G148+MAX(0,H148))</f>
        <v/>
      </c>
      <c r="J148">
        <f>IF(C148="","",IF(I148&lt;=0,"Paid / Credit",IF(H148&gt;0,"Arrears","Current Due")))</f>
        <v/>
      </c>
    </row>
    <row r="149">
      <c r="A149">
        <f>IF(OR(B149="",C149=""),"","CHG-"&amp;TEXT(B149,"yyyymm")&amp;"-"&amp;C149)</f>
        <v/>
      </c>
      <c r="D149">
        <f>IF(C149="","",IFERROR(INDEX('Unit Register'!$F$4:$F$103,MATCH(C149,'Unit Register'!$A$4:$A$103,0)),""))</f>
        <v/>
      </c>
      <c r="E149" s="2">
        <f>IF(C149="","",IFERROR(INDEX('Unit Register'!$B$4:$B$103,MATCH(C149,'Unit Register'!$A$4:$A$103,0)),0))</f>
        <v/>
      </c>
      <c r="F149" s="2">
        <f>IF(C149="","",IFERROR(INDEX('Unit Register'!$C$4:$C$103,MATCH(C149,'Unit Register'!$A$4:$A$103,0)),0))</f>
        <v/>
      </c>
      <c r="G149" s="2">
        <f>IF(C149="",0,IFERROR(E149,0)+IFERROR(F149,0))</f>
        <v/>
      </c>
      <c r="H149" s="2">
        <f>IF(C149="","",SUMIFS($G$5:$G$304,$C$5:$C$304,C149,$B$5:$B$304,"&lt;"&amp;B149)-SUMIFS(Payments!$I$5:$I$304,Payments!$B$5:$B$304,C149,Payments!$D$5:$D$304,"&lt;"&amp;B149))</f>
        <v/>
      </c>
      <c r="I149" s="2">
        <f>IF(C149="",0,G149+MAX(0,H149))</f>
        <v/>
      </c>
      <c r="J149">
        <f>IF(C149="","",IF(I149&lt;=0,"Paid / Credit",IF(H149&gt;0,"Arrears","Current Due")))</f>
        <v/>
      </c>
    </row>
    <row r="150">
      <c r="A150">
        <f>IF(OR(B150="",C150=""),"","CHG-"&amp;TEXT(B150,"yyyymm")&amp;"-"&amp;C150)</f>
        <v/>
      </c>
      <c r="D150">
        <f>IF(C150="","",IFERROR(INDEX('Unit Register'!$F$4:$F$103,MATCH(C150,'Unit Register'!$A$4:$A$103,0)),""))</f>
        <v/>
      </c>
      <c r="E150" s="2">
        <f>IF(C150="","",IFERROR(INDEX('Unit Register'!$B$4:$B$103,MATCH(C150,'Unit Register'!$A$4:$A$103,0)),0))</f>
        <v/>
      </c>
      <c r="F150" s="2">
        <f>IF(C150="","",IFERROR(INDEX('Unit Register'!$C$4:$C$103,MATCH(C150,'Unit Register'!$A$4:$A$103,0)),0))</f>
        <v/>
      </c>
      <c r="G150" s="2">
        <f>IF(C150="",0,IFERROR(E150,0)+IFERROR(F150,0))</f>
        <v/>
      </c>
      <c r="H150" s="2">
        <f>IF(C150="","",SUMIFS($G$5:$G$304,$C$5:$C$304,C150,$B$5:$B$304,"&lt;"&amp;B150)-SUMIFS(Payments!$I$5:$I$304,Payments!$B$5:$B$304,C150,Payments!$D$5:$D$304,"&lt;"&amp;B150))</f>
        <v/>
      </c>
      <c r="I150" s="2">
        <f>IF(C150="",0,G150+MAX(0,H150))</f>
        <v/>
      </c>
      <c r="J150">
        <f>IF(C150="","",IF(I150&lt;=0,"Paid / Credit",IF(H150&gt;0,"Arrears","Current Due")))</f>
        <v/>
      </c>
    </row>
    <row r="151">
      <c r="A151">
        <f>IF(OR(B151="",C151=""),"","CHG-"&amp;TEXT(B151,"yyyymm")&amp;"-"&amp;C151)</f>
        <v/>
      </c>
      <c r="D151">
        <f>IF(C151="","",IFERROR(INDEX('Unit Register'!$F$4:$F$103,MATCH(C151,'Unit Register'!$A$4:$A$103,0)),""))</f>
        <v/>
      </c>
      <c r="E151" s="2">
        <f>IF(C151="","",IFERROR(INDEX('Unit Register'!$B$4:$B$103,MATCH(C151,'Unit Register'!$A$4:$A$103,0)),0))</f>
        <v/>
      </c>
      <c r="F151" s="2">
        <f>IF(C151="","",IFERROR(INDEX('Unit Register'!$C$4:$C$103,MATCH(C151,'Unit Register'!$A$4:$A$103,0)),0))</f>
        <v/>
      </c>
      <c r="G151" s="2">
        <f>IF(C151="",0,IFERROR(E151,0)+IFERROR(F151,0))</f>
        <v/>
      </c>
      <c r="H151" s="2">
        <f>IF(C151="","",SUMIFS($G$5:$G$304,$C$5:$C$304,C151,$B$5:$B$304,"&lt;"&amp;B151)-SUMIFS(Payments!$I$5:$I$304,Payments!$B$5:$B$304,C151,Payments!$D$5:$D$304,"&lt;"&amp;B151))</f>
        <v/>
      </c>
      <c r="I151" s="2">
        <f>IF(C151="",0,G151+MAX(0,H151))</f>
        <v/>
      </c>
      <c r="J151">
        <f>IF(C151="","",IF(I151&lt;=0,"Paid / Credit",IF(H151&gt;0,"Arrears","Current Due")))</f>
        <v/>
      </c>
    </row>
    <row r="152">
      <c r="A152">
        <f>IF(OR(B152="",C152=""),"","CHG-"&amp;TEXT(B152,"yyyymm")&amp;"-"&amp;C152)</f>
        <v/>
      </c>
      <c r="D152">
        <f>IF(C152="","",IFERROR(INDEX('Unit Register'!$F$4:$F$103,MATCH(C152,'Unit Register'!$A$4:$A$103,0)),""))</f>
        <v/>
      </c>
      <c r="E152" s="2">
        <f>IF(C152="","",IFERROR(INDEX('Unit Register'!$B$4:$B$103,MATCH(C152,'Unit Register'!$A$4:$A$103,0)),0))</f>
        <v/>
      </c>
      <c r="F152" s="2">
        <f>IF(C152="","",IFERROR(INDEX('Unit Register'!$C$4:$C$103,MATCH(C152,'Unit Register'!$A$4:$A$103,0)),0))</f>
        <v/>
      </c>
      <c r="G152" s="2">
        <f>IF(C152="",0,IFERROR(E152,0)+IFERROR(F152,0))</f>
        <v/>
      </c>
      <c r="H152" s="2">
        <f>IF(C152="","",SUMIFS($G$5:$G$304,$C$5:$C$304,C152,$B$5:$B$304,"&lt;"&amp;B152)-SUMIFS(Payments!$I$5:$I$304,Payments!$B$5:$B$304,C152,Payments!$D$5:$D$304,"&lt;"&amp;B152))</f>
        <v/>
      </c>
      <c r="I152" s="2">
        <f>IF(C152="",0,G152+MAX(0,H152))</f>
        <v/>
      </c>
      <c r="J152">
        <f>IF(C152="","",IF(I152&lt;=0,"Paid / Credit",IF(H152&gt;0,"Arrears","Current Due")))</f>
        <v/>
      </c>
    </row>
    <row r="153">
      <c r="A153">
        <f>IF(OR(B153="",C153=""),"","CHG-"&amp;TEXT(B153,"yyyymm")&amp;"-"&amp;C153)</f>
        <v/>
      </c>
      <c r="D153">
        <f>IF(C153="","",IFERROR(INDEX('Unit Register'!$F$4:$F$103,MATCH(C153,'Unit Register'!$A$4:$A$103,0)),""))</f>
        <v/>
      </c>
      <c r="E153" s="2">
        <f>IF(C153="","",IFERROR(INDEX('Unit Register'!$B$4:$B$103,MATCH(C153,'Unit Register'!$A$4:$A$103,0)),0))</f>
        <v/>
      </c>
      <c r="F153" s="2">
        <f>IF(C153="","",IFERROR(INDEX('Unit Register'!$C$4:$C$103,MATCH(C153,'Unit Register'!$A$4:$A$103,0)),0))</f>
        <v/>
      </c>
      <c r="G153" s="2">
        <f>IF(C153="",0,IFERROR(E153,0)+IFERROR(F153,0))</f>
        <v/>
      </c>
      <c r="H153" s="2">
        <f>IF(C153="","",SUMIFS($G$5:$G$304,$C$5:$C$304,C153,$B$5:$B$304,"&lt;"&amp;B153)-SUMIFS(Payments!$I$5:$I$304,Payments!$B$5:$B$304,C153,Payments!$D$5:$D$304,"&lt;"&amp;B153))</f>
        <v/>
      </c>
      <c r="I153" s="2">
        <f>IF(C153="",0,G153+MAX(0,H153))</f>
        <v/>
      </c>
      <c r="J153">
        <f>IF(C153="","",IF(I153&lt;=0,"Paid / Credit",IF(H153&gt;0,"Arrears","Current Due")))</f>
        <v/>
      </c>
    </row>
    <row r="154">
      <c r="A154">
        <f>IF(OR(B154="",C154=""),"","CHG-"&amp;TEXT(B154,"yyyymm")&amp;"-"&amp;C154)</f>
        <v/>
      </c>
      <c r="D154">
        <f>IF(C154="","",IFERROR(INDEX('Unit Register'!$F$4:$F$103,MATCH(C154,'Unit Register'!$A$4:$A$103,0)),""))</f>
        <v/>
      </c>
      <c r="E154" s="2">
        <f>IF(C154="","",IFERROR(INDEX('Unit Register'!$B$4:$B$103,MATCH(C154,'Unit Register'!$A$4:$A$103,0)),0))</f>
        <v/>
      </c>
      <c r="F154" s="2">
        <f>IF(C154="","",IFERROR(INDEX('Unit Register'!$C$4:$C$103,MATCH(C154,'Unit Register'!$A$4:$A$103,0)),0))</f>
        <v/>
      </c>
      <c r="G154" s="2">
        <f>IF(C154="",0,IFERROR(E154,0)+IFERROR(F154,0))</f>
        <v/>
      </c>
      <c r="H154" s="2">
        <f>IF(C154="","",SUMIFS($G$5:$G$304,$C$5:$C$304,C154,$B$5:$B$304,"&lt;"&amp;B154)-SUMIFS(Payments!$I$5:$I$304,Payments!$B$5:$B$304,C154,Payments!$D$5:$D$304,"&lt;"&amp;B154))</f>
        <v/>
      </c>
      <c r="I154" s="2">
        <f>IF(C154="",0,G154+MAX(0,H154))</f>
        <v/>
      </c>
      <c r="J154">
        <f>IF(C154="","",IF(I154&lt;=0,"Paid / Credit",IF(H154&gt;0,"Arrears","Current Due")))</f>
        <v/>
      </c>
    </row>
    <row r="155">
      <c r="A155">
        <f>IF(OR(B155="",C155=""),"","CHG-"&amp;TEXT(B155,"yyyymm")&amp;"-"&amp;C155)</f>
        <v/>
      </c>
      <c r="D155">
        <f>IF(C155="","",IFERROR(INDEX('Unit Register'!$F$4:$F$103,MATCH(C155,'Unit Register'!$A$4:$A$103,0)),""))</f>
        <v/>
      </c>
      <c r="E155" s="2">
        <f>IF(C155="","",IFERROR(INDEX('Unit Register'!$B$4:$B$103,MATCH(C155,'Unit Register'!$A$4:$A$103,0)),0))</f>
        <v/>
      </c>
      <c r="F155" s="2">
        <f>IF(C155="","",IFERROR(INDEX('Unit Register'!$C$4:$C$103,MATCH(C155,'Unit Register'!$A$4:$A$103,0)),0))</f>
        <v/>
      </c>
      <c r="G155" s="2">
        <f>IF(C155="",0,IFERROR(E155,0)+IFERROR(F155,0))</f>
        <v/>
      </c>
      <c r="H155" s="2">
        <f>IF(C155="","",SUMIFS($G$5:$G$304,$C$5:$C$304,C155,$B$5:$B$304,"&lt;"&amp;B155)-SUMIFS(Payments!$I$5:$I$304,Payments!$B$5:$B$304,C155,Payments!$D$5:$D$304,"&lt;"&amp;B155))</f>
        <v/>
      </c>
      <c r="I155" s="2">
        <f>IF(C155="",0,G155+MAX(0,H155))</f>
        <v/>
      </c>
      <c r="J155">
        <f>IF(C155="","",IF(I155&lt;=0,"Paid / Credit",IF(H155&gt;0,"Arrears","Current Due")))</f>
        <v/>
      </c>
    </row>
    <row r="156">
      <c r="A156">
        <f>IF(OR(B156="",C156=""),"","CHG-"&amp;TEXT(B156,"yyyymm")&amp;"-"&amp;C156)</f>
        <v/>
      </c>
      <c r="D156">
        <f>IF(C156="","",IFERROR(INDEX('Unit Register'!$F$4:$F$103,MATCH(C156,'Unit Register'!$A$4:$A$103,0)),""))</f>
        <v/>
      </c>
      <c r="E156" s="2">
        <f>IF(C156="","",IFERROR(INDEX('Unit Register'!$B$4:$B$103,MATCH(C156,'Unit Register'!$A$4:$A$103,0)),0))</f>
        <v/>
      </c>
      <c r="F156" s="2">
        <f>IF(C156="","",IFERROR(INDEX('Unit Register'!$C$4:$C$103,MATCH(C156,'Unit Register'!$A$4:$A$103,0)),0))</f>
        <v/>
      </c>
      <c r="G156" s="2">
        <f>IF(C156="",0,IFERROR(E156,0)+IFERROR(F156,0))</f>
        <v/>
      </c>
      <c r="H156" s="2">
        <f>IF(C156="","",SUMIFS($G$5:$G$304,$C$5:$C$304,C156,$B$5:$B$304,"&lt;"&amp;B156)-SUMIFS(Payments!$I$5:$I$304,Payments!$B$5:$B$304,C156,Payments!$D$5:$D$304,"&lt;"&amp;B156))</f>
        <v/>
      </c>
      <c r="I156" s="2">
        <f>IF(C156="",0,G156+MAX(0,H156))</f>
        <v/>
      </c>
      <c r="J156">
        <f>IF(C156="","",IF(I156&lt;=0,"Paid / Credit",IF(H156&gt;0,"Arrears","Current Due")))</f>
        <v/>
      </c>
    </row>
    <row r="157">
      <c r="A157">
        <f>IF(OR(B157="",C157=""),"","CHG-"&amp;TEXT(B157,"yyyymm")&amp;"-"&amp;C157)</f>
        <v/>
      </c>
      <c r="D157">
        <f>IF(C157="","",IFERROR(INDEX('Unit Register'!$F$4:$F$103,MATCH(C157,'Unit Register'!$A$4:$A$103,0)),""))</f>
        <v/>
      </c>
      <c r="E157" s="2">
        <f>IF(C157="","",IFERROR(INDEX('Unit Register'!$B$4:$B$103,MATCH(C157,'Unit Register'!$A$4:$A$103,0)),0))</f>
        <v/>
      </c>
      <c r="F157" s="2">
        <f>IF(C157="","",IFERROR(INDEX('Unit Register'!$C$4:$C$103,MATCH(C157,'Unit Register'!$A$4:$A$103,0)),0))</f>
        <v/>
      </c>
      <c r="G157" s="2">
        <f>IF(C157="",0,IFERROR(E157,0)+IFERROR(F157,0))</f>
        <v/>
      </c>
      <c r="H157" s="2">
        <f>IF(C157="","",SUMIFS($G$5:$G$304,$C$5:$C$304,C157,$B$5:$B$304,"&lt;"&amp;B157)-SUMIFS(Payments!$I$5:$I$304,Payments!$B$5:$B$304,C157,Payments!$D$5:$D$304,"&lt;"&amp;B157))</f>
        <v/>
      </c>
      <c r="I157" s="2">
        <f>IF(C157="",0,G157+MAX(0,H157))</f>
        <v/>
      </c>
      <c r="J157">
        <f>IF(C157="","",IF(I157&lt;=0,"Paid / Credit",IF(H157&gt;0,"Arrears","Current Due")))</f>
        <v/>
      </c>
    </row>
    <row r="158">
      <c r="A158">
        <f>IF(OR(B158="",C158=""),"","CHG-"&amp;TEXT(B158,"yyyymm")&amp;"-"&amp;C158)</f>
        <v/>
      </c>
      <c r="D158">
        <f>IF(C158="","",IFERROR(INDEX('Unit Register'!$F$4:$F$103,MATCH(C158,'Unit Register'!$A$4:$A$103,0)),""))</f>
        <v/>
      </c>
      <c r="E158" s="2">
        <f>IF(C158="","",IFERROR(INDEX('Unit Register'!$B$4:$B$103,MATCH(C158,'Unit Register'!$A$4:$A$103,0)),0))</f>
        <v/>
      </c>
      <c r="F158" s="2">
        <f>IF(C158="","",IFERROR(INDEX('Unit Register'!$C$4:$C$103,MATCH(C158,'Unit Register'!$A$4:$A$103,0)),0))</f>
        <v/>
      </c>
      <c r="G158" s="2">
        <f>IF(C158="",0,IFERROR(E158,0)+IFERROR(F158,0))</f>
        <v/>
      </c>
      <c r="H158" s="2">
        <f>IF(C158="","",SUMIFS($G$5:$G$304,$C$5:$C$304,C158,$B$5:$B$304,"&lt;"&amp;B158)-SUMIFS(Payments!$I$5:$I$304,Payments!$B$5:$B$304,C158,Payments!$D$5:$D$304,"&lt;"&amp;B158))</f>
        <v/>
      </c>
      <c r="I158" s="2">
        <f>IF(C158="",0,G158+MAX(0,H158))</f>
        <v/>
      </c>
      <c r="J158">
        <f>IF(C158="","",IF(I158&lt;=0,"Paid / Credit",IF(H158&gt;0,"Arrears","Current Due")))</f>
        <v/>
      </c>
    </row>
    <row r="159">
      <c r="A159">
        <f>IF(OR(B159="",C159=""),"","CHG-"&amp;TEXT(B159,"yyyymm")&amp;"-"&amp;C159)</f>
        <v/>
      </c>
      <c r="D159">
        <f>IF(C159="","",IFERROR(INDEX('Unit Register'!$F$4:$F$103,MATCH(C159,'Unit Register'!$A$4:$A$103,0)),""))</f>
        <v/>
      </c>
      <c r="E159" s="2">
        <f>IF(C159="","",IFERROR(INDEX('Unit Register'!$B$4:$B$103,MATCH(C159,'Unit Register'!$A$4:$A$103,0)),0))</f>
        <v/>
      </c>
      <c r="F159" s="2">
        <f>IF(C159="","",IFERROR(INDEX('Unit Register'!$C$4:$C$103,MATCH(C159,'Unit Register'!$A$4:$A$103,0)),0))</f>
        <v/>
      </c>
      <c r="G159" s="2">
        <f>IF(C159="",0,IFERROR(E159,0)+IFERROR(F159,0))</f>
        <v/>
      </c>
      <c r="H159" s="2">
        <f>IF(C159="","",SUMIFS($G$5:$G$304,$C$5:$C$304,C159,$B$5:$B$304,"&lt;"&amp;B159)-SUMIFS(Payments!$I$5:$I$304,Payments!$B$5:$B$304,C159,Payments!$D$5:$D$304,"&lt;"&amp;B159))</f>
        <v/>
      </c>
      <c r="I159" s="2">
        <f>IF(C159="",0,G159+MAX(0,H159))</f>
        <v/>
      </c>
      <c r="J159">
        <f>IF(C159="","",IF(I159&lt;=0,"Paid / Credit",IF(H159&gt;0,"Arrears","Current Due")))</f>
        <v/>
      </c>
    </row>
    <row r="160">
      <c r="A160">
        <f>IF(OR(B160="",C160=""),"","CHG-"&amp;TEXT(B160,"yyyymm")&amp;"-"&amp;C160)</f>
        <v/>
      </c>
      <c r="D160">
        <f>IF(C160="","",IFERROR(INDEX('Unit Register'!$F$4:$F$103,MATCH(C160,'Unit Register'!$A$4:$A$103,0)),""))</f>
        <v/>
      </c>
      <c r="E160" s="2">
        <f>IF(C160="","",IFERROR(INDEX('Unit Register'!$B$4:$B$103,MATCH(C160,'Unit Register'!$A$4:$A$103,0)),0))</f>
        <v/>
      </c>
      <c r="F160" s="2">
        <f>IF(C160="","",IFERROR(INDEX('Unit Register'!$C$4:$C$103,MATCH(C160,'Unit Register'!$A$4:$A$103,0)),0))</f>
        <v/>
      </c>
      <c r="G160" s="2">
        <f>IF(C160="",0,IFERROR(E160,0)+IFERROR(F160,0))</f>
        <v/>
      </c>
      <c r="H160" s="2">
        <f>IF(C160="","",SUMIFS($G$5:$G$304,$C$5:$C$304,C160,$B$5:$B$304,"&lt;"&amp;B160)-SUMIFS(Payments!$I$5:$I$304,Payments!$B$5:$B$304,C160,Payments!$D$5:$D$304,"&lt;"&amp;B160))</f>
        <v/>
      </c>
      <c r="I160" s="2">
        <f>IF(C160="",0,G160+MAX(0,H160))</f>
        <v/>
      </c>
      <c r="J160">
        <f>IF(C160="","",IF(I160&lt;=0,"Paid / Credit",IF(H160&gt;0,"Arrears","Current Due")))</f>
        <v/>
      </c>
    </row>
    <row r="161">
      <c r="A161">
        <f>IF(OR(B161="",C161=""),"","CHG-"&amp;TEXT(B161,"yyyymm")&amp;"-"&amp;C161)</f>
        <v/>
      </c>
      <c r="D161">
        <f>IF(C161="","",IFERROR(INDEX('Unit Register'!$F$4:$F$103,MATCH(C161,'Unit Register'!$A$4:$A$103,0)),""))</f>
        <v/>
      </c>
      <c r="E161" s="2">
        <f>IF(C161="","",IFERROR(INDEX('Unit Register'!$B$4:$B$103,MATCH(C161,'Unit Register'!$A$4:$A$103,0)),0))</f>
        <v/>
      </c>
      <c r="F161" s="2">
        <f>IF(C161="","",IFERROR(INDEX('Unit Register'!$C$4:$C$103,MATCH(C161,'Unit Register'!$A$4:$A$103,0)),0))</f>
        <v/>
      </c>
      <c r="G161" s="2">
        <f>IF(C161="",0,IFERROR(E161,0)+IFERROR(F161,0))</f>
        <v/>
      </c>
      <c r="H161" s="2">
        <f>IF(C161="","",SUMIFS($G$5:$G$304,$C$5:$C$304,C161,$B$5:$B$304,"&lt;"&amp;B161)-SUMIFS(Payments!$I$5:$I$304,Payments!$B$5:$B$304,C161,Payments!$D$5:$D$304,"&lt;"&amp;B161))</f>
        <v/>
      </c>
      <c r="I161" s="2">
        <f>IF(C161="",0,G161+MAX(0,H161))</f>
        <v/>
      </c>
      <c r="J161">
        <f>IF(C161="","",IF(I161&lt;=0,"Paid / Credit",IF(H161&gt;0,"Arrears","Current Due")))</f>
        <v/>
      </c>
    </row>
    <row r="162">
      <c r="A162">
        <f>IF(OR(B162="",C162=""),"","CHG-"&amp;TEXT(B162,"yyyymm")&amp;"-"&amp;C162)</f>
        <v/>
      </c>
      <c r="D162">
        <f>IF(C162="","",IFERROR(INDEX('Unit Register'!$F$4:$F$103,MATCH(C162,'Unit Register'!$A$4:$A$103,0)),""))</f>
        <v/>
      </c>
      <c r="E162" s="2">
        <f>IF(C162="","",IFERROR(INDEX('Unit Register'!$B$4:$B$103,MATCH(C162,'Unit Register'!$A$4:$A$103,0)),0))</f>
        <v/>
      </c>
      <c r="F162" s="2">
        <f>IF(C162="","",IFERROR(INDEX('Unit Register'!$C$4:$C$103,MATCH(C162,'Unit Register'!$A$4:$A$103,0)),0))</f>
        <v/>
      </c>
      <c r="G162" s="2">
        <f>IF(C162="",0,IFERROR(E162,0)+IFERROR(F162,0))</f>
        <v/>
      </c>
      <c r="H162" s="2">
        <f>IF(C162="","",SUMIFS($G$5:$G$304,$C$5:$C$304,C162,$B$5:$B$304,"&lt;"&amp;B162)-SUMIFS(Payments!$I$5:$I$304,Payments!$B$5:$B$304,C162,Payments!$D$5:$D$304,"&lt;"&amp;B162))</f>
        <v/>
      </c>
      <c r="I162" s="2">
        <f>IF(C162="",0,G162+MAX(0,H162))</f>
        <v/>
      </c>
      <c r="J162">
        <f>IF(C162="","",IF(I162&lt;=0,"Paid / Credit",IF(H162&gt;0,"Arrears","Current Due")))</f>
        <v/>
      </c>
    </row>
    <row r="163">
      <c r="A163">
        <f>IF(OR(B163="",C163=""),"","CHG-"&amp;TEXT(B163,"yyyymm")&amp;"-"&amp;C163)</f>
        <v/>
      </c>
      <c r="D163">
        <f>IF(C163="","",IFERROR(INDEX('Unit Register'!$F$4:$F$103,MATCH(C163,'Unit Register'!$A$4:$A$103,0)),""))</f>
        <v/>
      </c>
      <c r="E163" s="2">
        <f>IF(C163="","",IFERROR(INDEX('Unit Register'!$B$4:$B$103,MATCH(C163,'Unit Register'!$A$4:$A$103,0)),0))</f>
        <v/>
      </c>
      <c r="F163" s="2">
        <f>IF(C163="","",IFERROR(INDEX('Unit Register'!$C$4:$C$103,MATCH(C163,'Unit Register'!$A$4:$A$103,0)),0))</f>
        <v/>
      </c>
      <c r="G163" s="2">
        <f>IF(C163="",0,IFERROR(E163,0)+IFERROR(F163,0))</f>
        <v/>
      </c>
      <c r="H163" s="2">
        <f>IF(C163="","",SUMIFS($G$5:$G$304,$C$5:$C$304,C163,$B$5:$B$304,"&lt;"&amp;B163)-SUMIFS(Payments!$I$5:$I$304,Payments!$B$5:$B$304,C163,Payments!$D$5:$D$304,"&lt;"&amp;B163))</f>
        <v/>
      </c>
      <c r="I163" s="2">
        <f>IF(C163="",0,G163+MAX(0,H163))</f>
        <v/>
      </c>
      <c r="J163">
        <f>IF(C163="","",IF(I163&lt;=0,"Paid / Credit",IF(H163&gt;0,"Arrears","Current Due")))</f>
        <v/>
      </c>
    </row>
    <row r="164">
      <c r="A164">
        <f>IF(OR(B164="",C164=""),"","CHG-"&amp;TEXT(B164,"yyyymm")&amp;"-"&amp;C164)</f>
        <v/>
      </c>
      <c r="D164">
        <f>IF(C164="","",IFERROR(INDEX('Unit Register'!$F$4:$F$103,MATCH(C164,'Unit Register'!$A$4:$A$103,0)),""))</f>
        <v/>
      </c>
      <c r="E164" s="2">
        <f>IF(C164="","",IFERROR(INDEX('Unit Register'!$B$4:$B$103,MATCH(C164,'Unit Register'!$A$4:$A$103,0)),0))</f>
        <v/>
      </c>
      <c r="F164" s="2">
        <f>IF(C164="","",IFERROR(INDEX('Unit Register'!$C$4:$C$103,MATCH(C164,'Unit Register'!$A$4:$A$103,0)),0))</f>
        <v/>
      </c>
      <c r="G164" s="2">
        <f>IF(C164="",0,IFERROR(E164,0)+IFERROR(F164,0))</f>
        <v/>
      </c>
      <c r="H164" s="2">
        <f>IF(C164="","",SUMIFS($G$5:$G$304,$C$5:$C$304,C164,$B$5:$B$304,"&lt;"&amp;B164)-SUMIFS(Payments!$I$5:$I$304,Payments!$B$5:$B$304,C164,Payments!$D$5:$D$304,"&lt;"&amp;B164))</f>
        <v/>
      </c>
      <c r="I164" s="2">
        <f>IF(C164="",0,G164+MAX(0,H164))</f>
        <v/>
      </c>
      <c r="J164">
        <f>IF(C164="","",IF(I164&lt;=0,"Paid / Credit",IF(H164&gt;0,"Arrears","Current Due")))</f>
        <v/>
      </c>
    </row>
    <row r="165">
      <c r="A165">
        <f>IF(OR(B165="",C165=""),"","CHG-"&amp;TEXT(B165,"yyyymm")&amp;"-"&amp;C165)</f>
        <v/>
      </c>
      <c r="D165">
        <f>IF(C165="","",IFERROR(INDEX('Unit Register'!$F$4:$F$103,MATCH(C165,'Unit Register'!$A$4:$A$103,0)),""))</f>
        <v/>
      </c>
      <c r="E165" s="2">
        <f>IF(C165="","",IFERROR(INDEX('Unit Register'!$B$4:$B$103,MATCH(C165,'Unit Register'!$A$4:$A$103,0)),0))</f>
        <v/>
      </c>
      <c r="F165" s="2">
        <f>IF(C165="","",IFERROR(INDEX('Unit Register'!$C$4:$C$103,MATCH(C165,'Unit Register'!$A$4:$A$103,0)),0))</f>
        <v/>
      </c>
      <c r="G165" s="2">
        <f>IF(C165="",0,IFERROR(E165,0)+IFERROR(F165,0))</f>
        <v/>
      </c>
      <c r="H165" s="2">
        <f>IF(C165="","",SUMIFS($G$5:$G$304,$C$5:$C$304,C165,$B$5:$B$304,"&lt;"&amp;B165)-SUMIFS(Payments!$I$5:$I$304,Payments!$B$5:$B$304,C165,Payments!$D$5:$D$304,"&lt;"&amp;B165))</f>
        <v/>
      </c>
      <c r="I165" s="2">
        <f>IF(C165="",0,G165+MAX(0,H165))</f>
        <v/>
      </c>
      <c r="J165">
        <f>IF(C165="","",IF(I165&lt;=0,"Paid / Credit",IF(H165&gt;0,"Arrears","Current Due")))</f>
        <v/>
      </c>
    </row>
    <row r="166">
      <c r="A166">
        <f>IF(OR(B166="",C166=""),"","CHG-"&amp;TEXT(B166,"yyyymm")&amp;"-"&amp;C166)</f>
        <v/>
      </c>
      <c r="D166">
        <f>IF(C166="","",IFERROR(INDEX('Unit Register'!$F$4:$F$103,MATCH(C166,'Unit Register'!$A$4:$A$103,0)),""))</f>
        <v/>
      </c>
      <c r="E166" s="2">
        <f>IF(C166="","",IFERROR(INDEX('Unit Register'!$B$4:$B$103,MATCH(C166,'Unit Register'!$A$4:$A$103,0)),0))</f>
        <v/>
      </c>
      <c r="F166" s="2">
        <f>IF(C166="","",IFERROR(INDEX('Unit Register'!$C$4:$C$103,MATCH(C166,'Unit Register'!$A$4:$A$103,0)),0))</f>
        <v/>
      </c>
      <c r="G166" s="2">
        <f>IF(C166="",0,IFERROR(E166,0)+IFERROR(F166,0))</f>
        <v/>
      </c>
      <c r="H166" s="2">
        <f>IF(C166="","",SUMIFS($G$5:$G$304,$C$5:$C$304,C166,$B$5:$B$304,"&lt;"&amp;B166)-SUMIFS(Payments!$I$5:$I$304,Payments!$B$5:$B$304,C166,Payments!$D$5:$D$304,"&lt;"&amp;B166))</f>
        <v/>
      </c>
      <c r="I166" s="2">
        <f>IF(C166="",0,G166+MAX(0,H166))</f>
        <v/>
      </c>
      <c r="J166">
        <f>IF(C166="","",IF(I166&lt;=0,"Paid / Credit",IF(H166&gt;0,"Arrears","Current Due")))</f>
        <v/>
      </c>
    </row>
    <row r="167">
      <c r="A167">
        <f>IF(OR(B167="",C167=""),"","CHG-"&amp;TEXT(B167,"yyyymm")&amp;"-"&amp;C167)</f>
        <v/>
      </c>
      <c r="D167">
        <f>IF(C167="","",IFERROR(INDEX('Unit Register'!$F$4:$F$103,MATCH(C167,'Unit Register'!$A$4:$A$103,0)),""))</f>
        <v/>
      </c>
      <c r="E167" s="2">
        <f>IF(C167="","",IFERROR(INDEX('Unit Register'!$B$4:$B$103,MATCH(C167,'Unit Register'!$A$4:$A$103,0)),0))</f>
        <v/>
      </c>
      <c r="F167" s="2">
        <f>IF(C167="","",IFERROR(INDEX('Unit Register'!$C$4:$C$103,MATCH(C167,'Unit Register'!$A$4:$A$103,0)),0))</f>
        <v/>
      </c>
      <c r="G167" s="2">
        <f>IF(C167="",0,IFERROR(E167,0)+IFERROR(F167,0))</f>
        <v/>
      </c>
      <c r="H167" s="2">
        <f>IF(C167="","",SUMIFS($G$5:$G$304,$C$5:$C$304,C167,$B$5:$B$304,"&lt;"&amp;B167)-SUMIFS(Payments!$I$5:$I$304,Payments!$B$5:$B$304,C167,Payments!$D$5:$D$304,"&lt;"&amp;B167))</f>
        <v/>
      </c>
      <c r="I167" s="2">
        <f>IF(C167="",0,G167+MAX(0,H167))</f>
        <v/>
      </c>
      <c r="J167">
        <f>IF(C167="","",IF(I167&lt;=0,"Paid / Credit",IF(H167&gt;0,"Arrears","Current Due")))</f>
        <v/>
      </c>
    </row>
    <row r="168">
      <c r="A168">
        <f>IF(OR(B168="",C168=""),"","CHG-"&amp;TEXT(B168,"yyyymm")&amp;"-"&amp;C168)</f>
        <v/>
      </c>
      <c r="D168">
        <f>IF(C168="","",IFERROR(INDEX('Unit Register'!$F$4:$F$103,MATCH(C168,'Unit Register'!$A$4:$A$103,0)),""))</f>
        <v/>
      </c>
      <c r="E168" s="2">
        <f>IF(C168="","",IFERROR(INDEX('Unit Register'!$B$4:$B$103,MATCH(C168,'Unit Register'!$A$4:$A$103,0)),0))</f>
        <v/>
      </c>
      <c r="F168" s="2">
        <f>IF(C168="","",IFERROR(INDEX('Unit Register'!$C$4:$C$103,MATCH(C168,'Unit Register'!$A$4:$A$103,0)),0))</f>
        <v/>
      </c>
      <c r="G168" s="2">
        <f>IF(C168="",0,IFERROR(E168,0)+IFERROR(F168,0))</f>
        <v/>
      </c>
      <c r="H168" s="2">
        <f>IF(C168="","",SUMIFS($G$5:$G$304,$C$5:$C$304,C168,$B$5:$B$304,"&lt;"&amp;B168)-SUMIFS(Payments!$I$5:$I$304,Payments!$B$5:$B$304,C168,Payments!$D$5:$D$304,"&lt;"&amp;B168))</f>
        <v/>
      </c>
      <c r="I168" s="2">
        <f>IF(C168="",0,G168+MAX(0,H168))</f>
        <v/>
      </c>
      <c r="J168">
        <f>IF(C168="","",IF(I168&lt;=0,"Paid / Credit",IF(H168&gt;0,"Arrears","Current Due")))</f>
        <v/>
      </c>
    </row>
    <row r="169">
      <c r="A169">
        <f>IF(OR(B169="",C169=""),"","CHG-"&amp;TEXT(B169,"yyyymm")&amp;"-"&amp;C169)</f>
        <v/>
      </c>
      <c r="D169">
        <f>IF(C169="","",IFERROR(INDEX('Unit Register'!$F$4:$F$103,MATCH(C169,'Unit Register'!$A$4:$A$103,0)),""))</f>
        <v/>
      </c>
      <c r="E169" s="2">
        <f>IF(C169="","",IFERROR(INDEX('Unit Register'!$B$4:$B$103,MATCH(C169,'Unit Register'!$A$4:$A$103,0)),0))</f>
        <v/>
      </c>
      <c r="F169" s="2">
        <f>IF(C169="","",IFERROR(INDEX('Unit Register'!$C$4:$C$103,MATCH(C169,'Unit Register'!$A$4:$A$103,0)),0))</f>
        <v/>
      </c>
      <c r="G169" s="2">
        <f>IF(C169="",0,IFERROR(E169,0)+IFERROR(F169,0))</f>
        <v/>
      </c>
      <c r="H169" s="2">
        <f>IF(C169="","",SUMIFS($G$5:$G$304,$C$5:$C$304,C169,$B$5:$B$304,"&lt;"&amp;B169)-SUMIFS(Payments!$I$5:$I$304,Payments!$B$5:$B$304,C169,Payments!$D$5:$D$304,"&lt;"&amp;B169))</f>
        <v/>
      </c>
      <c r="I169" s="2">
        <f>IF(C169="",0,G169+MAX(0,H169))</f>
        <v/>
      </c>
      <c r="J169">
        <f>IF(C169="","",IF(I169&lt;=0,"Paid / Credit",IF(H169&gt;0,"Arrears","Current Due")))</f>
        <v/>
      </c>
    </row>
    <row r="170">
      <c r="A170">
        <f>IF(OR(B170="",C170=""),"","CHG-"&amp;TEXT(B170,"yyyymm")&amp;"-"&amp;C170)</f>
        <v/>
      </c>
      <c r="D170">
        <f>IF(C170="","",IFERROR(INDEX('Unit Register'!$F$4:$F$103,MATCH(C170,'Unit Register'!$A$4:$A$103,0)),""))</f>
        <v/>
      </c>
      <c r="E170" s="2">
        <f>IF(C170="","",IFERROR(INDEX('Unit Register'!$B$4:$B$103,MATCH(C170,'Unit Register'!$A$4:$A$103,0)),0))</f>
        <v/>
      </c>
      <c r="F170" s="2">
        <f>IF(C170="","",IFERROR(INDEX('Unit Register'!$C$4:$C$103,MATCH(C170,'Unit Register'!$A$4:$A$103,0)),0))</f>
        <v/>
      </c>
      <c r="G170" s="2">
        <f>IF(C170="",0,IFERROR(E170,0)+IFERROR(F170,0))</f>
        <v/>
      </c>
      <c r="H170" s="2">
        <f>IF(C170="","",SUMIFS($G$5:$G$304,$C$5:$C$304,C170,$B$5:$B$304,"&lt;"&amp;B170)-SUMIFS(Payments!$I$5:$I$304,Payments!$B$5:$B$304,C170,Payments!$D$5:$D$304,"&lt;"&amp;B170))</f>
        <v/>
      </c>
      <c r="I170" s="2">
        <f>IF(C170="",0,G170+MAX(0,H170))</f>
        <v/>
      </c>
      <c r="J170">
        <f>IF(C170="","",IF(I170&lt;=0,"Paid / Credit",IF(H170&gt;0,"Arrears","Current Due")))</f>
        <v/>
      </c>
    </row>
    <row r="171">
      <c r="A171">
        <f>IF(OR(B171="",C171=""),"","CHG-"&amp;TEXT(B171,"yyyymm")&amp;"-"&amp;C171)</f>
        <v/>
      </c>
      <c r="D171">
        <f>IF(C171="","",IFERROR(INDEX('Unit Register'!$F$4:$F$103,MATCH(C171,'Unit Register'!$A$4:$A$103,0)),""))</f>
        <v/>
      </c>
      <c r="E171" s="2">
        <f>IF(C171="","",IFERROR(INDEX('Unit Register'!$B$4:$B$103,MATCH(C171,'Unit Register'!$A$4:$A$103,0)),0))</f>
        <v/>
      </c>
      <c r="F171" s="2">
        <f>IF(C171="","",IFERROR(INDEX('Unit Register'!$C$4:$C$103,MATCH(C171,'Unit Register'!$A$4:$A$103,0)),0))</f>
        <v/>
      </c>
      <c r="G171" s="2">
        <f>IF(C171="",0,IFERROR(E171,0)+IFERROR(F171,0))</f>
        <v/>
      </c>
      <c r="H171" s="2">
        <f>IF(C171="","",SUMIFS($G$5:$G$304,$C$5:$C$304,C171,$B$5:$B$304,"&lt;"&amp;B171)-SUMIFS(Payments!$I$5:$I$304,Payments!$B$5:$B$304,C171,Payments!$D$5:$D$304,"&lt;"&amp;B171))</f>
        <v/>
      </c>
      <c r="I171" s="2">
        <f>IF(C171="",0,G171+MAX(0,H171))</f>
        <v/>
      </c>
      <c r="J171">
        <f>IF(C171="","",IF(I171&lt;=0,"Paid / Credit",IF(H171&gt;0,"Arrears","Current Due")))</f>
        <v/>
      </c>
    </row>
    <row r="172">
      <c r="A172">
        <f>IF(OR(B172="",C172=""),"","CHG-"&amp;TEXT(B172,"yyyymm")&amp;"-"&amp;C172)</f>
        <v/>
      </c>
      <c r="D172">
        <f>IF(C172="","",IFERROR(INDEX('Unit Register'!$F$4:$F$103,MATCH(C172,'Unit Register'!$A$4:$A$103,0)),""))</f>
        <v/>
      </c>
      <c r="E172" s="2">
        <f>IF(C172="","",IFERROR(INDEX('Unit Register'!$B$4:$B$103,MATCH(C172,'Unit Register'!$A$4:$A$103,0)),0))</f>
        <v/>
      </c>
      <c r="F172" s="2">
        <f>IF(C172="","",IFERROR(INDEX('Unit Register'!$C$4:$C$103,MATCH(C172,'Unit Register'!$A$4:$A$103,0)),0))</f>
        <v/>
      </c>
      <c r="G172" s="2">
        <f>IF(C172="",0,IFERROR(E172,0)+IFERROR(F172,0))</f>
        <v/>
      </c>
      <c r="H172" s="2">
        <f>IF(C172="","",SUMIFS($G$5:$G$304,$C$5:$C$304,C172,$B$5:$B$304,"&lt;"&amp;B172)-SUMIFS(Payments!$I$5:$I$304,Payments!$B$5:$B$304,C172,Payments!$D$5:$D$304,"&lt;"&amp;B172))</f>
        <v/>
      </c>
      <c r="I172" s="2">
        <f>IF(C172="",0,G172+MAX(0,H172))</f>
        <v/>
      </c>
      <c r="J172">
        <f>IF(C172="","",IF(I172&lt;=0,"Paid / Credit",IF(H172&gt;0,"Arrears","Current Due")))</f>
        <v/>
      </c>
    </row>
    <row r="173">
      <c r="A173">
        <f>IF(OR(B173="",C173=""),"","CHG-"&amp;TEXT(B173,"yyyymm")&amp;"-"&amp;C173)</f>
        <v/>
      </c>
      <c r="D173">
        <f>IF(C173="","",IFERROR(INDEX('Unit Register'!$F$4:$F$103,MATCH(C173,'Unit Register'!$A$4:$A$103,0)),""))</f>
        <v/>
      </c>
      <c r="E173" s="2">
        <f>IF(C173="","",IFERROR(INDEX('Unit Register'!$B$4:$B$103,MATCH(C173,'Unit Register'!$A$4:$A$103,0)),0))</f>
        <v/>
      </c>
      <c r="F173" s="2">
        <f>IF(C173="","",IFERROR(INDEX('Unit Register'!$C$4:$C$103,MATCH(C173,'Unit Register'!$A$4:$A$103,0)),0))</f>
        <v/>
      </c>
      <c r="G173" s="2">
        <f>IF(C173="",0,IFERROR(E173,0)+IFERROR(F173,0))</f>
        <v/>
      </c>
      <c r="H173" s="2">
        <f>IF(C173="","",SUMIFS($G$5:$G$304,$C$5:$C$304,C173,$B$5:$B$304,"&lt;"&amp;B173)-SUMIFS(Payments!$I$5:$I$304,Payments!$B$5:$B$304,C173,Payments!$D$5:$D$304,"&lt;"&amp;B173))</f>
        <v/>
      </c>
      <c r="I173" s="2">
        <f>IF(C173="",0,G173+MAX(0,H173))</f>
        <v/>
      </c>
      <c r="J173">
        <f>IF(C173="","",IF(I173&lt;=0,"Paid / Credit",IF(H173&gt;0,"Arrears","Current Due")))</f>
        <v/>
      </c>
    </row>
    <row r="174">
      <c r="A174">
        <f>IF(OR(B174="",C174=""),"","CHG-"&amp;TEXT(B174,"yyyymm")&amp;"-"&amp;C174)</f>
        <v/>
      </c>
      <c r="D174">
        <f>IF(C174="","",IFERROR(INDEX('Unit Register'!$F$4:$F$103,MATCH(C174,'Unit Register'!$A$4:$A$103,0)),""))</f>
        <v/>
      </c>
      <c r="E174" s="2">
        <f>IF(C174="","",IFERROR(INDEX('Unit Register'!$B$4:$B$103,MATCH(C174,'Unit Register'!$A$4:$A$103,0)),0))</f>
        <v/>
      </c>
      <c r="F174" s="2">
        <f>IF(C174="","",IFERROR(INDEX('Unit Register'!$C$4:$C$103,MATCH(C174,'Unit Register'!$A$4:$A$103,0)),0))</f>
        <v/>
      </c>
      <c r="G174" s="2">
        <f>IF(C174="",0,IFERROR(E174,0)+IFERROR(F174,0))</f>
        <v/>
      </c>
      <c r="H174" s="2">
        <f>IF(C174="","",SUMIFS($G$5:$G$304,$C$5:$C$304,C174,$B$5:$B$304,"&lt;"&amp;B174)-SUMIFS(Payments!$I$5:$I$304,Payments!$B$5:$B$304,C174,Payments!$D$5:$D$304,"&lt;"&amp;B174))</f>
        <v/>
      </c>
      <c r="I174" s="2">
        <f>IF(C174="",0,G174+MAX(0,H174))</f>
        <v/>
      </c>
      <c r="J174">
        <f>IF(C174="","",IF(I174&lt;=0,"Paid / Credit",IF(H174&gt;0,"Arrears","Current Due")))</f>
        <v/>
      </c>
    </row>
    <row r="175">
      <c r="A175">
        <f>IF(OR(B175="",C175=""),"","CHG-"&amp;TEXT(B175,"yyyymm")&amp;"-"&amp;C175)</f>
        <v/>
      </c>
      <c r="D175">
        <f>IF(C175="","",IFERROR(INDEX('Unit Register'!$F$4:$F$103,MATCH(C175,'Unit Register'!$A$4:$A$103,0)),""))</f>
        <v/>
      </c>
      <c r="E175" s="2">
        <f>IF(C175="","",IFERROR(INDEX('Unit Register'!$B$4:$B$103,MATCH(C175,'Unit Register'!$A$4:$A$103,0)),0))</f>
        <v/>
      </c>
      <c r="F175" s="2">
        <f>IF(C175="","",IFERROR(INDEX('Unit Register'!$C$4:$C$103,MATCH(C175,'Unit Register'!$A$4:$A$103,0)),0))</f>
        <v/>
      </c>
      <c r="G175" s="2">
        <f>IF(C175="",0,IFERROR(E175,0)+IFERROR(F175,0))</f>
        <v/>
      </c>
      <c r="H175" s="2">
        <f>IF(C175="","",SUMIFS($G$5:$G$304,$C$5:$C$304,C175,$B$5:$B$304,"&lt;"&amp;B175)-SUMIFS(Payments!$I$5:$I$304,Payments!$B$5:$B$304,C175,Payments!$D$5:$D$304,"&lt;"&amp;B175))</f>
        <v/>
      </c>
      <c r="I175" s="2">
        <f>IF(C175="",0,G175+MAX(0,H175))</f>
        <v/>
      </c>
      <c r="J175">
        <f>IF(C175="","",IF(I175&lt;=0,"Paid / Credit",IF(H175&gt;0,"Arrears","Current Due")))</f>
        <v/>
      </c>
    </row>
    <row r="176">
      <c r="A176">
        <f>IF(OR(B176="",C176=""),"","CHG-"&amp;TEXT(B176,"yyyymm")&amp;"-"&amp;C176)</f>
        <v/>
      </c>
      <c r="D176">
        <f>IF(C176="","",IFERROR(INDEX('Unit Register'!$F$4:$F$103,MATCH(C176,'Unit Register'!$A$4:$A$103,0)),""))</f>
        <v/>
      </c>
      <c r="E176" s="2">
        <f>IF(C176="","",IFERROR(INDEX('Unit Register'!$B$4:$B$103,MATCH(C176,'Unit Register'!$A$4:$A$103,0)),0))</f>
        <v/>
      </c>
      <c r="F176" s="2">
        <f>IF(C176="","",IFERROR(INDEX('Unit Register'!$C$4:$C$103,MATCH(C176,'Unit Register'!$A$4:$A$103,0)),0))</f>
        <v/>
      </c>
      <c r="G176" s="2">
        <f>IF(C176="",0,IFERROR(E176,0)+IFERROR(F176,0))</f>
        <v/>
      </c>
      <c r="H176" s="2">
        <f>IF(C176="","",SUMIFS($G$5:$G$304,$C$5:$C$304,C176,$B$5:$B$304,"&lt;"&amp;B176)-SUMIFS(Payments!$I$5:$I$304,Payments!$B$5:$B$304,C176,Payments!$D$5:$D$304,"&lt;"&amp;B176))</f>
        <v/>
      </c>
      <c r="I176" s="2">
        <f>IF(C176="",0,G176+MAX(0,H176))</f>
        <v/>
      </c>
      <c r="J176">
        <f>IF(C176="","",IF(I176&lt;=0,"Paid / Credit",IF(H176&gt;0,"Arrears","Current Due")))</f>
        <v/>
      </c>
    </row>
    <row r="177">
      <c r="A177">
        <f>IF(OR(B177="",C177=""),"","CHG-"&amp;TEXT(B177,"yyyymm")&amp;"-"&amp;C177)</f>
        <v/>
      </c>
      <c r="D177">
        <f>IF(C177="","",IFERROR(INDEX('Unit Register'!$F$4:$F$103,MATCH(C177,'Unit Register'!$A$4:$A$103,0)),""))</f>
        <v/>
      </c>
      <c r="E177" s="2">
        <f>IF(C177="","",IFERROR(INDEX('Unit Register'!$B$4:$B$103,MATCH(C177,'Unit Register'!$A$4:$A$103,0)),0))</f>
        <v/>
      </c>
      <c r="F177" s="2">
        <f>IF(C177="","",IFERROR(INDEX('Unit Register'!$C$4:$C$103,MATCH(C177,'Unit Register'!$A$4:$A$103,0)),0))</f>
        <v/>
      </c>
      <c r="G177" s="2">
        <f>IF(C177="",0,IFERROR(E177,0)+IFERROR(F177,0))</f>
        <v/>
      </c>
      <c r="H177" s="2">
        <f>IF(C177="","",SUMIFS($G$5:$G$304,$C$5:$C$304,C177,$B$5:$B$304,"&lt;"&amp;B177)-SUMIFS(Payments!$I$5:$I$304,Payments!$B$5:$B$304,C177,Payments!$D$5:$D$304,"&lt;"&amp;B177))</f>
        <v/>
      </c>
      <c r="I177" s="2">
        <f>IF(C177="",0,G177+MAX(0,H177))</f>
        <v/>
      </c>
      <c r="J177">
        <f>IF(C177="","",IF(I177&lt;=0,"Paid / Credit",IF(H177&gt;0,"Arrears","Current Due")))</f>
        <v/>
      </c>
    </row>
    <row r="178">
      <c r="A178">
        <f>IF(OR(B178="",C178=""),"","CHG-"&amp;TEXT(B178,"yyyymm")&amp;"-"&amp;C178)</f>
        <v/>
      </c>
      <c r="D178">
        <f>IF(C178="","",IFERROR(INDEX('Unit Register'!$F$4:$F$103,MATCH(C178,'Unit Register'!$A$4:$A$103,0)),""))</f>
        <v/>
      </c>
      <c r="E178" s="2">
        <f>IF(C178="","",IFERROR(INDEX('Unit Register'!$B$4:$B$103,MATCH(C178,'Unit Register'!$A$4:$A$103,0)),0))</f>
        <v/>
      </c>
      <c r="F178" s="2">
        <f>IF(C178="","",IFERROR(INDEX('Unit Register'!$C$4:$C$103,MATCH(C178,'Unit Register'!$A$4:$A$103,0)),0))</f>
        <v/>
      </c>
      <c r="G178" s="2">
        <f>IF(C178="",0,IFERROR(E178,0)+IFERROR(F178,0))</f>
        <v/>
      </c>
      <c r="H178" s="2">
        <f>IF(C178="","",SUMIFS($G$5:$G$304,$C$5:$C$304,C178,$B$5:$B$304,"&lt;"&amp;B178)-SUMIFS(Payments!$I$5:$I$304,Payments!$B$5:$B$304,C178,Payments!$D$5:$D$304,"&lt;"&amp;B178))</f>
        <v/>
      </c>
      <c r="I178" s="2">
        <f>IF(C178="",0,G178+MAX(0,H178))</f>
        <v/>
      </c>
      <c r="J178">
        <f>IF(C178="","",IF(I178&lt;=0,"Paid / Credit",IF(H178&gt;0,"Arrears","Current Due")))</f>
        <v/>
      </c>
    </row>
    <row r="179">
      <c r="A179">
        <f>IF(OR(B179="",C179=""),"","CHG-"&amp;TEXT(B179,"yyyymm")&amp;"-"&amp;C179)</f>
        <v/>
      </c>
      <c r="D179">
        <f>IF(C179="","",IFERROR(INDEX('Unit Register'!$F$4:$F$103,MATCH(C179,'Unit Register'!$A$4:$A$103,0)),""))</f>
        <v/>
      </c>
      <c r="E179" s="2">
        <f>IF(C179="","",IFERROR(INDEX('Unit Register'!$B$4:$B$103,MATCH(C179,'Unit Register'!$A$4:$A$103,0)),0))</f>
        <v/>
      </c>
      <c r="F179" s="2">
        <f>IF(C179="","",IFERROR(INDEX('Unit Register'!$C$4:$C$103,MATCH(C179,'Unit Register'!$A$4:$A$103,0)),0))</f>
        <v/>
      </c>
      <c r="G179" s="2">
        <f>IF(C179="",0,IFERROR(E179,0)+IFERROR(F179,0))</f>
        <v/>
      </c>
      <c r="H179" s="2">
        <f>IF(C179="","",SUMIFS($G$5:$G$304,$C$5:$C$304,C179,$B$5:$B$304,"&lt;"&amp;B179)-SUMIFS(Payments!$I$5:$I$304,Payments!$B$5:$B$304,C179,Payments!$D$5:$D$304,"&lt;"&amp;B179))</f>
        <v/>
      </c>
      <c r="I179" s="2">
        <f>IF(C179="",0,G179+MAX(0,H179))</f>
        <v/>
      </c>
      <c r="J179">
        <f>IF(C179="","",IF(I179&lt;=0,"Paid / Credit",IF(H179&gt;0,"Arrears","Current Due")))</f>
        <v/>
      </c>
    </row>
    <row r="180">
      <c r="A180">
        <f>IF(OR(B180="",C180=""),"","CHG-"&amp;TEXT(B180,"yyyymm")&amp;"-"&amp;C180)</f>
        <v/>
      </c>
      <c r="D180">
        <f>IF(C180="","",IFERROR(INDEX('Unit Register'!$F$4:$F$103,MATCH(C180,'Unit Register'!$A$4:$A$103,0)),""))</f>
        <v/>
      </c>
      <c r="E180" s="2">
        <f>IF(C180="","",IFERROR(INDEX('Unit Register'!$B$4:$B$103,MATCH(C180,'Unit Register'!$A$4:$A$103,0)),0))</f>
        <v/>
      </c>
      <c r="F180" s="2">
        <f>IF(C180="","",IFERROR(INDEX('Unit Register'!$C$4:$C$103,MATCH(C180,'Unit Register'!$A$4:$A$103,0)),0))</f>
        <v/>
      </c>
      <c r="G180" s="2">
        <f>IF(C180="",0,IFERROR(E180,0)+IFERROR(F180,0))</f>
        <v/>
      </c>
      <c r="H180" s="2">
        <f>IF(C180="","",SUMIFS($G$5:$G$304,$C$5:$C$304,C180,$B$5:$B$304,"&lt;"&amp;B180)-SUMIFS(Payments!$I$5:$I$304,Payments!$B$5:$B$304,C180,Payments!$D$5:$D$304,"&lt;"&amp;B180))</f>
        <v/>
      </c>
      <c r="I180" s="2">
        <f>IF(C180="",0,G180+MAX(0,H180))</f>
        <v/>
      </c>
      <c r="J180">
        <f>IF(C180="","",IF(I180&lt;=0,"Paid / Credit",IF(H180&gt;0,"Arrears","Current Due")))</f>
        <v/>
      </c>
    </row>
    <row r="181">
      <c r="A181">
        <f>IF(OR(B181="",C181=""),"","CHG-"&amp;TEXT(B181,"yyyymm")&amp;"-"&amp;C181)</f>
        <v/>
      </c>
      <c r="D181">
        <f>IF(C181="","",IFERROR(INDEX('Unit Register'!$F$4:$F$103,MATCH(C181,'Unit Register'!$A$4:$A$103,0)),""))</f>
        <v/>
      </c>
      <c r="E181" s="2">
        <f>IF(C181="","",IFERROR(INDEX('Unit Register'!$B$4:$B$103,MATCH(C181,'Unit Register'!$A$4:$A$103,0)),0))</f>
        <v/>
      </c>
      <c r="F181" s="2">
        <f>IF(C181="","",IFERROR(INDEX('Unit Register'!$C$4:$C$103,MATCH(C181,'Unit Register'!$A$4:$A$103,0)),0))</f>
        <v/>
      </c>
      <c r="G181" s="2">
        <f>IF(C181="",0,IFERROR(E181,0)+IFERROR(F181,0))</f>
        <v/>
      </c>
      <c r="H181" s="2">
        <f>IF(C181="","",SUMIFS($G$5:$G$304,$C$5:$C$304,C181,$B$5:$B$304,"&lt;"&amp;B181)-SUMIFS(Payments!$I$5:$I$304,Payments!$B$5:$B$304,C181,Payments!$D$5:$D$304,"&lt;"&amp;B181))</f>
        <v/>
      </c>
      <c r="I181" s="2">
        <f>IF(C181="",0,G181+MAX(0,H181))</f>
        <v/>
      </c>
      <c r="J181">
        <f>IF(C181="","",IF(I181&lt;=0,"Paid / Credit",IF(H181&gt;0,"Arrears","Current Due")))</f>
        <v/>
      </c>
    </row>
    <row r="182">
      <c r="A182">
        <f>IF(OR(B182="",C182=""),"","CHG-"&amp;TEXT(B182,"yyyymm")&amp;"-"&amp;C182)</f>
        <v/>
      </c>
      <c r="D182">
        <f>IF(C182="","",IFERROR(INDEX('Unit Register'!$F$4:$F$103,MATCH(C182,'Unit Register'!$A$4:$A$103,0)),""))</f>
        <v/>
      </c>
      <c r="E182" s="2">
        <f>IF(C182="","",IFERROR(INDEX('Unit Register'!$B$4:$B$103,MATCH(C182,'Unit Register'!$A$4:$A$103,0)),0))</f>
        <v/>
      </c>
      <c r="F182" s="2">
        <f>IF(C182="","",IFERROR(INDEX('Unit Register'!$C$4:$C$103,MATCH(C182,'Unit Register'!$A$4:$A$103,0)),0))</f>
        <v/>
      </c>
      <c r="G182" s="2">
        <f>IF(C182="",0,IFERROR(E182,0)+IFERROR(F182,0))</f>
        <v/>
      </c>
      <c r="H182" s="2">
        <f>IF(C182="","",SUMIFS($G$5:$G$304,$C$5:$C$304,C182,$B$5:$B$304,"&lt;"&amp;B182)-SUMIFS(Payments!$I$5:$I$304,Payments!$B$5:$B$304,C182,Payments!$D$5:$D$304,"&lt;"&amp;B182))</f>
        <v/>
      </c>
      <c r="I182" s="2">
        <f>IF(C182="",0,G182+MAX(0,H182))</f>
        <v/>
      </c>
      <c r="J182">
        <f>IF(C182="","",IF(I182&lt;=0,"Paid / Credit",IF(H182&gt;0,"Arrears","Current Due")))</f>
        <v/>
      </c>
    </row>
    <row r="183">
      <c r="A183">
        <f>IF(OR(B183="",C183=""),"","CHG-"&amp;TEXT(B183,"yyyymm")&amp;"-"&amp;C183)</f>
        <v/>
      </c>
      <c r="D183">
        <f>IF(C183="","",IFERROR(INDEX('Unit Register'!$F$4:$F$103,MATCH(C183,'Unit Register'!$A$4:$A$103,0)),""))</f>
        <v/>
      </c>
      <c r="E183" s="2">
        <f>IF(C183="","",IFERROR(INDEX('Unit Register'!$B$4:$B$103,MATCH(C183,'Unit Register'!$A$4:$A$103,0)),0))</f>
        <v/>
      </c>
      <c r="F183" s="2">
        <f>IF(C183="","",IFERROR(INDEX('Unit Register'!$C$4:$C$103,MATCH(C183,'Unit Register'!$A$4:$A$103,0)),0))</f>
        <v/>
      </c>
      <c r="G183" s="2">
        <f>IF(C183="",0,IFERROR(E183,0)+IFERROR(F183,0))</f>
        <v/>
      </c>
      <c r="H183" s="2">
        <f>IF(C183="","",SUMIFS($G$5:$G$304,$C$5:$C$304,C183,$B$5:$B$304,"&lt;"&amp;B183)-SUMIFS(Payments!$I$5:$I$304,Payments!$B$5:$B$304,C183,Payments!$D$5:$D$304,"&lt;"&amp;B183))</f>
        <v/>
      </c>
      <c r="I183" s="2">
        <f>IF(C183="",0,G183+MAX(0,H183))</f>
        <v/>
      </c>
      <c r="J183">
        <f>IF(C183="","",IF(I183&lt;=0,"Paid / Credit",IF(H183&gt;0,"Arrears","Current Due")))</f>
        <v/>
      </c>
    </row>
    <row r="184">
      <c r="A184">
        <f>IF(OR(B184="",C184=""),"","CHG-"&amp;TEXT(B184,"yyyymm")&amp;"-"&amp;C184)</f>
        <v/>
      </c>
      <c r="D184">
        <f>IF(C184="","",IFERROR(INDEX('Unit Register'!$F$4:$F$103,MATCH(C184,'Unit Register'!$A$4:$A$103,0)),""))</f>
        <v/>
      </c>
      <c r="E184" s="2">
        <f>IF(C184="","",IFERROR(INDEX('Unit Register'!$B$4:$B$103,MATCH(C184,'Unit Register'!$A$4:$A$103,0)),0))</f>
        <v/>
      </c>
      <c r="F184" s="2">
        <f>IF(C184="","",IFERROR(INDEX('Unit Register'!$C$4:$C$103,MATCH(C184,'Unit Register'!$A$4:$A$103,0)),0))</f>
        <v/>
      </c>
      <c r="G184" s="2">
        <f>IF(C184="",0,IFERROR(E184,0)+IFERROR(F184,0))</f>
        <v/>
      </c>
      <c r="H184" s="2">
        <f>IF(C184="","",SUMIFS($G$5:$G$304,$C$5:$C$304,C184,$B$5:$B$304,"&lt;"&amp;B184)-SUMIFS(Payments!$I$5:$I$304,Payments!$B$5:$B$304,C184,Payments!$D$5:$D$304,"&lt;"&amp;B184))</f>
        <v/>
      </c>
      <c r="I184" s="2">
        <f>IF(C184="",0,G184+MAX(0,H184))</f>
        <v/>
      </c>
      <c r="J184">
        <f>IF(C184="","",IF(I184&lt;=0,"Paid / Credit",IF(H184&gt;0,"Arrears","Current Due")))</f>
        <v/>
      </c>
    </row>
    <row r="185">
      <c r="A185">
        <f>IF(OR(B185="",C185=""),"","CHG-"&amp;TEXT(B185,"yyyymm")&amp;"-"&amp;C185)</f>
        <v/>
      </c>
      <c r="D185">
        <f>IF(C185="","",IFERROR(INDEX('Unit Register'!$F$4:$F$103,MATCH(C185,'Unit Register'!$A$4:$A$103,0)),""))</f>
        <v/>
      </c>
      <c r="E185" s="2">
        <f>IF(C185="","",IFERROR(INDEX('Unit Register'!$B$4:$B$103,MATCH(C185,'Unit Register'!$A$4:$A$103,0)),0))</f>
        <v/>
      </c>
      <c r="F185" s="2">
        <f>IF(C185="","",IFERROR(INDEX('Unit Register'!$C$4:$C$103,MATCH(C185,'Unit Register'!$A$4:$A$103,0)),0))</f>
        <v/>
      </c>
      <c r="G185" s="2">
        <f>IF(C185="",0,IFERROR(E185,0)+IFERROR(F185,0))</f>
        <v/>
      </c>
      <c r="H185" s="2">
        <f>IF(C185="","",SUMIFS($G$5:$G$304,$C$5:$C$304,C185,$B$5:$B$304,"&lt;"&amp;B185)-SUMIFS(Payments!$I$5:$I$304,Payments!$B$5:$B$304,C185,Payments!$D$5:$D$304,"&lt;"&amp;B185))</f>
        <v/>
      </c>
      <c r="I185" s="2">
        <f>IF(C185="",0,G185+MAX(0,H185))</f>
        <v/>
      </c>
      <c r="J185">
        <f>IF(C185="","",IF(I185&lt;=0,"Paid / Credit",IF(H185&gt;0,"Arrears","Current Due")))</f>
        <v/>
      </c>
    </row>
    <row r="186">
      <c r="A186">
        <f>IF(OR(B186="",C186=""),"","CHG-"&amp;TEXT(B186,"yyyymm")&amp;"-"&amp;C186)</f>
        <v/>
      </c>
      <c r="D186">
        <f>IF(C186="","",IFERROR(INDEX('Unit Register'!$F$4:$F$103,MATCH(C186,'Unit Register'!$A$4:$A$103,0)),""))</f>
        <v/>
      </c>
      <c r="E186" s="2">
        <f>IF(C186="","",IFERROR(INDEX('Unit Register'!$B$4:$B$103,MATCH(C186,'Unit Register'!$A$4:$A$103,0)),0))</f>
        <v/>
      </c>
      <c r="F186" s="2">
        <f>IF(C186="","",IFERROR(INDEX('Unit Register'!$C$4:$C$103,MATCH(C186,'Unit Register'!$A$4:$A$103,0)),0))</f>
        <v/>
      </c>
      <c r="G186" s="2">
        <f>IF(C186="",0,IFERROR(E186,0)+IFERROR(F186,0))</f>
        <v/>
      </c>
      <c r="H186" s="2">
        <f>IF(C186="","",SUMIFS($G$5:$G$304,$C$5:$C$304,C186,$B$5:$B$304,"&lt;"&amp;B186)-SUMIFS(Payments!$I$5:$I$304,Payments!$B$5:$B$304,C186,Payments!$D$5:$D$304,"&lt;"&amp;B186))</f>
        <v/>
      </c>
      <c r="I186" s="2">
        <f>IF(C186="",0,G186+MAX(0,H186))</f>
        <v/>
      </c>
      <c r="J186">
        <f>IF(C186="","",IF(I186&lt;=0,"Paid / Credit",IF(H186&gt;0,"Arrears","Current Due")))</f>
        <v/>
      </c>
    </row>
    <row r="187">
      <c r="A187">
        <f>IF(OR(B187="",C187=""),"","CHG-"&amp;TEXT(B187,"yyyymm")&amp;"-"&amp;C187)</f>
        <v/>
      </c>
      <c r="D187">
        <f>IF(C187="","",IFERROR(INDEX('Unit Register'!$F$4:$F$103,MATCH(C187,'Unit Register'!$A$4:$A$103,0)),""))</f>
        <v/>
      </c>
      <c r="E187" s="2">
        <f>IF(C187="","",IFERROR(INDEX('Unit Register'!$B$4:$B$103,MATCH(C187,'Unit Register'!$A$4:$A$103,0)),0))</f>
        <v/>
      </c>
      <c r="F187" s="2">
        <f>IF(C187="","",IFERROR(INDEX('Unit Register'!$C$4:$C$103,MATCH(C187,'Unit Register'!$A$4:$A$103,0)),0))</f>
        <v/>
      </c>
      <c r="G187" s="2">
        <f>IF(C187="",0,IFERROR(E187,0)+IFERROR(F187,0))</f>
        <v/>
      </c>
      <c r="H187" s="2">
        <f>IF(C187="","",SUMIFS($G$5:$G$304,$C$5:$C$304,C187,$B$5:$B$304,"&lt;"&amp;B187)-SUMIFS(Payments!$I$5:$I$304,Payments!$B$5:$B$304,C187,Payments!$D$5:$D$304,"&lt;"&amp;B187))</f>
        <v/>
      </c>
      <c r="I187" s="2">
        <f>IF(C187="",0,G187+MAX(0,H187))</f>
        <v/>
      </c>
      <c r="J187">
        <f>IF(C187="","",IF(I187&lt;=0,"Paid / Credit",IF(H187&gt;0,"Arrears","Current Due")))</f>
        <v/>
      </c>
    </row>
    <row r="188">
      <c r="A188">
        <f>IF(OR(B188="",C188=""),"","CHG-"&amp;TEXT(B188,"yyyymm")&amp;"-"&amp;C188)</f>
        <v/>
      </c>
      <c r="D188">
        <f>IF(C188="","",IFERROR(INDEX('Unit Register'!$F$4:$F$103,MATCH(C188,'Unit Register'!$A$4:$A$103,0)),""))</f>
        <v/>
      </c>
      <c r="E188" s="2">
        <f>IF(C188="","",IFERROR(INDEX('Unit Register'!$B$4:$B$103,MATCH(C188,'Unit Register'!$A$4:$A$103,0)),0))</f>
        <v/>
      </c>
      <c r="F188" s="2">
        <f>IF(C188="","",IFERROR(INDEX('Unit Register'!$C$4:$C$103,MATCH(C188,'Unit Register'!$A$4:$A$103,0)),0))</f>
        <v/>
      </c>
      <c r="G188" s="2">
        <f>IF(C188="",0,IFERROR(E188,0)+IFERROR(F188,0))</f>
        <v/>
      </c>
      <c r="H188" s="2">
        <f>IF(C188="","",SUMIFS($G$5:$G$304,$C$5:$C$304,C188,$B$5:$B$304,"&lt;"&amp;B188)-SUMIFS(Payments!$I$5:$I$304,Payments!$B$5:$B$304,C188,Payments!$D$5:$D$304,"&lt;"&amp;B188))</f>
        <v/>
      </c>
      <c r="I188" s="2">
        <f>IF(C188="",0,G188+MAX(0,H188))</f>
        <v/>
      </c>
      <c r="J188">
        <f>IF(C188="","",IF(I188&lt;=0,"Paid / Credit",IF(H188&gt;0,"Arrears","Current Due")))</f>
        <v/>
      </c>
    </row>
    <row r="189">
      <c r="A189">
        <f>IF(OR(B189="",C189=""),"","CHG-"&amp;TEXT(B189,"yyyymm")&amp;"-"&amp;C189)</f>
        <v/>
      </c>
      <c r="D189">
        <f>IF(C189="","",IFERROR(INDEX('Unit Register'!$F$4:$F$103,MATCH(C189,'Unit Register'!$A$4:$A$103,0)),""))</f>
        <v/>
      </c>
      <c r="E189" s="2">
        <f>IF(C189="","",IFERROR(INDEX('Unit Register'!$B$4:$B$103,MATCH(C189,'Unit Register'!$A$4:$A$103,0)),0))</f>
        <v/>
      </c>
      <c r="F189" s="2">
        <f>IF(C189="","",IFERROR(INDEX('Unit Register'!$C$4:$C$103,MATCH(C189,'Unit Register'!$A$4:$A$103,0)),0))</f>
        <v/>
      </c>
      <c r="G189" s="2">
        <f>IF(C189="",0,IFERROR(E189,0)+IFERROR(F189,0))</f>
        <v/>
      </c>
      <c r="H189" s="2">
        <f>IF(C189="","",SUMIFS($G$5:$G$304,$C$5:$C$304,C189,$B$5:$B$304,"&lt;"&amp;B189)-SUMIFS(Payments!$I$5:$I$304,Payments!$B$5:$B$304,C189,Payments!$D$5:$D$304,"&lt;"&amp;B189))</f>
        <v/>
      </c>
      <c r="I189" s="2">
        <f>IF(C189="",0,G189+MAX(0,H189))</f>
        <v/>
      </c>
      <c r="J189">
        <f>IF(C189="","",IF(I189&lt;=0,"Paid / Credit",IF(H189&gt;0,"Arrears","Current Due")))</f>
        <v/>
      </c>
    </row>
    <row r="190">
      <c r="A190">
        <f>IF(OR(B190="",C190=""),"","CHG-"&amp;TEXT(B190,"yyyymm")&amp;"-"&amp;C190)</f>
        <v/>
      </c>
      <c r="D190">
        <f>IF(C190="","",IFERROR(INDEX('Unit Register'!$F$4:$F$103,MATCH(C190,'Unit Register'!$A$4:$A$103,0)),""))</f>
        <v/>
      </c>
      <c r="E190" s="2">
        <f>IF(C190="","",IFERROR(INDEX('Unit Register'!$B$4:$B$103,MATCH(C190,'Unit Register'!$A$4:$A$103,0)),0))</f>
        <v/>
      </c>
      <c r="F190" s="2">
        <f>IF(C190="","",IFERROR(INDEX('Unit Register'!$C$4:$C$103,MATCH(C190,'Unit Register'!$A$4:$A$103,0)),0))</f>
        <v/>
      </c>
      <c r="G190" s="2">
        <f>IF(C190="",0,IFERROR(E190,0)+IFERROR(F190,0))</f>
        <v/>
      </c>
      <c r="H190" s="2">
        <f>IF(C190="","",SUMIFS($G$5:$G$304,$C$5:$C$304,C190,$B$5:$B$304,"&lt;"&amp;B190)-SUMIFS(Payments!$I$5:$I$304,Payments!$B$5:$B$304,C190,Payments!$D$5:$D$304,"&lt;"&amp;B190))</f>
        <v/>
      </c>
      <c r="I190" s="2">
        <f>IF(C190="",0,G190+MAX(0,H190))</f>
        <v/>
      </c>
      <c r="J190">
        <f>IF(C190="","",IF(I190&lt;=0,"Paid / Credit",IF(H190&gt;0,"Arrears","Current Due")))</f>
        <v/>
      </c>
    </row>
    <row r="191">
      <c r="A191">
        <f>IF(OR(B191="",C191=""),"","CHG-"&amp;TEXT(B191,"yyyymm")&amp;"-"&amp;C191)</f>
        <v/>
      </c>
      <c r="D191">
        <f>IF(C191="","",IFERROR(INDEX('Unit Register'!$F$4:$F$103,MATCH(C191,'Unit Register'!$A$4:$A$103,0)),""))</f>
        <v/>
      </c>
      <c r="E191" s="2">
        <f>IF(C191="","",IFERROR(INDEX('Unit Register'!$B$4:$B$103,MATCH(C191,'Unit Register'!$A$4:$A$103,0)),0))</f>
        <v/>
      </c>
      <c r="F191" s="2">
        <f>IF(C191="","",IFERROR(INDEX('Unit Register'!$C$4:$C$103,MATCH(C191,'Unit Register'!$A$4:$A$103,0)),0))</f>
        <v/>
      </c>
      <c r="G191" s="2">
        <f>IF(C191="",0,IFERROR(E191,0)+IFERROR(F191,0))</f>
        <v/>
      </c>
      <c r="H191" s="2">
        <f>IF(C191="","",SUMIFS($G$5:$G$304,$C$5:$C$304,C191,$B$5:$B$304,"&lt;"&amp;B191)-SUMIFS(Payments!$I$5:$I$304,Payments!$B$5:$B$304,C191,Payments!$D$5:$D$304,"&lt;"&amp;B191))</f>
        <v/>
      </c>
      <c r="I191" s="2">
        <f>IF(C191="",0,G191+MAX(0,H191))</f>
        <v/>
      </c>
      <c r="J191">
        <f>IF(C191="","",IF(I191&lt;=0,"Paid / Credit",IF(H191&gt;0,"Arrears","Current Due")))</f>
        <v/>
      </c>
    </row>
    <row r="192">
      <c r="A192">
        <f>IF(OR(B192="",C192=""),"","CHG-"&amp;TEXT(B192,"yyyymm")&amp;"-"&amp;C192)</f>
        <v/>
      </c>
      <c r="D192">
        <f>IF(C192="","",IFERROR(INDEX('Unit Register'!$F$4:$F$103,MATCH(C192,'Unit Register'!$A$4:$A$103,0)),""))</f>
        <v/>
      </c>
      <c r="E192" s="2">
        <f>IF(C192="","",IFERROR(INDEX('Unit Register'!$B$4:$B$103,MATCH(C192,'Unit Register'!$A$4:$A$103,0)),0))</f>
        <v/>
      </c>
      <c r="F192" s="2">
        <f>IF(C192="","",IFERROR(INDEX('Unit Register'!$C$4:$C$103,MATCH(C192,'Unit Register'!$A$4:$A$103,0)),0))</f>
        <v/>
      </c>
      <c r="G192" s="2">
        <f>IF(C192="",0,IFERROR(E192,0)+IFERROR(F192,0))</f>
        <v/>
      </c>
      <c r="H192" s="2">
        <f>IF(C192="","",SUMIFS($G$5:$G$304,$C$5:$C$304,C192,$B$5:$B$304,"&lt;"&amp;B192)-SUMIFS(Payments!$I$5:$I$304,Payments!$B$5:$B$304,C192,Payments!$D$5:$D$304,"&lt;"&amp;B192))</f>
        <v/>
      </c>
      <c r="I192" s="2">
        <f>IF(C192="",0,G192+MAX(0,H192))</f>
        <v/>
      </c>
      <c r="J192">
        <f>IF(C192="","",IF(I192&lt;=0,"Paid / Credit",IF(H192&gt;0,"Arrears","Current Due")))</f>
        <v/>
      </c>
    </row>
    <row r="193">
      <c r="A193">
        <f>IF(OR(B193="",C193=""),"","CHG-"&amp;TEXT(B193,"yyyymm")&amp;"-"&amp;C193)</f>
        <v/>
      </c>
      <c r="D193">
        <f>IF(C193="","",IFERROR(INDEX('Unit Register'!$F$4:$F$103,MATCH(C193,'Unit Register'!$A$4:$A$103,0)),""))</f>
        <v/>
      </c>
      <c r="E193" s="2">
        <f>IF(C193="","",IFERROR(INDEX('Unit Register'!$B$4:$B$103,MATCH(C193,'Unit Register'!$A$4:$A$103,0)),0))</f>
        <v/>
      </c>
      <c r="F193" s="2">
        <f>IF(C193="","",IFERROR(INDEX('Unit Register'!$C$4:$C$103,MATCH(C193,'Unit Register'!$A$4:$A$103,0)),0))</f>
        <v/>
      </c>
      <c r="G193" s="2">
        <f>IF(C193="",0,IFERROR(E193,0)+IFERROR(F193,0))</f>
        <v/>
      </c>
      <c r="H193" s="2">
        <f>IF(C193="","",SUMIFS($G$5:$G$304,$C$5:$C$304,C193,$B$5:$B$304,"&lt;"&amp;B193)-SUMIFS(Payments!$I$5:$I$304,Payments!$B$5:$B$304,C193,Payments!$D$5:$D$304,"&lt;"&amp;B193))</f>
        <v/>
      </c>
      <c r="I193" s="2">
        <f>IF(C193="",0,G193+MAX(0,H193))</f>
        <v/>
      </c>
      <c r="J193">
        <f>IF(C193="","",IF(I193&lt;=0,"Paid / Credit",IF(H193&gt;0,"Arrears","Current Due")))</f>
        <v/>
      </c>
    </row>
    <row r="194">
      <c r="A194">
        <f>IF(OR(B194="",C194=""),"","CHG-"&amp;TEXT(B194,"yyyymm")&amp;"-"&amp;C194)</f>
        <v/>
      </c>
      <c r="D194">
        <f>IF(C194="","",IFERROR(INDEX('Unit Register'!$F$4:$F$103,MATCH(C194,'Unit Register'!$A$4:$A$103,0)),""))</f>
        <v/>
      </c>
      <c r="E194" s="2">
        <f>IF(C194="","",IFERROR(INDEX('Unit Register'!$B$4:$B$103,MATCH(C194,'Unit Register'!$A$4:$A$103,0)),0))</f>
        <v/>
      </c>
      <c r="F194" s="2">
        <f>IF(C194="","",IFERROR(INDEX('Unit Register'!$C$4:$C$103,MATCH(C194,'Unit Register'!$A$4:$A$103,0)),0))</f>
        <v/>
      </c>
      <c r="G194" s="2">
        <f>IF(C194="",0,IFERROR(E194,0)+IFERROR(F194,0))</f>
        <v/>
      </c>
      <c r="H194" s="2">
        <f>IF(C194="","",SUMIFS($G$5:$G$304,$C$5:$C$304,C194,$B$5:$B$304,"&lt;"&amp;B194)-SUMIFS(Payments!$I$5:$I$304,Payments!$B$5:$B$304,C194,Payments!$D$5:$D$304,"&lt;"&amp;B194))</f>
        <v/>
      </c>
      <c r="I194" s="2">
        <f>IF(C194="",0,G194+MAX(0,H194))</f>
        <v/>
      </c>
      <c r="J194">
        <f>IF(C194="","",IF(I194&lt;=0,"Paid / Credit",IF(H194&gt;0,"Arrears","Current Due")))</f>
        <v/>
      </c>
    </row>
    <row r="195">
      <c r="A195">
        <f>IF(OR(B195="",C195=""),"","CHG-"&amp;TEXT(B195,"yyyymm")&amp;"-"&amp;C195)</f>
        <v/>
      </c>
      <c r="D195">
        <f>IF(C195="","",IFERROR(INDEX('Unit Register'!$F$4:$F$103,MATCH(C195,'Unit Register'!$A$4:$A$103,0)),""))</f>
        <v/>
      </c>
      <c r="E195" s="2">
        <f>IF(C195="","",IFERROR(INDEX('Unit Register'!$B$4:$B$103,MATCH(C195,'Unit Register'!$A$4:$A$103,0)),0))</f>
        <v/>
      </c>
      <c r="F195" s="2">
        <f>IF(C195="","",IFERROR(INDEX('Unit Register'!$C$4:$C$103,MATCH(C195,'Unit Register'!$A$4:$A$103,0)),0))</f>
        <v/>
      </c>
      <c r="G195" s="2">
        <f>IF(C195="",0,IFERROR(E195,0)+IFERROR(F195,0))</f>
        <v/>
      </c>
      <c r="H195" s="2">
        <f>IF(C195="","",SUMIFS($G$5:$G$304,$C$5:$C$304,C195,$B$5:$B$304,"&lt;"&amp;B195)-SUMIFS(Payments!$I$5:$I$304,Payments!$B$5:$B$304,C195,Payments!$D$5:$D$304,"&lt;"&amp;B195))</f>
        <v/>
      </c>
      <c r="I195" s="2">
        <f>IF(C195="",0,G195+MAX(0,H195))</f>
        <v/>
      </c>
      <c r="J195">
        <f>IF(C195="","",IF(I195&lt;=0,"Paid / Credit",IF(H195&gt;0,"Arrears","Current Due")))</f>
        <v/>
      </c>
    </row>
    <row r="196">
      <c r="A196">
        <f>IF(OR(B196="",C196=""),"","CHG-"&amp;TEXT(B196,"yyyymm")&amp;"-"&amp;C196)</f>
        <v/>
      </c>
      <c r="D196">
        <f>IF(C196="","",IFERROR(INDEX('Unit Register'!$F$4:$F$103,MATCH(C196,'Unit Register'!$A$4:$A$103,0)),""))</f>
        <v/>
      </c>
      <c r="E196" s="2">
        <f>IF(C196="","",IFERROR(INDEX('Unit Register'!$B$4:$B$103,MATCH(C196,'Unit Register'!$A$4:$A$103,0)),0))</f>
        <v/>
      </c>
      <c r="F196" s="2">
        <f>IF(C196="","",IFERROR(INDEX('Unit Register'!$C$4:$C$103,MATCH(C196,'Unit Register'!$A$4:$A$103,0)),0))</f>
        <v/>
      </c>
      <c r="G196" s="2">
        <f>IF(C196="",0,IFERROR(E196,0)+IFERROR(F196,0))</f>
        <v/>
      </c>
      <c r="H196" s="2">
        <f>IF(C196="","",SUMIFS($G$5:$G$304,$C$5:$C$304,C196,$B$5:$B$304,"&lt;"&amp;B196)-SUMIFS(Payments!$I$5:$I$304,Payments!$B$5:$B$304,C196,Payments!$D$5:$D$304,"&lt;"&amp;B196))</f>
        <v/>
      </c>
      <c r="I196" s="2">
        <f>IF(C196="",0,G196+MAX(0,H196))</f>
        <v/>
      </c>
      <c r="J196">
        <f>IF(C196="","",IF(I196&lt;=0,"Paid / Credit",IF(H196&gt;0,"Arrears","Current Due")))</f>
        <v/>
      </c>
    </row>
    <row r="197">
      <c r="A197">
        <f>IF(OR(B197="",C197=""),"","CHG-"&amp;TEXT(B197,"yyyymm")&amp;"-"&amp;C197)</f>
        <v/>
      </c>
      <c r="D197">
        <f>IF(C197="","",IFERROR(INDEX('Unit Register'!$F$4:$F$103,MATCH(C197,'Unit Register'!$A$4:$A$103,0)),""))</f>
        <v/>
      </c>
      <c r="E197" s="2">
        <f>IF(C197="","",IFERROR(INDEX('Unit Register'!$B$4:$B$103,MATCH(C197,'Unit Register'!$A$4:$A$103,0)),0))</f>
        <v/>
      </c>
      <c r="F197" s="2">
        <f>IF(C197="","",IFERROR(INDEX('Unit Register'!$C$4:$C$103,MATCH(C197,'Unit Register'!$A$4:$A$103,0)),0))</f>
        <v/>
      </c>
      <c r="G197" s="2">
        <f>IF(C197="",0,IFERROR(E197,0)+IFERROR(F197,0))</f>
        <v/>
      </c>
      <c r="H197" s="2">
        <f>IF(C197="","",SUMIFS($G$5:$G$304,$C$5:$C$304,C197,$B$5:$B$304,"&lt;"&amp;B197)-SUMIFS(Payments!$I$5:$I$304,Payments!$B$5:$B$304,C197,Payments!$D$5:$D$304,"&lt;"&amp;B197))</f>
        <v/>
      </c>
      <c r="I197" s="2">
        <f>IF(C197="",0,G197+MAX(0,H197))</f>
        <v/>
      </c>
      <c r="J197">
        <f>IF(C197="","",IF(I197&lt;=0,"Paid / Credit",IF(H197&gt;0,"Arrears","Current Due")))</f>
        <v/>
      </c>
    </row>
    <row r="198">
      <c r="A198">
        <f>IF(OR(B198="",C198=""),"","CHG-"&amp;TEXT(B198,"yyyymm")&amp;"-"&amp;C198)</f>
        <v/>
      </c>
      <c r="D198">
        <f>IF(C198="","",IFERROR(INDEX('Unit Register'!$F$4:$F$103,MATCH(C198,'Unit Register'!$A$4:$A$103,0)),""))</f>
        <v/>
      </c>
      <c r="E198" s="2">
        <f>IF(C198="","",IFERROR(INDEX('Unit Register'!$B$4:$B$103,MATCH(C198,'Unit Register'!$A$4:$A$103,0)),0))</f>
        <v/>
      </c>
      <c r="F198" s="2">
        <f>IF(C198="","",IFERROR(INDEX('Unit Register'!$C$4:$C$103,MATCH(C198,'Unit Register'!$A$4:$A$103,0)),0))</f>
        <v/>
      </c>
      <c r="G198" s="2">
        <f>IF(C198="",0,IFERROR(E198,0)+IFERROR(F198,0))</f>
        <v/>
      </c>
      <c r="H198" s="2">
        <f>IF(C198="","",SUMIFS($G$5:$G$304,$C$5:$C$304,C198,$B$5:$B$304,"&lt;"&amp;B198)-SUMIFS(Payments!$I$5:$I$304,Payments!$B$5:$B$304,C198,Payments!$D$5:$D$304,"&lt;"&amp;B198))</f>
        <v/>
      </c>
      <c r="I198" s="2">
        <f>IF(C198="",0,G198+MAX(0,H198))</f>
        <v/>
      </c>
      <c r="J198">
        <f>IF(C198="","",IF(I198&lt;=0,"Paid / Credit",IF(H198&gt;0,"Arrears","Current Due")))</f>
        <v/>
      </c>
    </row>
    <row r="199">
      <c r="A199">
        <f>IF(OR(B199="",C199=""),"","CHG-"&amp;TEXT(B199,"yyyymm")&amp;"-"&amp;C199)</f>
        <v/>
      </c>
      <c r="D199">
        <f>IF(C199="","",IFERROR(INDEX('Unit Register'!$F$4:$F$103,MATCH(C199,'Unit Register'!$A$4:$A$103,0)),""))</f>
        <v/>
      </c>
      <c r="E199" s="2">
        <f>IF(C199="","",IFERROR(INDEX('Unit Register'!$B$4:$B$103,MATCH(C199,'Unit Register'!$A$4:$A$103,0)),0))</f>
        <v/>
      </c>
      <c r="F199" s="2">
        <f>IF(C199="","",IFERROR(INDEX('Unit Register'!$C$4:$C$103,MATCH(C199,'Unit Register'!$A$4:$A$103,0)),0))</f>
        <v/>
      </c>
      <c r="G199" s="2">
        <f>IF(C199="",0,IFERROR(E199,0)+IFERROR(F199,0))</f>
        <v/>
      </c>
      <c r="H199" s="2">
        <f>IF(C199="","",SUMIFS($G$5:$G$304,$C$5:$C$304,C199,$B$5:$B$304,"&lt;"&amp;B199)-SUMIFS(Payments!$I$5:$I$304,Payments!$B$5:$B$304,C199,Payments!$D$5:$D$304,"&lt;"&amp;B199))</f>
        <v/>
      </c>
      <c r="I199" s="2">
        <f>IF(C199="",0,G199+MAX(0,H199))</f>
        <v/>
      </c>
      <c r="J199">
        <f>IF(C199="","",IF(I199&lt;=0,"Paid / Credit",IF(H199&gt;0,"Arrears","Current Due")))</f>
        <v/>
      </c>
    </row>
    <row r="200">
      <c r="A200">
        <f>IF(OR(B200="",C200=""),"","CHG-"&amp;TEXT(B200,"yyyymm")&amp;"-"&amp;C200)</f>
        <v/>
      </c>
      <c r="D200">
        <f>IF(C200="","",IFERROR(INDEX('Unit Register'!$F$4:$F$103,MATCH(C200,'Unit Register'!$A$4:$A$103,0)),""))</f>
        <v/>
      </c>
      <c r="E200" s="2">
        <f>IF(C200="","",IFERROR(INDEX('Unit Register'!$B$4:$B$103,MATCH(C200,'Unit Register'!$A$4:$A$103,0)),0))</f>
        <v/>
      </c>
      <c r="F200" s="2">
        <f>IF(C200="","",IFERROR(INDEX('Unit Register'!$C$4:$C$103,MATCH(C200,'Unit Register'!$A$4:$A$103,0)),0))</f>
        <v/>
      </c>
      <c r="G200" s="2">
        <f>IF(C200="",0,IFERROR(E200,0)+IFERROR(F200,0))</f>
        <v/>
      </c>
      <c r="H200" s="2">
        <f>IF(C200="","",SUMIFS($G$5:$G$304,$C$5:$C$304,C200,$B$5:$B$304,"&lt;"&amp;B200)-SUMIFS(Payments!$I$5:$I$304,Payments!$B$5:$B$304,C200,Payments!$D$5:$D$304,"&lt;"&amp;B200))</f>
        <v/>
      </c>
      <c r="I200" s="2">
        <f>IF(C200="",0,G200+MAX(0,H200))</f>
        <v/>
      </c>
      <c r="J200">
        <f>IF(C200="","",IF(I200&lt;=0,"Paid / Credit",IF(H200&gt;0,"Arrears","Current Due")))</f>
        <v/>
      </c>
    </row>
    <row r="201">
      <c r="A201">
        <f>IF(OR(B201="",C201=""),"","CHG-"&amp;TEXT(B201,"yyyymm")&amp;"-"&amp;C201)</f>
        <v/>
      </c>
      <c r="D201">
        <f>IF(C201="","",IFERROR(INDEX('Unit Register'!$F$4:$F$103,MATCH(C201,'Unit Register'!$A$4:$A$103,0)),""))</f>
        <v/>
      </c>
      <c r="E201" s="2">
        <f>IF(C201="","",IFERROR(INDEX('Unit Register'!$B$4:$B$103,MATCH(C201,'Unit Register'!$A$4:$A$103,0)),0))</f>
        <v/>
      </c>
      <c r="F201" s="2">
        <f>IF(C201="","",IFERROR(INDEX('Unit Register'!$C$4:$C$103,MATCH(C201,'Unit Register'!$A$4:$A$103,0)),0))</f>
        <v/>
      </c>
      <c r="G201" s="2">
        <f>IF(C201="",0,IFERROR(E201,0)+IFERROR(F201,0))</f>
        <v/>
      </c>
      <c r="H201" s="2">
        <f>IF(C201="","",SUMIFS($G$5:$G$304,$C$5:$C$304,C201,$B$5:$B$304,"&lt;"&amp;B201)-SUMIFS(Payments!$I$5:$I$304,Payments!$B$5:$B$304,C201,Payments!$D$5:$D$304,"&lt;"&amp;B201))</f>
        <v/>
      </c>
      <c r="I201" s="2">
        <f>IF(C201="",0,G201+MAX(0,H201))</f>
        <v/>
      </c>
      <c r="J201">
        <f>IF(C201="","",IF(I201&lt;=0,"Paid / Credit",IF(H201&gt;0,"Arrears","Current Due")))</f>
        <v/>
      </c>
    </row>
    <row r="202">
      <c r="A202">
        <f>IF(OR(B202="",C202=""),"","CHG-"&amp;TEXT(B202,"yyyymm")&amp;"-"&amp;C202)</f>
        <v/>
      </c>
      <c r="D202">
        <f>IF(C202="","",IFERROR(INDEX('Unit Register'!$F$4:$F$103,MATCH(C202,'Unit Register'!$A$4:$A$103,0)),""))</f>
        <v/>
      </c>
      <c r="E202" s="2">
        <f>IF(C202="","",IFERROR(INDEX('Unit Register'!$B$4:$B$103,MATCH(C202,'Unit Register'!$A$4:$A$103,0)),0))</f>
        <v/>
      </c>
      <c r="F202" s="2">
        <f>IF(C202="","",IFERROR(INDEX('Unit Register'!$C$4:$C$103,MATCH(C202,'Unit Register'!$A$4:$A$103,0)),0))</f>
        <v/>
      </c>
      <c r="G202" s="2">
        <f>IF(C202="",0,IFERROR(E202,0)+IFERROR(F202,0))</f>
        <v/>
      </c>
      <c r="H202" s="2">
        <f>IF(C202="","",SUMIFS($G$5:$G$304,$C$5:$C$304,C202,$B$5:$B$304,"&lt;"&amp;B202)-SUMIFS(Payments!$I$5:$I$304,Payments!$B$5:$B$304,C202,Payments!$D$5:$D$304,"&lt;"&amp;B202))</f>
        <v/>
      </c>
      <c r="I202" s="2">
        <f>IF(C202="",0,G202+MAX(0,H202))</f>
        <v/>
      </c>
      <c r="J202">
        <f>IF(C202="","",IF(I202&lt;=0,"Paid / Credit",IF(H202&gt;0,"Arrears","Current Due")))</f>
        <v/>
      </c>
    </row>
    <row r="203">
      <c r="A203">
        <f>IF(OR(B203="",C203=""),"","CHG-"&amp;TEXT(B203,"yyyymm")&amp;"-"&amp;C203)</f>
        <v/>
      </c>
      <c r="D203">
        <f>IF(C203="","",IFERROR(INDEX('Unit Register'!$F$4:$F$103,MATCH(C203,'Unit Register'!$A$4:$A$103,0)),""))</f>
        <v/>
      </c>
      <c r="E203" s="2">
        <f>IF(C203="","",IFERROR(INDEX('Unit Register'!$B$4:$B$103,MATCH(C203,'Unit Register'!$A$4:$A$103,0)),0))</f>
        <v/>
      </c>
      <c r="F203" s="2">
        <f>IF(C203="","",IFERROR(INDEX('Unit Register'!$C$4:$C$103,MATCH(C203,'Unit Register'!$A$4:$A$103,0)),0))</f>
        <v/>
      </c>
      <c r="G203" s="2">
        <f>IF(C203="",0,IFERROR(E203,0)+IFERROR(F203,0))</f>
        <v/>
      </c>
      <c r="H203" s="2">
        <f>IF(C203="","",SUMIFS($G$5:$G$304,$C$5:$C$304,C203,$B$5:$B$304,"&lt;"&amp;B203)-SUMIFS(Payments!$I$5:$I$304,Payments!$B$5:$B$304,C203,Payments!$D$5:$D$304,"&lt;"&amp;B203))</f>
        <v/>
      </c>
      <c r="I203" s="2">
        <f>IF(C203="",0,G203+MAX(0,H203))</f>
        <v/>
      </c>
      <c r="J203">
        <f>IF(C203="","",IF(I203&lt;=0,"Paid / Credit",IF(H203&gt;0,"Arrears","Current Due")))</f>
        <v/>
      </c>
    </row>
    <row r="204">
      <c r="A204">
        <f>IF(OR(B204="",C204=""),"","CHG-"&amp;TEXT(B204,"yyyymm")&amp;"-"&amp;C204)</f>
        <v/>
      </c>
      <c r="D204">
        <f>IF(C204="","",IFERROR(INDEX('Unit Register'!$F$4:$F$103,MATCH(C204,'Unit Register'!$A$4:$A$103,0)),""))</f>
        <v/>
      </c>
      <c r="E204" s="2">
        <f>IF(C204="","",IFERROR(INDEX('Unit Register'!$B$4:$B$103,MATCH(C204,'Unit Register'!$A$4:$A$103,0)),0))</f>
        <v/>
      </c>
      <c r="F204" s="2">
        <f>IF(C204="","",IFERROR(INDEX('Unit Register'!$C$4:$C$103,MATCH(C204,'Unit Register'!$A$4:$A$103,0)),0))</f>
        <v/>
      </c>
      <c r="G204" s="2">
        <f>IF(C204="",0,IFERROR(E204,0)+IFERROR(F204,0))</f>
        <v/>
      </c>
      <c r="H204" s="2">
        <f>IF(C204="","",SUMIFS($G$5:$G$304,$C$5:$C$304,C204,$B$5:$B$304,"&lt;"&amp;B204)-SUMIFS(Payments!$I$5:$I$304,Payments!$B$5:$B$304,C204,Payments!$D$5:$D$304,"&lt;"&amp;B204))</f>
        <v/>
      </c>
      <c r="I204" s="2">
        <f>IF(C204="",0,G204+MAX(0,H204))</f>
        <v/>
      </c>
      <c r="J204">
        <f>IF(C204="","",IF(I204&lt;=0,"Paid / Credit",IF(H204&gt;0,"Arrears","Current Due")))</f>
        <v/>
      </c>
    </row>
    <row r="205">
      <c r="A205">
        <f>IF(OR(B205="",C205=""),"","CHG-"&amp;TEXT(B205,"yyyymm")&amp;"-"&amp;C205)</f>
        <v/>
      </c>
      <c r="D205">
        <f>IF(C205="","",IFERROR(INDEX('Unit Register'!$F$4:$F$103,MATCH(C205,'Unit Register'!$A$4:$A$103,0)),""))</f>
        <v/>
      </c>
      <c r="E205" s="2">
        <f>IF(C205="","",IFERROR(INDEX('Unit Register'!$B$4:$B$103,MATCH(C205,'Unit Register'!$A$4:$A$103,0)),0))</f>
        <v/>
      </c>
      <c r="F205" s="2">
        <f>IF(C205="","",IFERROR(INDEX('Unit Register'!$C$4:$C$103,MATCH(C205,'Unit Register'!$A$4:$A$103,0)),0))</f>
        <v/>
      </c>
      <c r="G205" s="2">
        <f>IF(C205="",0,IFERROR(E205,0)+IFERROR(F205,0))</f>
        <v/>
      </c>
      <c r="H205" s="2">
        <f>IF(C205="","",SUMIFS($G$5:$G$304,$C$5:$C$304,C205,$B$5:$B$304,"&lt;"&amp;B205)-SUMIFS(Payments!$I$5:$I$304,Payments!$B$5:$B$304,C205,Payments!$D$5:$D$304,"&lt;"&amp;B205))</f>
        <v/>
      </c>
      <c r="I205" s="2">
        <f>IF(C205="",0,G205+MAX(0,H205))</f>
        <v/>
      </c>
      <c r="J205">
        <f>IF(C205="","",IF(I205&lt;=0,"Paid / Credit",IF(H205&gt;0,"Arrears","Current Due")))</f>
        <v/>
      </c>
    </row>
    <row r="206">
      <c r="A206">
        <f>IF(OR(B206="",C206=""),"","CHG-"&amp;TEXT(B206,"yyyymm")&amp;"-"&amp;C206)</f>
        <v/>
      </c>
      <c r="D206">
        <f>IF(C206="","",IFERROR(INDEX('Unit Register'!$F$4:$F$103,MATCH(C206,'Unit Register'!$A$4:$A$103,0)),""))</f>
        <v/>
      </c>
      <c r="E206" s="2">
        <f>IF(C206="","",IFERROR(INDEX('Unit Register'!$B$4:$B$103,MATCH(C206,'Unit Register'!$A$4:$A$103,0)),0))</f>
        <v/>
      </c>
      <c r="F206" s="2">
        <f>IF(C206="","",IFERROR(INDEX('Unit Register'!$C$4:$C$103,MATCH(C206,'Unit Register'!$A$4:$A$103,0)),0))</f>
        <v/>
      </c>
      <c r="G206" s="2">
        <f>IF(C206="",0,IFERROR(E206,0)+IFERROR(F206,0))</f>
        <v/>
      </c>
      <c r="H206" s="2">
        <f>IF(C206="","",SUMIFS($G$5:$G$304,$C$5:$C$304,C206,$B$5:$B$304,"&lt;"&amp;B206)-SUMIFS(Payments!$I$5:$I$304,Payments!$B$5:$B$304,C206,Payments!$D$5:$D$304,"&lt;"&amp;B206))</f>
        <v/>
      </c>
      <c r="I206" s="2">
        <f>IF(C206="",0,G206+MAX(0,H206))</f>
        <v/>
      </c>
      <c r="J206">
        <f>IF(C206="","",IF(I206&lt;=0,"Paid / Credit",IF(H206&gt;0,"Arrears","Current Due")))</f>
        <v/>
      </c>
    </row>
    <row r="207">
      <c r="A207">
        <f>IF(OR(B207="",C207=""),"","CHG-"&amp;TEXT(B207,"yyyymm")&amp;"-"&amp;C207)</f>
        <v/>
      </c>
      <c r="D207">
        <f>IF(C207="","",IFERROR(INDEX('Unit Register'!$F$4:$F$103,MATCH(C207,'Unit Register'!$A$4:$A$103,0)),""))</f>
        <v/>
      </c>
      <c r="E207" s="2">
        <f>IF(C207="","",IFERROR(INDEX('Unit Register'!$B$4:$B$103,MATCH(C207,'Unit Register'!$A$4:$A$103,0)),0))</f>
        <v/>
      </c>
      <c r="F207" s="2">
        <f>IF(C207="","",IFERROR(INDEX('Unit Register'!$C$4:$C$103,MATCH(C207,'Unit Register'!$A$4:$A$103,0)),0))</f>
        <v/>
      </c>
      <c r="G207" s="2">
        <f>IF(C207="",0,IFERROR(E207,0)+IFERROR(F207,0))</f>
        <v/>
      </c>
      <c r="H207" s="2">
        <f>IF(C207="","",SUMIFS($G$5:$G$304,$C$5:$C$304,C207,$B$5:$B$304,"&lt;"&amp;B207)-SUMIFS(Payments!$I$5:$I$304,Payments!$B$5:$B$304,C207,Payments!$D$5:$D$304,"&lt;"&amp;B207))</f>
        <v/>
      </c>
      <c r="I207" s="2">
        <f>IF(C207="",0,G207+MAX(0,H207))</f>
        <v/>
      </c>
      <c r="J207">
        <f>IF(C207="","",IF(I207&lt;=0,"Paid / Credit",IF(H207&gt;0,"Arrears","Current Due")))</f>
        <v/>
      </c>
    </row>
    <row r="208">
      <c r="A208">
        <f>IF(OR(B208="",C208=""),"","CHG-"&amp;TEXT(B208,"yyyymm")&amp;"-"&amp;C208)</f>
        <v/>
      </c>
      <c r="D208">
        <f>IF(C208="","",IFERROR(INDEX('Unit Register'!$F$4:$F$103,MATCH(C208,'Unit Register'!$A$4:$A$103,0)),""))</f>
        <v/>
      </c>
      <c r="E208" s="2">
        <f>IF(C208="","",IFERROR(INDEX('Unit Register'!$B$4:$B$103,MATCH(C208,'Unit Register'!$A$4:$A$103,0)),0))</f>
        <v/>
      </c>
      <c r="F208" s="2">
        <f>IF(C208="","",IFERROR(INDEX('Unit Register'!$C$4:$C$103,MATCH(C208,'Unit Register'!$A$4:$A$103,0)),0))</f>
        <v/>
      </c>
      <c r="G208" s="2">
        <f>IF(C208="",0,IFERROR(E208,0)+IFERROR(F208,0))</f>
        <v/>
      </c>
      <c r="H208" s="2">
        <f>IF(C208="","",SUMIFS($G$5:$G$304,$C$5:$C$304,C208,$B$5:$B$304,"&lt;"&amp;B208)-SUMIFS(Payments!$I$5:$I$304,Payments!$B$5:$B$304,C208,Payments!$D$5:$D$304,"&lt;"&amp;B208))</f>
        <v/>
      </c>
      <c r="I208" s="2">
        <f>IF(C208="",0,G208+MAX(0,H208))</f>
        <v/>
      </c>
      <c r="J208">
        <f>IF(C208="","",IF(I208&lt;=0,"Paid / Credit",IF(H208&gt;0,"Arrears","Current Due")))</f>
        <v/>
      </c>
    </row>
    <row r="209">
      <c r="A209">
        <f>IF(OR(B209="",C209=""),"","CHG-"&amp;TEXT(B209,"yyyymm")&amp;"-"&amp;C209)</f>
        <v/>
      </c>
      <c r="D209">
        <f>IF(C209="","",IFERROR(INDEX('Unit Register'!$F$4:$F$103,MATCH(C209,'Unit Register'!$A$4:$A$103,0)),""))</f>
        <v/>
      </c>
      <c r="E209" s="2">
        <f>IF(C209="","",IFERROR(INDEX('Unit Register'!$B$4:$B$103,MATCH(C209,'Unit Register'!$A$4:$A$103,0)),0))</f>
        <v/>
      </c>
      <c r="F209" s="2">
        <f>IF(C209="","",IFERROR(INDEX('Unit Register'!$C$4:$C$103,MATCH(C209,'Unit Register'!$A$4:$A$103,0)),0))</f>
        <v/>
      </c>
      <c r="G209" s="2">
        <f>IF(C209="",0,IFERROR(E209,0)+IFERROR(F209,0))</f>
        <v/>
      </c>
      <c r="H209" s="2">
        <f>IF(C209="","",SUMIFS($G$5:$G$304,$C$5:$C$304,C209,$B$5:$B$304,"&lt;"&amp;B209)-SUMIFS(Payments!$I$5:$I$304,Payments!$B$5:$B$304,C209,Payments!$D$5:$D$304,"&lt;"&amp;B209))</f>
        <v/>
      </c>
      <c r="I209" s="2">
        <f>IF(C209="",0,G209+MAX(0,H209))</f>
        <v/>
      </c>
      <c r="J209">
        <f>IF(C209="","",IF(I209&lt;=0,"Paid / Credit",IF(H209&gt;0,"Arrears","Current Due")))</f>
        <v/>
      </c>
    </row>
    <row r="210">
      <c r="A210">
        <f>IF(OR(B210="",C210=""),"","CHG-"&amp;TEXT(B210,"yyyymm")&amp;"-"&amp;C210)</f>
        <v/>
      </c>
      <c r="D210">
        <f>IF(C210="","",IFERROR(INDEX('Unit Register'!$F$4:$F$103,MATCH(C210,'Unit Register'!$A$4:$A$103,0)),""))</f>
        <v/>
      </c>
      <c r="E210" s="2">
        <f>IF(C210="","",IFERROR(INDEX('Unit Register'!$B$4:$B$103,MATCH(C210,'Unit Register'!$A$4:$A$103,0)),0))</f>
        <v/>
      </c>
      <c r="F210" s="2">
        <f>IF(C210="","",IFERROR(INDEX('Unit Register'!$C$4:$C$103,MATCH(C210,'Unit Register'!$A$4:$A$103,0)),0))</f>
        <v/>
      </c>
      <c r="G210" s="2">
        <f>IF(C210="",0,IFERROR(E210,0)+IFERROR(F210,0))</f>
        <v/>
      </c>
      <c r="H210" s="2">
        <f>IF(C210="","",SUMIFS($G$5:$G$304,$C$5:$C$304,C210,$B$5:$B$304,"&lt;"&amp;B210)-SUMIFS(Payments!$I$5:$I$304,Payments!$B$5:$B$304,C210,Payments!$D$5:$D$304,"&lt;"&amp;B210))</f>
        <v/>
      </c>
      <c r="I210" s="2">
        <f>IF(C210="",0,G210+MAX(0,H210))</f>
        <v/>
      </c>
      <c r="J210">
        <f>IF(C210="","",IF(I210&lt;=0,"Paid / Credit",IF(H210&gt;0,"Arrears","Current Due")))</f>
        <v/>
      </c>
    </row>
    <row r="211">
      <c r="A211">
        <f>IF(OR(B211="",C211=""),"","CHG-"&amp;TEXT(B211,"yyyymm")&amp;"-"&amp;C211)</f>
        <v/>
      </c>
      <c r="D211">
        <f>IF(C211="","",IFERROR(INDEX('Unit Register'!$F$4:$F$103,MATCH(C211,'Unit Register'!$A$4:$A$103,0)),""))</f>
        <v/>
      </c>
      <c r="E211" s="2">
        <f>IF(C211="","",IFERROR(INDEX('Unit Register'!$B$4:$B$103,MATCH(C211,'Unit Register'!$A$4:$A$103,0)),0))</f>
        <v/>
      </c>
      <c r="F211" s="2">
        <f>IF(C211="","",IFERROR(INDEX('Unit Register'!$C$4:$C$103,MATCH(C211,'Unit Register'!$A$4:$A$103,0)),0))</f>
        <v/>
      </c>
      <c r="G211" s="2">
        <f>IF(C211="",0,IFERROR(E211,0)+IFERROR(F211,0))</f>
        <v/>
      </c>
      <c r="H211" s="2">
        <f>IF(C211="","",SUMIFS($G$5:$G$304,$C$5:$C$304,C211,$B$5:$B$304,"&lt;"&amp;B211)-SUMIFS(Payments!$I$5:$I$304,Payments!$B$5:$B$304,C211,Payments!$D$5:$D$304,"&lt;"&amp;B211))</f>
        <v/>
      </c>
      <c r="I211" s="2">
        <f>IF(C211="",0,G211+MAX(0,H211))</f>
        <v/>
      </c>
      <c r="J211">
        <f>IF(C211="","",IF(I211&lt;=0,"Paid / Credit",IF(H211&gt;0,"Arrears","Current Due")))</f>
        <v/>
      </c>
    </row>
    <row r="212">
      <c r="A212">
        <f>IF(OR(B212="",C212=""),"","CHG-"&amp;TEXT(B212,"yyyymm")&amp;"-"&amp;C212)</f>
        <v/>
      </c>
      <c r="D212">
        <f>IF(C212="","",IFERROR(INDEX('Unit Register'!$F$4:$F$103,MATCH(C212,'Unit Register'!$A$4:$A$103,0)),""))</f>
        <v/>
      </c>
      <c r="E212" s="2">
        <f>IF(C212="","",IFERROR(INDEX('Unit Register'!$B$4:$B$103,MATCH(C212,'Unit Register'!$A$4:$A$103,0)),0))</f>
        <v/>
      </c>
      <c r="F212" s="2">
        <f>IF(C212="","",IFERROR(INDEX('Unit Register'!$C$4:$C$103,MATCH(C212,'Unit Register'!$A$4:$A$103,0)),0))</f>
        <v/>
      </c>
      <c r="G212" s="2">
        <f>IF(C212="",0,IFERROR(E212,0)+IFERROR(F212,0))</f>
        <v/>
      </c>
      <c r="H212" s="2">
        <f>IF(C212="","",SUMIFS($G$5:$G$304,$C$5:$C$304,C212,$B$5:$B$304,"&lt;"&amp;B212)-SUMIFS(Payments!$I$5:$I$304,Payments!$B$5:$B$304,C212,Payments!$D$5:$D$304,"&lt;"&amp;B212))</f>
        <v/>
      </c>
      <c r="I212" s="2">
        <f>IF(C212="",0,G212+MAX(0,H212))</f>
        <v/>
      </c>
      <c r="J212">
        <f>IF(C212="","",IF(I212&lt;=0,"Paid / Credit",IF(H212&gt;0,"Arrears","Current Due")))</f>
        <v/>
      </c>
    </row>
    <row r="213">
      <c r="A213">
        <f>IF(OR(B213="",C213=""),"","CHG-"&amp;TEXT(B213,"yyyymm")&amp;"-"&amp;C213)</f>
        <v/>
      </c>
      <c r="D213">
        <f>IF(C213="","",IFERROR(INDEX('Unit Register'!$F$4:$F$103,MATCH(C213,'Unit Register'!$A$4:$A$103,0)),""))</f>
        <v/>
      </c>
      <c r="E213" s="2">
        <f>IF(C213="","",IFERROR(INDEX('Unit Register'!$B$4:$B$103,MATCH(C213,'Unit Register'!$A$4:$A$103,0)),0))</f>
        <v/>
      </c>
      <c r="F213" s="2">
        <f>IF(C213="","",IFERROR(INDEX('Unit Register'!$C$4:$C$103,MATCH(C213,'Unit Register'!$A$4:$A$103,0)),0))</f>
        <v/>
      </c>
      <c r="G213" s="2">
        <f>IF(C213="",0,IFERROR(E213,0)+IFERROR(F213,0))</f>
        <v/>
      </c>
      <c r="H213" s="2">
        <f>IF(C213="","",SUMIFS($G$5:$G$304,$C$5:$C$304,C213,$B$5:$B$304,"&lt;"&amp;B213)-SUMIFS(Payments!$I$5:$I$304,Payments!$B$5:$B$304,C213,Payments!$D$5:$D$304,"&lt;"&amp;B213))</f>
        <v/>
      </c>
      <c r="I213" s="2">
        <f>IF(C213="",0,G213+MAX(0,H213))</f>
        <v/>
      </c>
      <c r="J213">
        <f>IF(C213="","",IF(I213&lt;=0,"Paid / Credit",IF(H213&gt;0,"Arrears","Current Due")))</f>
        <v/>
      </c>
    </row>
    <row r="214">
      <c r="A214">
        <f>IF(OR(B214="",C214=""),"","CHG-"&amp;TEXT(B214,"yyyymm")&amp;"-"&amp;C214)</f>
        <v/>
      </c>
      <c r="D214">
        <f>IF(C214="","",IFERROR(INDEX('Unit Register'!$F$4:$F$103,MATCH(C214,'Unit Register'!$A$4:$A$103,0)),""))</f>
        <v/>
      </c>
      <c r="E214" s="2">
        <f>IF(C214="","",IFERROR(INDEX('Unit Register'!$B$4:$B$103,MATCH(C214,'Unit Register'!$A$4:$A$103,0)),0))</f>
        <v/>
      </c>
      <c r="F214" s="2">
        <f>IF(C214="","",IFERROR(INDEX('Unit Register'!$C$4:$C$103,MATCH(C214,'Unit Register'!$A$4:$A$103,0)),0))</f>
        <v/>
      </c>
      <c r="G214" s="2">
        <f>IF(C214="",0,IFERROR(E214,0)+IFERROR(F214,0))</f>
        <v/>
      </c>
      <c r="H214" s="2">
        <f>IF(C214="","",SUMIFS($G$5:$G$304,$C$5:$C$304,C214,$B$5:$B$304,"&lt;"&amp;B214)-SUMIFS(Payments!$I$5:$I$304,Payments!$B$5:$B$304,C214,Payments!$D$5:$D$304,"&lt;"&amp;B214))</f>
        <v/>
      </c>
      <c r="I214" s="2">
        <f>IF(C214="",0,G214+MAX(0,H214))</f>
        <v/>
      </c>
      <c r="J214">
        <f>IF(C214="","",IF(I214&lt;=0,"Paid / Credit",IF(H214&gt;0,"Arrears","Current Due")))</f>
        <v/>
      </c>
    </row>
    <row r="215">
      <c r="A215">
        <f>IF(OR(B215="",C215=""),"","CHG-"&amp;TEXT(B215,"yyyymm")&amp;"-"&amp;C215)</f>
        <v/>
      </c>
      <c r="D215">
        <f>IF(C215="","",IFERROR(INDEX('Unit Register'!$F$4:$F$103,MATCH(C215,'Unit Register'!$A$4:$A$103,0)),""))</f>
        <v/>
      </c>
      <c r="E215" s="2">
        <f>IF(C215="","",IFERROR(INDEX('Unit Register'!$B$4:$B$103,MATCH(C215,'Unit Register'!$A$4:$A$103,0)),0))</f>
        <v/>
      </c>
      <c r="F215" s="2">
        <f>IF(C215="","",IFERROR(INDEX('Unit Register'!$C$4:$C$103,MATCH(C215,'Unit Register'!$A$4:$A$103,0)),0))</f>
        <v/>
      </c>
      <c r="G215" s="2">
        <f>IF(C215="",0,IFERROR(E215,0)+IFERROR(F215,0))</f>
        <v/>
      </c>
      <c r="H215" s="2">
        <f>IF(C215="","",SUMIFS($G$5:$G$304,$C$5:$C$304,C215,$B$5:$B$304,"&lt;"&amp;B215)-SUMIFS(Payments!$I$5:$I$304,Payments!$B$5:$B$304,C215,Payments!$D$5:$D$304,"&lt;"&amp;B215))</f>
        <v/>
      </c>
      <c r="I215" s="2">
        <f>IF(C215="",0,G215+MAX(0,H215))</f>
        <v/>
      </c>
      <c r="J215">
        <f>IF(C215="","",IF(I215&lt;=0,"Paid / Credit",IF(H215&gt;0,"Arrears","Current Due")))</f>
        <v/>
      </c>
    </row>
    <row r="216">
      <c r="A216">
        <f>IF(OR(B216="",C216=""),"","CHG-"&amp;TEXT(B216,"yyyymm")&amp;"-"&amp;C216)</f>
        <v/>
      </c>
      <c r="D216">
        <f>IF(C216="","",IFERROR(INDEX('Unit Register'!$F$4:$F$103,MATCH(C216,'Unit Register'!$A$4:$A$103,0)),""))</f>
        <v/>
      </c>
      <c r="E216" s="2">
        <f>IF(C216="","",IFERROR(INDEX('Unit Register'!$B$4:$B$103,MATCH(C216,'Unit Register'!$A$4:$A$103,0)),0))</f>
        <v/>
      </c>
      <c r="F216" s="2">
        <f>IF(C216="","",IFERROR(INDEX('Unit Register'!$C$4:$C$103,MATCH(C216,'Unit Register'!$A$4:$A$103,0)),0))</f>
        <v/>
      </c>
      <c r="G216" s="2">
        <f>IF(C216="",0,IFERROR(E216,0)+IFERROR(F216,0))</f>
        <v/>
      </c>
      <c r="H216" s="2">
        <f>IF(C216="","",SUMIFS($G$5:$G$304,$C$5:$C$304,C216,$B$5:$B$304,"&lt;"&amp;B216)-SUMIFS(Payments!$I$5:$I$304,Payments!$B$5:$B$304,C216,Payments!$D$5:$D$304,"&lt;"&amp;B216))</f>
        <v/>
      </c>
      <c r="I216" s="2">
        <f>IF(C216="",0,G216+MAX(0,H216))</f>
        <v/>
      </c>
      <c r="J216">
        <f>IF(C216="","",IF(I216&lt;=0,"Paid / Credit",IF(H216&gt;0,"Arrears","Current Due")))</f>
        <v/>
      </c>
    </row>
    <row r="217">
      <c r="A217">
        <f>IF(OR(B217="",C217=""),"","CHG-"&amp;TEXT(B217,"yyyymm")&amp;"-"&amp;C217)</f>
        <v/>
      </c>
      <c r="D217">
        <f>IF(C217="","",IFERROR(INDEX('Unit Register'!$F$4:$F$103,MATCH(C217,'Unit Register'!$A$4:$A$103,0)),""))</f>
        <v/>
      </c>
      <c r="E217" s="2">
        <f>IF(C217="","",IFERROR(INDEX('Unit Register'!$B$4:$B$103,MATCH(C217,'Unit Register'!$A$4:$A$103,0)),0))</f>
        <v/>
      </c>
      <c r="F217" s="2">
        <f>IF(C217="","",IFERROR(INDEX('Unit Register'!$C$4:$C$103,MATCH(C217,'Unit Register'!$A$4:$A$103,0)),0))</f>
        <v/>
      </c>
      <c r="G217" s="2">
        <f>IF(C217="",0,IFERROR(E217,0)+IFERROR(F217,0))</f>
        <v/>
      </c>
      <c r="H217" s="2">
        <f>IF(C217="","",SUMIFS($G$5:$G$304,$C$5:$C$304,C217,$B$5:$B$304,"&lt;"&amp;B217)-SUMIFS(Payments!$I$5:$I$304,Payments!$B$5:$B$304,C217,Payments!$D$5:$D$304,"&lt;"&amp;B217))</f>
        <v/>
      </c>
      <c r="I217" s="2">
        <f>IF(C217="",0,G217+MAX(0,H217))</f>
        <v/>
      </c>
      <c r="J217">
        <f>IF(C217="","",IF(I217&lt;=0,"Paid / Credit",IF(H217&gt;0,"Arrears","Current Due")))</f>
        <v/>
      </c>
    </row>
    <row r="218">
      <c r="A218">
        <f>IF(OR(B218="",C218=""),"","CHG-"&amp;TEXT(B218,"yyyymm")&amp;"-"&amp;C218)</f>
        <v/>
      </c>
      <c r="D218">
        <f>IF(C218="","",IFERROR(INDEX('Unit Register'!$F$4:$F$103,MATCH(C218,'Unit Register'!$A$4:$A$103,0)),""))</f>
        <v/>
      </c>
      <c r="E218" s="2">
        <f>IF(C218="","",IFERROR(INDEX('Unit Register'!$B$4:$B$103,MATCH(C218,'Unit Register'!$A$4:$A$103,0)),0))</f>
        <v/>
      </c>
      <c r="F218" s="2">
        <f>IF(C218="","",IFERROR(INDEX('Unit Register'!$C$4:$C$103,MATCH(C218,'Unit Register'!$A$4:$A$103,0)),0))</f>
        <v/>
      </c>
      <c r="G218" s="2">
        <f>IF(C218="",0,IFERROR(E218,0)+IFERROR(F218,0))</f>
        <v/>
      </c>
      <c r="H218" s="2">
        <f>IF(C218="","",SUMIFS($G$5:$G$304,$C$5:$C$304,C218,$B$5:$B$304,"&lt;"&amp;B218)-SUMIFS(Payments!$I$5:$I$304,Payments!$B$5:$B$304,C218,Payments!$D$5:$D$304,"&lt;"&amp;B218))</f>
        <v/>
      </c>
      <c r="I218" s="2">
        <f>IF(C218="",0,G218+MAX(0,H218))</f>
        <v/>
      </c>
      <c r="J218">
        <f>IF(C218="","",IF(I218&lt;=0,"Paid / Credit",IF(H218&gt;0,"Arrears","Current Due")))</f>
        <v/>
      </c>
    </row>
    <row r="219">
      <c r="A219">
        <f>IF(OR(B219="",C219=""),"","CHG-"&amp;TEXT(B219,"yyyymm")&amp;"-"&amp;C219)</f>
        <v/>
      </c>
      <c r="D219">
        <f>IF(C219="","",IFERROR(INDEX('Unit Register'!$F$4:$F$103,MATCH(C219,'Unit Register'!$A$4:$A$103,0)),""))</f>
        <v/>
      </c>
      <c r="E219" s="2">
        <f>IF(C219="","",IFERROR(INDEX('Unit Register'!$B$4:$B$103,MATCH(C219,'Unit Register'!$A$4:$A$103,0)),0))</f>
        <v/>
      </c>
      <c r="F219" s="2">
        <f>IF(C219="","",IFERROR(INDEX('Unit Register'!$C$4:$C$103,MATCH(C219,'Unit Register'!$A$4:$A$103,0)),0))</f>
        <v/>
      </c>
      <c r="G219" s="2">
        <f>IF(C219="",0,IFERROR(E219,0)+IFERROR(F219,0))</f>
        <v/>
      </c>
      <c r="H219" s="2">
        <f>IF(C219="","",SUMIFS($G$5:$G$304,$C$5:$C$304,C219,$B$5:$B$304,"&lt;"&amp;B219)-SUMIFS(Payments!$I$5:$I$304,Payments!$B$5:$B$304,C219,Payments!$D$5:$D$304,"&lt;"&amp;B219))</f>
        <v/>
      </c>
      <c r="I219" s="2">
        <f>IF(C219="",0,G219+MAX(0,H219))</f>
        <v/>
      </c>
      <c r="J219">
        <f>IF(C219="","",IF(I219&lt;=0,"Paid / Credit",IF(H219&gt;0,"Arrears","Current Due")))</f>
        <v/>
      </c>
    </row>
    <row r="220">
      <c r="A220">
        <f>IF(OR(B220="",C220=""),"","CHG-"&amp;TEXT(B220,"yyyymm")&amp;"-"&amp;C220)</f>
        <v/>
      </c>
      <c r="D220">
        <f>IF(C220="","",IFERROR(INDEX('Unit Register'!$F$4:$F$103,MATCH(C220,'Unit Register'!$A$4:$A$103,0)),""))</f>
        <v/>
      </c>
      <c r="E220" s="2">
        <f>IF(C220="","",IFERROR(INDEX('Unit Register'!$B$4:$B$103,MATCH(C220,'Unit Register'!$A$4:$A$103,0)),0))</f>
        <v/>
      </c>
      <c r="F220" s="2">
        <f>IF(C220="","",IFERROR(INDEX('Unit Register'!$C$4:$C$103,MATCH(C220,'Unit Register'!$A$4:$A$103,0)),0))</f>
        <v/>
      </c>
      <c r="G220" s="2">
        <f>IF(C220="",0,IFERROR(E220,0)+IFERROR(F220,0))</f>
        <v/>
      </c>
      <c r="H220" s="2">
        <f>IF(C220="","",SUMIFS($G$5:$G$304,$C$5:$C$304,C220,$B$5:$B$304,"&lt;"&amp;B220)-SUMIFS(Payments!$I$5:$I$304,Payments!$B$5:$B$304,C220,Payments!$D$5:$D$304,"&lt;"&amp;B220))</f>
        <v/>
      </c>
      <c r="I220" s="2">
        <f>IF(C220="",0,G220+MAX(0,H220))</f>
        <v/>
      </c>
      <c r="J220">
        <f>IF(C220="","",IF(I220&lt;=0,"Paid / Credit",IF(H220&gt;0,"Arrears","Current Due")))</f>
        <v/>
      </c>
    </row>
    <row r="221">
      <c r="A221">
        <f>IF(OR(B221="",C221=""),"","CHG-"&amp;TEXT(B221,"yyyymm")&amp;"-"&amp;C221)</f>
        <v/>
      </c>
      <c r="D221">
        <f>IF(C221="","",IFERROR(INDEX('Unit Register'!$F$4:$F$103,MATCH(C221,'Unit Register'!$A$4:$A$103,0)),""))</f>
        <v/>
      </c>
      <c r="E221" s="2">
        <f>IF(C221="","",IFERROR(INDEX('Unit Register'!$B$4:$B$103,MATCH(C221,'Unit Register'!$A$4:$A$103,0)),0))</f>
        <v/>
      </c>
      <c r="F221" s="2">
        <f>IF(C221="","",IFERROR(INDEX('Unit Register'!$C$4:$C$103,MATCH(C221,'Unit Register'!$A$4:$A$103,0)),0))</f>
        <v/>
      </c>
      <c r="G221" s="2">
        <f>IF(C221="",0,IFERROR(E221,0)+IFERROR(F221,0))</f>
        <v/>
      </c>
      <c r="H221" s="2">
        <f>IF(C221="","",SUMIFS($G$5:$G$304,$C$5:$C$304,C221,$B$5:$B$304,"&lt;"&amp;B221)-SUMIFS(Payments!$I$5:$I$304,Payments!$B$5:$B$304,C221,Payments!$D$5:$D$304,"&lt;"&amp;B221))</f>
        <v/>
      </c>
      <c r="I221" s="2">
        <f>IF(C221="",0,G221+MAX(0,H221))</f>
        <v/>
      </c>
      <c r="J221">
        <f>IF(C221="","",IF(I221&lt;=0,"Paid / Credit",IF(H221&gt;0,"Arrears","Current Due")))</f>
        <v/>
      </c>
    </row>
    <row r="222">
      <c r="A222">
        <f>IF(OR(B222="",C222=""),"","CHG-"&amp;TEXT(B222,"yyyymm")&amp;"-"&amp;C222)</f>
        <v/>
      </c>
      <c r="D222">
        <f>IF(C222="","",IFERROR(INDEX('Unit Register'!$F$4:$F$103,MATCH(C222,'Unit Register'!$A$4:$A$103,0)),""))</f>
        <v/>
      </c>
      <c r="E222" s="2">
        <f>IF(C222="","",IFERROR(INDEX('Unit Register'!$B$4:$B$103,MATCH(C222,'Unit Register'!$A$4:$A$103,0)),0))</f>
        <v/>
      </c>
      <c r="F222" s="2">
        <f>IF(C222="","",IFERROR(INDEX('Unit Register'!$C$4:$C$103,MATCH(C222,'Unit Register'!$A$4:$A$103,0)),0))</f>
        <v/>
      </c>
      <c r="G222" s="2">
        <f>IF(C222="",0,IFERROR(E222,0)+IFERROR(F222,0))</f>
        <v/>
      </c>
      <c r="H222" s="2">
        <f>IF(C222="","",SUMIFS($G$5:$G$304,$C$5:$C$304,C222,$B$5:$B$304,"&lt;"&amp;B222)-SUMIFS(Payments!$I$5:$I$304,Payments!$B$5:$B$304,C222,Payments!$D$5:$D$304,"&lt;"&amp;B222))</f>
        <v/>
      </c>
      <c r="I222" s="2">
        <f>IF(C222="",0,G222+MAX(0,H222))</f>
        <v/>
      </c>
      <c r="J222">
        <f>IF(C222="","",IF(I222&lt;=0,"Paid / Credit",IF(H222&gt;0,"Arrears","Current Due")))</f>
        <v/>
      </c>
    </row>
    <row r="223">
      <c r="A223">
        <f>IF(OR(B223="",C223=""),"","CHG-"&amp;TEXT(B223,"yyyymm")&amp;"-"&amp;C223)</f>
        <v/>
      </c>
      <c r="D223">
        <f>IF(C223="","",IFERROR(INDEX('Unit Register'!$F$4:$F$103,MATCH(C223,'Unit Register'!$A$4:$A$103,0)),""))</f>
        <v/>
      </c>
      <c r="E223" s="2">
        <f>IF(C223="","",IFERROR(INDEX('Unit Register'!$B$4:$B$103,MATCH(C223,'Unit Register'!$A$4:$A$103,0)),0))</f>
        <v/>
      </c>
      <c r="F223" s="2">
        <f>IF(C223="","",IFERROR(INDEX('Unit Register'!$C$4:$C$103,MATCH(C223,'Unit Register'!$A$4:$A$103,0)),0))</f>
        <v/>
      </c>
      <c r="G223" s="2">
        <f>IF(C223="",0,IFERROR(E223,0)+IFERROR(F223,0))</f>
        <v/>
      </c>
      <c r="H223" s="2">
        <f>IF(C223="","",SUMIFS($G$5:$G$304,$C$5:$C$304,C223,$B$5:$B$304,"&lt;"&amp;B223)-SUMIFS(Payments!$I$5:$I$304,Payments!$B$5:$B$304,C223,Payments!$D$5:$D$304,"&lt;"&amp;B223))</f>
        <v/>
      </c>
      <c r="I223" s="2">
        <f>IF(C223="",0,G223+MAX(0,H223))</f>
        <v/>
      </c>
      <c r="J223">
        <f>IF(C223="","",IF(I223&lt;=0,"Paid / Credit",IF(H223&gt;0,"Arrears","Current Due")))</f>
        <v/>
      </c>
    </row>
    <row r="224">
      <c r="A224">
        <f>IF(OR(B224="",C224=""),"","CHG-"&amp;TEXT(B224,"yyyymm")&amp;"-"&amp;C224)</f>
        <v/>
      </c>
      <c r="D224">
        <f>IF(C224="","",IFERROR(INDEX('Unit Register'!$F$4:$F$103,MATCH(C224,'Unit Register'!$A$4:$A$103,0)),""))</f>
        <v/>
      </c>
      <c r="E224" s="2">
        <f>IF(C224="","",IFERROR(INDEX('Unit Register'!$B$4:$B$103,MATCH(C224,'Unit Register'!$A$4:$A$103,0)),0))</f>
        <v/>
      </c>
      <c r="F224" s="2">
        <f>IF(C224="","",IFERROR(INDEX('Unit Register'!$C$4:$C$103,MATCH(C224,'Unit Register'!$A$4:$A$103,0)),0))</f>
        <v/>
      </c>
      <c r="G224" s="2">
        <f>IF(C224="",0,IFERROR(E224,0)+IFERROR(F224,0))</f>
        <v/>
      </c>
      <c r="H224" s="2">
        <f>IF(C224="","",SUMIFS($G$5:$G$304,$C$5:$C$304,C224,$B$5:$B$304,"&lt;"&amp;B224)-SUMIFS(Payments!$I$5:$I$304,Payments!$B$5:$B$304,C224,Payments!$D$5:$D$304,"&lt;"&amp;B224))</f>
        <v/>
      </c>
      <c r="I224" s="2">
        <f>IF(C224="",0,G224+MAX(0,H224))</f>
        <v/>
      </c>
      <c r="J224">
        <f>IF(C224="","",IF(I224&lt;=0,"Paid / Credit",IF(H224&gt;0,"Arrears","Current Due")))</f>
        <v/>
      </c>
    </row>
    <row r="225">
      <c r="A225">
        <f>IF(OR(B225="",C225=""),"","CHG-"&amp;TEXT(B225,"yyyymm")&amp;"-"&amp;C225)</f>
        <v/>
      </c>
      <c r="D225">
        <f>IF(C225="","",IFERROR(INDEX('Unit Register'!$F$4:$F$103,MATCH(C225,'Unit Register'!$A$4:$A$103,0)),""))</f>
        <v/>
      </c>
      <c r="E225" s="2">
        <f>IF(C225="","",IFERROR(INDEX('Unit Register'!$B$4:$B$103,MATCH(C225,'Unit Register'!$A$4:$A$103,0)),0))</f>
        <v/>
      </c>
      <c r="F225" s="2">
        <f>IF(C225="","",IFERROR(INDEX('Unit Register'!$C$4:$C$103,MATCH(C225,'Unit Register'!$A$4:$A$103,0)),0))</f>
        <v/>
      </c>
      <c r="G225" s="2">
        <f>IF(C225="",0,IFERROR(E225,0)+IFERROR(F225,0))</f>
        <v/>
      </c>
      <c r="H225" s="2">
        <f>IF(C225="","",SUMIFS($G$5:$G$304,$C$5:$C$304,C225,$B$5:$B$304,"&lt;"&amp;B225)-SUMIFS(Payments!$I$5:$I$304,Payments!$B$5:$B$304,C225,Payments!$D$5:$D$304,"&lt;"&amp;B225))</f>
        <v/>
      </c>
      <c r="I225" s="2">
        <f>IF(C225="",0,G225+MAX(0,H225))</f>
        <v/>
      </c>
      <c r="J225">
        <f>IF(C225="","",IF(I225&lt;=0,"Paid / Credit",IF(H225&gt;0,"Arrears","Current Due")))</f>
        <v/>
      </c>
    </row>
    <row r="226">
      <c r="A226">
        <f>IF(OR(B226="",C226=""),"","CHG-"&amp;TEXT(B226,"yyyymm")&amp;"-"&amp;C226)</f>
        <v/>
      </c>
      <c r="D226">
        <f>IF(C226="","",IFERROR(INDEX('Unit Register'!$F$4:$F$103,MATCH(C226,'Unit Register'!$A$4:$A$103,0)),""))</f>
        <v/>
      </c>
      <c r="E226" s="2">
        <f>IF(C226="","",IFERROR(INDEX('Unit Register'!$B$4:$B$103,MATCH(C226,'Unit Register'!$A$4:$A$103,0)),0))</f>
        <v/>
      </c>
      <c r="F226" s="2">
        <f>IF(C226="","",IFERROR(INDEX('Unit Register'!$C$4:$C$103,MATCH(C226,'Unit Register'!$A$4:$A$103,0)),0))</f>
        <v/>
      </c>
      <c r="G226" s="2">
        <f>IF(C226="",0,IFERROR(E226,0)+IFERROR(F226,0))</f>
        <v/>
      </c>
      <c r="H226" s="2">
        <f>IF(C226="","",SUMIFS($G$5:$G$304,$C$5:$C$304,C226,$B$5:$B$304,"&lt;"&amp;B226)-SUMIFS(Payments!$I$5:$I$304,Payments!$B$5:$B$304,C226,Payments!$D$5:$D$304,"&lt;"&amp;B226))</f>
        <v/>
      </c>
      <c r="I226" s="2">
        <f>IF(C226="",0,G226+MAX(0,H226))</f>
        <v/>
      </c>
      <c r="J226">
        <f>IF(C226="","",IF(I226&lt;=0,"Paid / Credit",IF(H226&gt;0,"Arrears","Current Due")))</f>
        <v/>
      </c>
    </row>
    <row r="227">
      <c r="A227">
        <f>IF(OR(B227="",C227=""),"","CHG-"&amp;TEXT(B227,"yyyymm")&amp;"-"&amp;C227)</f>
        <v/>
      </c>
      <c r="D227">
        <f>IF(C227="","",IFERROR(INDEX('Unit Register'!$F$4:$F$103,MATCH(C227,'Unit Register'!$A$4:$A$103,0)),""))</f>
        <v/>
      </c>
      <c r="E227" s="2">
        <f>IF(C227="","",IFERROR(INDEX('Unit Register'!$B$4:$B$103,MATCH(C227,'Unit Register'!$A$4:$A$103,0)),0))</f>
        <v/>
      </c>
      <c r="F227" s="2">
        <f>IF(C227="","",IFERROR(INDEX('Unit Register'!$C$4:$C$103,MATCH(C227,'Unit Register'!$A$4:$A$103,0)),0))</f>
        <v/>
      </c>
      <c r="G227" s="2">
        <f>IF(C227="",0,IFERROR(E227,0)+IFERROR(F227,0))</f>
        <v/>
      </c>
      <c r="H227" s="2">
        <f>IF(C227="","",SUMIFS($G$5:$G$304,$C$5:$C$304,C227,$B$5:$B$304,"&lt;"&amp;B227)-SUMIFS(Payments!$I$5:$I$304,Payments!$B$5:$B$304,C227,Payments!$D$5:$D$304,"&lt;"&amp;B227))</f>
        <v/>
      </c>
      <c r="I227" s="2">
        <f>IF(C227="",0,G227+MAX(0,H227))</f>
        <v/>
      </c>
      <c r="J227">
        <f>IF(C227="","",IF(I227&lt;=0,"Paid / Credit",IF(H227&gt;0,"Arrears","Current Due")))</f>
        <v/>
      </c>
    </row>
    <row r="228">
      <c r="A228">
        <f>IF(OR(B228="",C228=""),"","CHG-"&amp;TEXT(B228,"yyyymm")&amp;"-"&amp;C228)</f>
        <v/>
      </c>
      <c r="D228">
        <f>IF(C228="","",IFERROR(INDEX('Unit Register'!$F$4:$F$103,MATCH(C228,'Unit Register'!$A$4:$A$103,0)),""))</f>
        <v/>
      </c>
      <c r="E228" s="2">
        <f>IF(C228="","",IFERROR(INDEX('Unit Register'!$B$4:$B$103,MATCH(C228,'Unit Register'!$A$4:$A$103,0)),0))</f>
        <v/>
      </c>
      <c r="F228" s="2">
        <f>IF(C228="","",IFERROR(INDEX('Unit Register'!$C$4:$C$103,MATCH(C228,'Unit Register'!$A$4:$A$103,0)),0))</f>
        <v/>
      </c>
      <c r="G228" s="2">
        <f>IF(C228="",0,IFERROR(E228,0)+IFERROR(F228,0))</f>
        <v/>
      </c>
      <c r="H228" s="2">
        <f>IF(C228="","",SUMIFS($G$5:$G$304,$C$5:$C$304,C228,$B$5:$B$304,"&lt;"&amp;B228)-SUMIFS(Payments!$I$5:$I$304,Payments!$B$5:$B$304,C228,Payments!$D$5:$D$304,"&lt;"&amp;B228))</f>
        <v/>
      </c>
      <c r="I228" s="2">
        <f>IF(C228="",0,G228+MAX(0,H228))</f>
        <v/>
      </c>
      <c r="J228">
        <f>IF(C228="","",IF(I228&lt;=0,"Paid / Credit",IF(H228&gt;0,"Arrears","Current Due")))</f>
        <v/>
      </c>
    </row>
    <row r="229">
      <c r="A229">
        <f>IF(OR(B229="",C229=""),"","CHG-"&amp;TEXT(B229,"yyyymm")&amp;"-"&amp;C229)</f>
        <v/>
      </c>
      <c r="D229">
        <f>IF(C229="","",IFERROR(INDEX('Unit Register'!$F$4:$F$103,MATCH(C229,'Unit Register'!$A$4:$A$103,0)),""))</f>
        <v/>
      </c>
      <c r="E229" s="2">
        <f>IF(C229="","",IFERROR(INDEX('Unit Register'!$B$4:$B$103,MATCH(C229,'Unit Register'!$A$4:$A$103,0)),0))</f>
        <v/>
      </c>
      <c r="F229" s="2">
        <f>IF(C229="","",IFERROR(INDEX('Unit Register'!$C$4:$C$103,MATCH(C229,'Unit Register'!$A$4:$A$103,0)),0))</f>
        <v/>
      </c>
      <c r="G229" s="2">
        <f>IF(C229="",0,IFERROR(E229,0)+IFERROR(F229,0))</f>
        <v/>
      </c>
      <c r="H229" s="2">
        <f>IF(C229="","",SUMIFS($G$5:$G$304,$C$5:$C$304,C229,$B$5:$B$304,"&lt;"&amp;B229)-SUMIFS(Payments!$I$5:$I$304,Payments!$B$5:$B$304,C229,Payments!$D$5:$D$304,"&lt;"&amp;B229))</f>
        <v/>
      </c>
      <c r="I229" s="2">
        <f>IF(C229="",0,G229+MAX(0,H229))</f>
        <v/>
      </c>
      <c r="J229">
        <f>IF(C229="","",IF(I229&lt;=0,"Paid / Credit",IF(H229&gt;0,"Arrears","Current Due")))</f>
        <v/>
      </c>
    </row>
    <row r="230">
      <c r="A230">
        <f>IF(OR(B230="",C230=""),"","CHG-"&amp;TEXT(B230,"yyyymm")&amp;"-"&amp;C230)</f>
        <v/>
      </c>
      <c r="D230">
        <f>IF(C230="","",IFERROR(INDEX('Unit Register'!$F$4:$F$103,MATCH(C230,'Unit Register'!$A$4:$A$103,0)),""))</f>
        <v/>
      </c>
      <c r="E230" s="2">
        <f>IF(C230="","",IFERROR(INDEX('Unit Register'!$B$4:$B$103,MATCH(C230,'Unit Register'!$A$4:$A$103,0)),0))</f>
        <v/>
      </c>
      <c r="F230" s="2">
        <f>IF(C230="","",IFERROR(INDEX('Unit Register'!$C$4:$C$103,MATCH(C230,'Unit Register'!$A$4:$A$103,0)),0))</f>
        <v/>
      </c>
      <c r="G230" s="2">
        <f>IF(C230="",0,IFERROR(E230,0)+IFERROR(F230,0))</f>
        <v/>
      </c>
      <c r="H230" s="2">
        <f>IF(C230="","",SUMIFS($G$5:$G$304,$C$5:$C$304,C230,$B$5:$B$304,"&lt;"&amp;B230)-SUMIFS(Payments!$I$5:$I$304,Payments!$B$5:$B$304,C230,Payments!$D$5:$D$304,"&lt;"&amp;B230))</f>
        <v/>
      </c>
      <c r="I230" s="2">
        <f>IF(C230="",0,G230+MAX(0,H230))</f>
        <v/>
      </c>
      <c r="J230">
        <f>IF(C230="","",IF(I230&lt;=0,"Paid / Credit",IF(H230&gt;0,"Arrears","Current Due")))</f>
        <v/>
      </c>
    </row>
    <row r="231">
      <c r="A231">
        <f>IF(OR(B231="",C231=""),"","CHG-"&amp;TEXT(B231,"yyyymm")&amp;"-"&amp;C231)</f>
        <v/>
      </c>
      <c r="D231">
        <f>IF(C231="","",IFERROR(INDEX('Unit Register'!$F$4:$F$103,MATCH(C231,'Unit Register'!$A$4:$A$103,0)),""))</f>
        <v/>
      </c>
      <c r="E231" s="2">
        <f>IF(C231="","",IFERROR(INDEX('Unit Register'!$B$4:$B$103,MATCH(C231,'Unit Register'!$A$4:$A$103,0)),0))</f>
        <v/>
      </c>
      <c r="F231" s="2">
        <f>IF(C231="","",IFERROR(INDEX('Unit Register'!$C$4:$C$103,MATCH(C231,'Unit Register'!$A$4:$A$103,0)),0))</f>
        <v/>
      </c>
      <c r="G231" s="2">
        <f>IF(C231="",0,IFERROR(E231,0)+IFERROR(F231,0))</f>
        <v/>
      </c>
      <c r="H231" s="2">
        <f>IF(C231="","",SUMIFS($G$5:$G$304,$C$5:$C$304,C231,$B$5:$B$304,"&lt;"&amp;B231)-SUMIFS(Payments!$I$5:$I$304,Payments!$B$5:$B$304,C231,Payments!$D$5:$D$304,"&lt;"&amp;B231))</f>
        <v/>
      </c>
      <c r="I231" s="2">
        <f>IF(C231="",0,G231+MAX(0,H231))</f>
        <v/>
      </c>
      <c r="J231">
        <f>IF(C231="","",IF(I231&lt;=0,"Paid / Credit",IF(H231&gt;0,"Arrears","Current Due")))</f>
        <v/>
      </c>
    </row>
    <row r="232">
      <c r="A232">
        <f>IF(OR(B232="",C232=""),"","CHG-"&amp;TEXT(B232,"yyyymm")&amp;"-"&amp;C232)</f>
        <v/>
      </c>
      <c r="D232">
        <f>IF(C232="","",IFERROR(INDEX('Unit Register'!$F$4:$F$103,MATCH(C232,'Unit Register'!$A$4:$A$103,0)),""))</f>
        <v/>
      </c>
      <c r="E232" s="2">
        <f>IF(C232="","",IFERROR(INDEX('Unit Register'!$B$4:$B$103,MATCH(C232,'Unit Register'!$A$4:$A$103,0)),0))</f>
        <v/>
      </c>
      <c r="F232" s="2">
        <f>IF(C232="","",IFERROR(INDEX('Unit Register'!$C$4:$C$103,MATCH(C232,'Unit Register'!$A$4:$A$103,0)),0))</f>
        <v/>
      </c>
      <c r="G232" s="2">
        <f>IF(C232="",0,IFERROR(E232,0)+IFERROR(F232,0))</f>
        <v/>
      </c>
      <c r="H232" s="2">
        <f>IF(C232="","",SUMIFS($G$5:$G$304,$C$5:$C$304,C232,$B$5:$B$304,"&lt;"&amp;B232)-SUMIFS(Payments!$I$5:$I$304,Payments!$B$5:$B$304,C232,Payments!$D$5:$D$304,"&lt;"&amp;B232))</f>
        <v/>
      </c>
      <c r="I232" s="2">
        <f>IF(C232="",0,G232+MAX(0,H232))</f>
        <v/>
      </c>
      <c r="J232">
        <f>IF(C232="","",IF(I232&lt;=0,"Paid / Credit",IF(H232&gt;0,"Arrears","Current Due")))</f>
        <v/>
      </c>
    </row>
    <row r="233">
      <c r="A233">
        <f>IF(OR(B233="",C233=""),"","CHG-"&amp;TEXT(B233,"yyyymm")&amp;"-"&amp;C233)</f>
        <v/>
      </c>
      <c r="D233">
        <f>IF(C233="","",IFERROR(INDEX('Unit Register'!$F$4:$F$103,MATCH(C233,'Unit Register'!$A$4:$A$103,0)),""))</f>
        <v/>
      </c>
      <c r="E233" s="2">
        <f>IF(C233="","",IFERROR(INDEX('Unit Register'!$B$4:$B$103,MATCH(C233,'Unit Register'!$A$4:$A$103,0)),0))</f>
        <v/>
      </c>
      <c r="F233" s="2">
        <f>IF(C233="","",IFERROR(INDEX('Unit Register'!$C$4:$C$103,MATCH(C233,'Unit Register'!$A$4:$A$103,0)),0))</f>
        <v/>
      </c>
      <c r="G233" s="2">
        <f>IF(C233="",0,IFERROR(E233,0)+IFERROR(F233,0))</f>
        <v/>
      </c>
      <c r="H233" s="2">
        <f>IF(C233="","",SUMIFS($G$5:$G$304,$C$5:$C$304,C233,$B$5:$B$304,"&lt;"&amp;B233)-SUMIFS(Payments!$I$5:$I$304,Payments!$B$5:$B$304,C233,Payments!$D$5:$D$304,"&lt;"&amp;B233))</f>
        <v/>
      </c>
      <c r="I233" s="2">
        <f>IF(C233="",0,G233+MAX(0,H233))</f>
        <v/>
      </c>
      <c r="J233">
        <f>IF(C233="","",IF(I233&lt;=0,"Paid / Credit",IF(H233&gt;0,"Arrears","Current Due")))</f>
        <v/>
      </c>
    </row>
    <row r="234">
      <c r="A234">
        <f>IF(OR(B234="",C234=""),"","CHG-"&amp;TEXT(B234,"yyyymm")&amp;"-"&amp;C234)</f>
        <v/>
      </c>
      <c r="D234">
        <f>IF(C234="","",IFERROR(INDEX('Unit Register'!$F$4:$F$103,MATCH(C234,'Unit Register'!$A$4:$A$103,0)),""))</f>
        <v/>
      </c>
      <c r="E234" s="2">
        <f>IF(C234="","",IFERROR(INDEX('Unit Register'!$B$4:$B$103,MATCH(C234,'Unit Register'!$A$4:$A$103,0)),0))</f>
        <v/>
      </c>
      <c r="F234" s="2">
        <f>IF(C234="","",IFERROR(INDEX('Unit Register'!$C$4:$C$103,MATCH(C234,'Unit Register'!$A$4:$A$103,0)),0))</f>
        <v/>
      </c>
      <c r="G234" s="2">
        <f>IF(C234="",0,IFERROR(E234,0)+IFERROR(F234,0))</f>
        <v/>
      </c>
      <c r="H234" s="2">
        <f>IF(C234="","",SUMIFS($G$5:$G$304,$C$5:$C$304,C234,$B$5:$B$304,"&lt;"&amp;B234)-SUMIFS(Payments!$I$5:$I$304,Payments!$B$5:$B$304,C234,Payments!$D$5:$D$304,"&lt;"&amp;B234))</f>
        <v/>
      </c>
      <c r="I234" s="2">
        <f>IF(C234="",0,G234+MAX(0,H234))</f>
        <v/>
      </c>
      <c r="J234">
        <f>IF(C234="","",IF(I234&lt;=0,"Paid / Credit",IF(H234&gt;0,"Arrears","Current Due")))</f>
        <v/>
      </c>
    </row>
    <row r="235">
      <c r="A235">
        <f>IF(OR(B235="",C235=""),"","CHG-"&amp;TEXT(B235,"yyyymm")&amp;"-"&amp;C235)</f>
        <v/>
      </c>
      <c r="D235">
        <f>IF(C235="","",IFERROR(INDEX('Unit Register'!$F$4:$F$103,MATCH(C235,'Unit Register'!$A$4:$A$103,0)),""))</f>
        <v/>
      </c>
      <c r="E235" s="2">
        <f>IF(C235="","",IFERROR(INDEX('Unit Register'!$B$4:$B$103,MATCH(C235,'Unit Register'!$A$4:$A$103,0)),0))</f>
        <v/>
      </c>
      <c r="F235" s="2">
        <f>IF(C235="","",IFERROR(INDEX('Unit Register'!$C$4:$C$103,MATCH(C235,'Unit Register'!$A$4:$A$103,0)),0))</f>
        <v/>
      </c>
      <c r="G235" s="2">
        <f>IF(C235="",0,IFERROR(E235,0)+IFERROR(F235,0))</f>
        <v/>
      </c>
      <c r="H235" s="2">
        <f>IF(C235="","",SUMIFS($G$5:$G$304,$C$5:$C$304,C235,$B$5:$B$304,"&lt;"&amp;B235)-SUMIFS(Payments!$I$5:$I$304,Payments!$B$5:$B$304,C235,Payments!$D$5:$D$304,"&lt;"&amp;B235))</f>
        <v/>
      </c>
      <c r="I235" s="2">
        <f>IF(C235="",0,G235+MAX(0,H235))</f>
        <v/>
      </c>
      <c r="J235">
        <f>IF(C235="","",IF(I235&lt;=0,"Paid / Credit",IF(H235&gt;0,"Arrears","Current Due")))</f>
        <v/>
      </c>
    </row>
    <row r="236">
      <c r="A236">
        <f>IF(OR(B236="",C236=""),"","CHG-"&amp;TEXT(B236,"yyyymm")&amp;"-"&amp;C236)</f>
        <v/>
      </c>
      <c r="D236">
        <f>IF(C236="","",IFERROR(INDEX('Unit Register'!$F$4:$F$103,MATCH(C236,'Unit Register'!$A$4:$A$103,0)),""))</f>
        <v/>
      </c>
      <c r="E236" s="2">
        <f>IF(C236="","",IFERROR(INDEX('Unit Register'!$B$4:$B$103,MATCH(C236,'Unit Register'!$A$4:$A$103,0)),0))</f>
        <v/>
      </c>
      <c r="F236" s="2">
        <f>IF(C236="","",IFERROR(INDEX('Unit Register'!$C$4:$C$103,MATCH(C236,'Unit Register'!$A$4:$A$103,0)),0))</f>
        <v/>
      </c>
      <c r="G236" s="2">
        <f>IF(C236="",0,IFERROR(E236,0)+IFERROR(F236,0))</f>
        <v/>
      </c>
      <c r="H236" s="2">
        <f>IF(C236="","",SUMIFS($G$5:$G$304,$C$5:$C$304,C236,$B$5:$B$304,"&lt;"&amp;B236)-SUMIFS(Payments!$I$5:$I$304,Payments!$B$5:$B$304,C236,Payments!$D$5:$D$304,"&lt;"&amp;B236))</f>
        <v/>
      </c>
      <c r="I236" s="2">
        <f>IF(C236="",0,G236+MAX(0,H236))</f>
        <v/>
      </c>
      <c r="J236">
        <f>IF(C236="","",IF(I236&lt;=0,"Paid / Credit",IF(H236&gt;0,"Arrears","Current Due")))</f>
        <v/>
      </c>
    </row>
    <row r="237">
      <c r="A237">
        <f>IF(OR(B237="",C237=""),"","CHG-"&amp;TEXT(B237,"yyyymm")&amp;"-"&amp;C237)</f>
        <v/>
      </c>
      <c r="D237">
        <f>IF(C237="","",IFERROR(INDEX('Unit Register'!$F$4:$F$103,MATCH(C237,'Unit Register'!$A$4:$A$103,0)),""))</f>
        <v/>
      </c>
      <c r="E237" s="2">
        <f>IF(C237="","",IFERROR(INDEX('Unit Register'!$B$4:$B$103,MATCH(C237,'Unit Register'!$A$4:$A$103,0)),0))</f>
        <v/>
      </c>
      <c r="F237" s="2">
        <f>IF(C237="","",IFERROR(INDEX('Unit Register'!$C$4:$C$103,MATCH(C237,'Unit Register'!$A$4:$A$103,0)),0))</f>
        <v/>
      </c>
      <c r="G237" s="2">
        <f>IF(C237="",0,IFERROR(E237,0)+IFERROR(F237,0))</f>
        <v/>
      </c>
      <c r="H237" s="2">
        <f>IF(C237="","",SUMIFS($G$5:$G$304,$C$5:$C$304,C237,$B$5:$B$304,"&lt;"&amp;B237)-SUMIFS(Payments!$I$5:$I$304,Payments!$B$5:$B$304,C237,Payments!$D$5:$D$304,"&lt;"&amp;B237))</f>
        <v/>
      </c>
      <c r="I237" s="2">
        <f>IF(C237="",0,G237+MAX(0,H237))</f>
        <v/>
      </c>
      <c r="J237">
        <f>IF(C237="","",IF(I237&lt;=0,"Paid / Credit",IF(H237&gt;0,"Arrears","Current Due")))</f>
        <v/>
      </c>
    </row>
    <row r="238">
      <c r="A238">
        <f>IF(OR(B238="",C238=""),"","CHG-"&amp;TEXT(B238,"yyyymm")&amp;"-"&amp;C238)</f>
        <v/>
      </c>
      <c r="D238">
        <f>IF(C238="","",IFERROR(INDEX('Unit Register'!$F$4:$F$103,MATCH(C238,'Unit Register'!$A$4:$A$103,0)),""))</f>
        <v/>
      </c>
      <c r="E238" s="2">
        <f>IF(C238="","",IFERROR(INDEX('Unit Register'!$B$4:$B$103,MATCH(C238,'Unit Register'!$A$4:$A$103,0)),0))</f>
        <v/>
      </c>
      <c r="F238" s="2">
        <f>IF(C238="","",IFERROR(INDEX('Unit Register'!$C$4:$C$103,MATCH(C238,'Unit Register'!$A$4:$A$103,0)),0))</f>
        <v/>
      </c>
      <c r="G238" s="2">
        <f>IF(C238="",0,IFERROR(E238,0)+IFERROR(F238,0))</f>
        <v/>
      </c>
      <c r="H238" s="2">
        <f>IF(C238="","",SUMIFS($G$5:$G$304,$C$5:$C$304,C238,$B$5:$B$304,"&lt;"&amp;B238)-SUMIFS(Payments!$I$5:$I$304,Payments!$B$5:$B$304,C238,Payments!$D$5:$D$304,"&lt;"&amp;B238))</f>
        <v/>
      </c>
      <c r="I238" s="2">
        <f>IF(C238="",0,G238+MAX(0,H238))</f>
        <v/>
      </c>
      <c r="J238">
        <f>IF(C238="","",IF(I238&lt;=0,"Paid / Credit",IF(H238&gt;0,"Arrears","Current Due")))</f>
        <v/>
      </c>
    </row>
    <row r="239">
      <c r="A239">
        <f>IF(OR(B239="",C239=""),"","CHG-"&amp;TEXT(B239,"yyyymm")&amp;"-"&amp;C239)</f>
        <v/>
      </c>
      <c r="D239">
        <f>IF(C239="","",IFERROR(INDEX('Unit Register'!$F$4:$F$103,MATCH(C239,'Unit Register'!$A$4:$A$103,0)),""))</f>
        <v/>
      </c>
      <c r="E239" s="2">
        <f>IF(C239="","",IFERROR(INDEX('Unit Register'!$B$4:$B$103,MATCH(C239,'Unit Register'!$A$4:$A$103,0)),0))</f>
        <v/>
      </c>
      <c r="F239" s="2">
        <f>IF(C239="","",IFERROR(INDEX('Unit Register'!$C$4:$C$103,MATCH(C239,'Unit Register'!$A$4:$A$103,0)),0))</f>
        <v/>
      </c>
      <c r="G239" s="2">
        <f>IF(C239="",0,IFERROR(E239,0)+IFERROR(F239,0))</f>
        <v/>
      </c>
      <c r="H239" s="2">
        <f>IF(C239="","",SUMIFS($G$5:$G$304,$C$5:$C$304,C239,$B$5:$B$304,"&lt;"&amp;B239)-SUMIFS(Payments!$I$5:$I$304,Payments!$B$5:$B$304,C239,Payments!$D$5:$D$304,"&lt;"&amp;B239))</f>
        <v/>
      </c>
      <c r="I239" s="2">
        <f>IF(C239="",0,G239+MAX(0,H239))</f>
        <v/>
      </c>
      <c r="J239">
        <f>IF(C239="","",IF(I239&lt;=0,"Paid / Credit",IF(H239&gt;0,"Arrears","Current Due")))</f>
        <v/>
      </c>
    </row>
    <row r="240">
      <c r="A240">
        <f>IF(OR(B240="",C240=""),"","CHG-"&amp;TEXT(B240,"yyyymm")&amp;"-"&amp;C240)</f>
        <v/>
      </c>
      <c r="D240">
        <f>IF(C240="","",IFERROR(INDEX('Unit Register'!$F$4:$F$103,MATCH(C240,'Unit Register'!$A$4:$A$103,0)),""))</f>
        <v/>
      </c>
      <c r="E240" s="2">
        <f>IF(C240="","",IFERROR(INDEX('Unit Register'!$B$4:$B$103,MATCH(C240,'Unit Register'!$A$4:$A$103,0)),0))</f>
        <v/>
      </c>
      <c r="F240" s="2">
        <f>IF(C240="","",IFERROR(INDEX('Unit Register'!$C$4:$C$103,MATCH(C240,'Unit Register'!$A$4:$A$103,0)),0))</f>
        <v/>
      </c>
      <c r="G240" s="2">
        <f>IF(C240="",0,IFERROR(E240,0)+IFERROR(F240,0))</f>
        <v/>
      </c>
      <c r="H240" s="2">
        <f>IF(C240="","",SUMIFS($G$5:$G$304,$C$5:$C$304,C240,$B$5:$B$304,"&lt;"&amp;B240)-SUMIFS(Payments!$I$5:$I$304,Payments!$B$5:$B$304,C240,Payments!$D$5:$D$304,"&lt;"&amp;B240))</f>
        <v/>
      </c>
      <c r="I240" s="2">
        <f>IF(C240="",0,G240+MAX(0,H240))</f>
        <v/>
      </c>
      <c r="J240">
        <f>IF(C240="","",IF(I240&lt;=0,"Paid / Credit",IF(H240&gt;0,"Arrears","Current Due")))</f>
        <v/>
      </c>
    </row>
    <row r="241">
      <c r="A241">
        <f>IF(OR(B241="",C241=""),"","CHG-"&amp;TEXT(B241,"yyyymm")&amp;"-"&amp;C241)</f>
        <v/>
      </c>
      <c r="D241">
        <f>IF(C241="","",IFERROR(INDEX('Unit Register'!$F$4:$F$103,MATCH(C241,'Unit Register'!$A$4:$A$103,0)),""))</f>
        <v/>
      </c>
      <c r="E241" s="2">
        <f>IF(C241="","",IFERROR(INDEX('Unit Register'!$B$4:$B$103,MATCH(C241,'Unit Register'!$A$4:$A$103,0)),0))</f>
        <v/>
      </c>
      <c r="F241" s="2">
        <f>IF(C241="","",IFERROR(INDEX('Unit Register'!$C$4:$C$103,MATCH(C241,'Unit Register'!$A$4:$A$103,0)),0))</f>
        <v/>
      </c>
      <c r="G241" s="2">
        <f>IF(C241="",0,IFERROR(E241,0)+IFERROR(F241,0))</f>
        <v/>
      </c>
      <c r="H241" s="2">
        <f>IF(C241="","",SUMIFS($G$5:$G$304,$C$5:$C$304,C241,$B$5:$B$304,"&lt;"&amp;B241)-SUMIFS(Payments!$I$5:$I$304,Payments!$B$5:$B$304,C241,Payments!$D$5:$D$304,"&lt;"&amp;B241))</f>
        <v/>
      </c>
      <c r="I241" s="2">
        <f>IF(C241="",0,G241+MAX(0,H241))</f>
        <v/>
      </c>
      <c r="J241">
        <f>IF(C241="","",IF(I241&lt;=0,"Paid / Credit",IF(H241&gt;0,"Arrears","Current Due")))</f>
        <v/>
      </c>
    </row>
    <row r="242">
      <c r="A242">
        <f>IF(OR(B242="",C242=""),"","CHG-"&amp;TEXT(B242,"yyyymm")&amp;"-"&amp;C242)</f>
        <v/>
      </c>
      <c r="D242">
        <f>IF(C242="","",IFERROR(INDEX('Unit Register'!$F$4:$F$103,MATCH(C242,'Unit Register'!$A$4:$A$103,0)),""))</f>
        <v/>
      </c>
      <c r="E242" s="2">
        <f>IF(C242="","",IFERROR(INDEX('Unit Register'!$B$4:$B$103,MATCH(C242,'Unit Register'!$A$4:$A$103,0)),0))</f>
        <v/>
      </c>
      <c r="F242" s="2">
        <f>IF(C242="","",IFERROR(INDEX('Unit Register'!$C$4:$C$103,MATCH(C242,'Unit Register'!$A$4:$A$103,0)),0))</f>
        <v/>
      </c>
      <c r="G242" s="2">
        <f>IF(C242="",0,IFERROR(E242,0)+IFERROR(F242,0))</f>
        <v/>
      </c>
      <c r="H242" s="2">
        <f>IF(C242="","",SUMIFS($G$5:$G$304,$C$5:$C$304,C242,$B$5:$B$304,"&lt;"&amp;B242)-SUMIFS(Payments!$I$5:$I$304,Payments!$B$5:$B$304,C242,Payments!$D$5:$D$304,"&lt;"&amp;B242))</f>
        <v/>
      </c>
      <c r="I242" s="2">
        <f>IF(C242="",0,G242+MAX(0,H242))</f>
        <v/>
      </c>
      <c r="J242">
        <f>IF(C242="","",IF(I242&lt;=0,"Paid / Credit",IF(H242&gt;0,"Arrears","Current Due")))</f>
        <v/>
      </c>
    </row>
    <row r="243">
      <c r="A243">
        <f>IF(OR(B243="",C243=""),"","CHG-"&amp;TEXT(B243,"yyyymm")&amp;"-"&amp;C243)</f>
        <v/>
      </c>
      <c r="D243">
        <f>IF(C243="","",IFERROR(INDEX('Unit Register'!$F$4:$F$103,MATCH(C243,'Unit Register'!$A$4:$A$103,0)),""))</f>
        <v/>
      </c>
      <c r="E243" s="2">
        <f>IF(C243="","",IFERROR(INDEX('Unit Register'!$B$4:$B$103,MATCH(C243,'Unit Register'!$A$4:$A$103,0)),0))</f>
        <v/>
      </c>
      <c r="F243" s="2">
        <f>IF(C243="","",IFERROR(INDEX('Unit Register'!$C$4:$C$103,MATCH(C243,'Unit Register'!$A$4:$A$103,0)),0))</f>
        <v/>
      </c>
      <c r="G243" s="2">
        <f>IF(C243="",0,IFERROR(E243,0)+IFERROR(F243,0))</f>
        <v/>
      </c>
      <c r="H243" s="2">
        <f>IF(C243="","",SUMIFS($G$5:$G$304,$C$5:$C$304,C243,$B$5:$B$304,"&lt;"&amp;B243)-SUMIFS(Payments!$I$5:$I$304,Payments!$B$5:$B$304,C243,Payments!$D$5:$D$304,"&lt;"&amp;B243))</f>
        <v/>
      </c>
      <c r="I243" s="2">
        <f>IF(C243="",0,G243+MAX(0,H243))</f>
        <v/>
      </c>
      <c r="J243">
        <f>IF(C243="","",IF(I243&lt;=0,"Paid / Credit",IF(H243&gt;0,"Arrears","Current Due")))</f>
        <v/>
      </c>
    </row>
    <row r="244">
      <c r="A244">
        <f>IF(OR(B244="",C244=""),"","CHG-"&amp;TEXT(B244,"yyyymm")&amp;"-"&amp;C244)</f>
        <v/>
      </c>
      <c r="D244">
        <f>IF(C244="","",IFERROR(INDEX('Unit Register'!$F$4:$F$103,MATCH(C244,'Unit Register'!$A$4:$A$103,0)),""))</f>
        <v/>
      </c>
      <c r="E244" s="2">
        <f>IF(C244="","",IFERROR(INDEX('Unit Register'!$B$4:$B$103,MATCH(C244,'Unit Register'!$A$4:$A$103,0)),0))</f>
        <v/>
      </c>
      <c r="F244" s="2">
        <f>IF(C244="","",IFERROR(INDEX('Unit Register'!$C$4:$C$103,MATCH(C244,'Unit Register'!$A$4:$A$103,0)),0))</f>
        <v/>
      </c>
      <c r="G244" s="2">
        <f>IF(C244="",0,IFERROR(E244,0)+IFERROR(F244,0))</f>
        <v/>
      </c>
      <c r="H244" s="2">
        <f>IF(C244="","",SUMIFS($G$5:$G$304,$C$5:$C$304,C244,$B$5:$B$304,"&lt;"&amp;B244)-SUMIFS(Payments!$I$5:$I$304,Payments!$B$5:$B$304,C244,Payments!$D$5:$D$304,"&lt;"&amp;B244))</f>
        <v/>
      </c>
      <c r="I244" s="2">
        <f>IF(C244="",0,G244+MAX(0,H244))</f>
        <v/>
      </c>
      <c r="J244">
        <f>IF(C244="","",IF(I244&lt;=0,"Paid / Credit",IF(H244&gt;0,"Arrears","Current Due")))</f>
        <v/>
      </c>
    </row>
    <row r="245">
      <c r="A245">
        <f>IF(OR(B245="",C245=""),"","CHG-"&amp;TEXT(B245,"yyyymm")&amp;"-"&amp;C245)</f>
        <v/>
      </c>
      <c r="D245">
        <f>IF(C245="","",IFERROR(INDEX('Unit Register'!$F$4:$F$103,MATCH(C245,'Unit Register'!$A$4:$A$103,0)),""))</f>
        <v/>
      </c>
      <c r="E245" s="2">
        <f>IF(C245="","",IFERROR(INDEX('Unit Register'!$B$4:$B$103,MATCH(C245,'Unit Register'!$A$4:$A$103,0)),0))</f>
        <v/>
      </c>
      <c r="F245" s="2">
        <f>IF(C245="","",IFERROR(INDEX('Unit Register'!$C$4:$C$103,MATCH(C245,'Unit Register'!$A$4:$A$103,0)),0))</f>
        <v/>
      </c>
      <c r="G245" s="2">
        <f>IF(C245="",0,IFERROR(E245,0)+IFERROR(F245,0))</f>
        <v/>
      </c>
      <c r="H245" s="2">
        <f>IF(C245="","",SUMIFS($G$5:$G$304,$C$5:$C$304,C245,$B$5:$B$304,"&lt;"&amp;B245)-SUMIFS(Payments!$I$5:$I$304,Payments!$B$5:$B$304,C245,Payments!$D$5:$D$304,"&lt;"&amp;B245))</f>
        <v/>
      </c>
      <c r="I245" s="2">
        <f>IF(C245="",0,G245+MAX(0,H245))</f>
        <v/>
      </c>
      <c r="J245">
        <f>IF(C245="","",IF(I245&lt;=0,"Paid / Credit",IF(H245&gt;0,"Arrears","Current Due")))</f>
        <v/>
      </c>
    </row>
    <row r="246">
      <c r="A246">
        <f>IF(OR(B246="",C246=""),"","CHG-"&amp;TEXT(B246,"yyyymm")&amp;"-"&amp;C246)</f>
        <v/>
      </c>
      <c r="D246">
        <f>IF(C246="","",IFERROR(INDEX('Unit Register'!$F$4:$F$103,MATCH(C246,'Unit Register'!$A$4:$A$103,0)),""))</f>
        <v/>
      </c>
      <c r="E246" s="2">
        <f>IF(C246="","",IFERROR(INDEX('Unit Register'!$B$4:$B$103,MATCH(C246,'Unit Register'!$A$4:$A$103,0)),0))</f>
        <v/>
      </c>
      <c r="F246" s="2">
        <f>IF(C246="","",IFERROR(INDEX('Unit Register'!$C$4:$C$103,MATCH(C246,'Unit Register'!$A$4:$A$103,0)),0))</f>
        <v/>
      </c>
      <c r="G246" s="2">
        <f>IF(C246="",0,IFERROR(E246,0)+IFERROR(F246,0))</f>
        <v/>
      </c>
      <c r="H246" s="2">
        <f>IF(C246="","",SUMIFS($G$5:$G$304,$C$5:$C$304,C246,$B$5:$B$304,"&lt;"&amp;B246)-SUMIFS(Payments!$I$5:$I$304,Payments!$B$5:$B$304,C246,Payments!$D$5:$D$304,"&lt;"&amp;B246))</f>
        <v/>
      </c>
      <c r="I246" s="2">
        <f>IF(C246="",0,G246+MAX(0,H246))</f>
        <v/>
      </c>
      <c r="J246">
        <f>IF(C246="","",IF(I246&lt;=0,"Paid / Credit",IF(H246&gt;0,"Arrears","Current Due")))</f>
        <v/>
      </c>
    </row>
    <row r="247">
      <c r="A247">
        <f>IF(OR(B247="",C247=""),"","CHG-"&amp;TEXT(B247,"yyyymm")&amp;"-"&amp;C247)</f>
        <v/>
      </c>
      <c r="D247">
        <f>IF(C247="","",IFERROR(INDEX('Unit Register'!$F$4:$F$103,MATCH(C247,'Unit Register'!$A$4:$A$103,0)),""))</f>
        <v/>
      </c>
      <c r="E247" s="2">
        <f>IF(C247="","",IFERROR(INDEX('Unit Register'!$B$4:$B$103,MATCH(C247,'Unit Register'!$A$4:$A$103,0)),0))</f>
        <v/>
      </c>
      <c r="F247" s="2">
        <f>IF(C247="","",IFERROR(INDEX('Unit Register'!$C$4:$C$103,MATCH(C247,'Unit Register'!$A$4:$A$103,0)),0))</f>
        <v/>
      </c>
      <c r="G247" s="2">
        <f>IF(C247="",0,IFERROR(E247,0)+IFERROR(F247,0))</f>
        <v/>
      </c>
      <c r="H247" s="2">
        <f>IF(C247="","",SUMIFS($G$5:$G$304,$C$5:$C$304,C247,$B$5:$B$304,"&lt;"&amp;B247)-SUMIFS(Payments!$I$5:$I$304,Payments!$B$5:$B$304,C247,Payments!$D$5:$D$304,"&lt;"&amp;B247))</f>
        <v/>
      </c>
      <c r="I247" s="2">
        <f>IF(C247="",0,G247+MAX(0,H247))</f>
        <v/>
      </c>
      <c r="J247">
        <f>IF(C247="","",IF(I247&lt;=0,"Paid / Credit",IF(H247&gt;0,"Arrears","Current Due")))</f>
        <v/>
      </c>
    </row>
    <row r="248">
      <c r="A248">
        <f>IF(OR(B248="",C248=""),"","CHG-"&amp;TEXT(B248,"yyyymm")&amp;"-"&amp;C248)</f>
        <v/>
      </c>
      <c r="D248">
        <f>IF(C248="","",IFERROR(INDEX('Unit Register'!$F$4:$F$103,MATCH(C248,'Unit Register'!$A$4:$A$103,0)),""))</f>
        <v/>
      </c>
      <c r="E248" s="2">
        <f>IF(C248="","",IFERROR(INDEX('Unit Register'!$B$4:$B$103,MATCH(C248,'Unit Register'!$A$4:$A$103,0)),0))</f>
        <v/>
      </c>
      <c r="F248" s="2">
        <f>IF(C248="","",IFERROR(INDEX('Unit Register'!$C$4:$C$103,MATCH(C248,'Unit Register'!$A$4:$A$103,0)),0))</f>
        <v/>
      </c>
      <c r="G248" s="2">
        <f>IF(C248="",0,IFERROR(E248,0)+IFERROR(F248,0))</f>
        <v/>
      </c>
      <c r="H248" s="2">
        <f>IF(C248="","",SUMIFS($G$5:$G$304,$C$5:$C$304,C248,$B$5:$B$304,"&lt;"&amp;B248)-SUMIFS(Payments!$I$5:$I$304,Payments!$B$5:$B$304,C248,Payments!$D$5:$D$304,"&lt;"&amp;B248))</f>
        <v/>
      </c>
      <c r="I248" s="2">
        <f>IF(C248="",0,G248+MAX(0,H248))</f>
        <v/>
      </c>
      <c r="J248">
        <f>IF(C248="","",IF(I248&lt;=0,"Paid / Credit",IF(H248&gt;0,"Arrears","Current Due")))</f>
        <v/>
      </c>
    </row>
    <row r="249">
      <c r="A249">
        <f>IF(OR(B249="",C249=""),"","CHG-"&amp;TEXT(B249,"yyyymm")&amp;"-"&amp;C249)</f>
        <v/>
      </c>
      <c r="D249">
        <f>IF(C249="","",IFERROR(INDEX('Unit Register'!$F$4:$F$103,MATCH(C249,'Unit Register'!$A$4:$A$103,0)),""))</f>
        <v/>
      </c>
      <c r="E249" s="2">
        <f>IF(C249="","",IFERROR(INDEX('Unit Register'!$B$4:$B$103,MATCH(C249,'Unit Register'!$A$4:$A$103,0)),0))</f>
        <v/>
      </c>
      <c r="F249" s="2">
        <f>IF(C249="","",IFERROR(INDEX('Unit Register'!$C$4:$C$103,MATCH(C249,'Unit Register'!$A$4:$A$103,0)),0))</f>
        <v/>
      </c>
      <c r="G249" s="2">
        <f>IF(C249="",0,IFERROR(E249,0)+IFERROR(F249,0))</f>
        <v/>
      </c>
      <c r="H249" s="2">
        <f>IF(C249="","",SUMIFS($G$5:$G$304,$C$5:$C$304,C249,$B$5:$B$304,"&lt;"&amp;B249)-SUMIFS(Payments!$I$5:$I$304,Payments!$B$5:$B$304,C249,Payments!$D$5:$D$304,"&lt;"&amp;B249))</f>
        <v/>
      </c>
      <c r="I249" s="2">
        <f>IF(C249="",0,G249+MAX(0,H249))</f>
        <v/>
      </c>
      <c r="J249">
        <f>IF(C249="","",IF(I249&lt;=0,"Paid / Credit",IF(H249&gt;0,"Arrears","Current Due")))</f>
        <v/>
      </c>
    </row>
    <row r="250">
      <c r="A250">
        <f>IF(OR(B250="",C250=""),"","CHG-"&amp;TEXT(B250,"yyyymm")&amp;"-"&amp;C250)</f>
        <v/>
      </c>
      <c r="D250">
        <f>IF(C250="","",IFERROR(INDEX('Unit Register'!$F$4:$F$103,MATCH(C250,'Unit Register'!$A$4:$A$103,0)),""))</f>
        <v/>
      </c>
      <c r="E250" s="2">
        <f>IF(C250="","",IFERROR(INDEX('Unit Register'!$B$4:$B$103,MATCH(C250,'Unit Register'!$A$4:$A$103,0)),0))</f>
        <v/>
      </c>
      <c r="F250" s="2">
        <f>IF(C250="","",IFERROR(INDEX('Unit Register'!$C$4:$C$103,MATCH(C250,'Unit Register'!$A$4:$A$103,0)),0))</f>
        <v/>
      </c>
      <c r="G250" s="2">
        <f>IF(C250="",0,IFERROR(E250,0)+IFERROR(F250,0))</f>
        <v/>
      </c>
      <c r="H250" s="2">
        <f>IF(C250="","",SUMIFS($G$5:$G$304,$C$5:$C$304,C250,$B$5:$B$304,"&lt;"&amp;B250)-SUMIFS(Payments!$I$5:$I$304,Payments!$B$5:$B$304,C250,Payments!$D$5:$D$304,"&lt;"&amp;B250))</f>
        <v/>
      </c>
      <c r="I250" s="2">
        <f>IF(C250="",0,G250+MAX(0,H250))</f>
        <v/>
      </c>
      <c r="J250">
        <f>IF(C250="","",IF(I250&lt;=0,"Paid / Credit",IF(H250&gt;0,"Arrears","Current Due")))</f>
        <v/>
      </c>
    </row>
    <row r="251">
      <c r="A251">
        <f>IF(OR(B251="",C251=""),"","CHG-"&amp;TEXT(B251,"yyyymm")&amp;"-"&amp;C251)</f>
        <v/>
      </c>
      <c r="D251">
        <f>IF(C251="","",IFERROR(INDEX('Unit Register'!$F$4:$F$103,MATCH(C251,'Unit Register'!$A$4:$A$103,0)),""))</f>
        <v/>
      </c>
      <c r="E251" s="2">
        <f>IF(C251="","",IFERROR(INDEX('Unit Register'!$B$4:$B$103,MATCH(C251,'Unit Register'!$A$4:$A$103,0)),0))</f>
        <v/>
      </c>
      <c r="F251" s="2">
        <f>IF(C251="","",IFERROR(INDEX('Unit Register'!$C$4:$C$103,MATCH(C251,'Unit Register'!$A$4:$A$103,0)),0))</f>
        <v/>
      </c>
      <c r="G251" s="2">
        <f>IF(C251="",0,IFERROR(E251,0)+IFERROR(F251,0))</f>
        <v/>
      </c>
      <c r="H251" s="2">
        <f>IF(C251="","",SUMIFS($G$5:$G$304,$C$5:$C$304,C251,$B$5:$B$304,"&lt;"&amp;B251)-SUMIFS(Payments!$I$5:$I$304,Payments!$B$5:$B$304,C251,Payments!$D$5:$D$304,"&lt;"&amp;B251))</f>
        <v/>
      </c>
      <c r="I251" s="2">
        <f>IF(C251="",0,G251+MAX(0,H251))</f>
        <v/>
      </c>
      <c r="J251">
        <f>IF(C251="","",IF(I251&lt;=0,"Paid / Credit",IF(H251&gt;0,"Arrears","Current Due")))</f>
        <v/>
      </c>
    </row>
    <row r="252">
      <c r="A252">
        <f>IF(OR(B252="",C252=""),"","CHG-"&amp;TEXT(B252,"yyyymm")&amp;"-"&amp;C252)</f>
        <v/>
      </c>
      <c r="D252">
        <f>IF(C252="","",IFERROR(INDEX('Unit Register'!$F$4:$F$103,MATCH(C252,'Unit Register'!$A$4:$A$103,0)),""))</f>
        <v/>
      </c>
      <c r="E252" s="2">
        <f>IF(C252="","",IFERROR(INDEX('Unit Register'!$B$4:$B$103,MATCH(C252,'Unit Register'!$A$4:$A$103,0)),0))</f>
        <v/>
      </c>
      <c r="F252" s="2">
        <f>IF(C252="","",IFERROR(INDEX('Unit Register'!$C$4:$C$103,MATCH(C252,'Unit Register'!$A$4:$A$103,0)),0))</f>
        <v/>
      </c>
      <c r="G252" s="2">
        <f>IF(C252="",0,IFERROR(E252,0)+IFERROR(F252,0))</f>
        <v/>
      </c>
      <c r="H252" s="2">
        <f>IF(C252="","",SUMIFS($G$5:$G$304,$C$5:$C$304,C252,$B$5:$B$304,"&lt;"&amp;B252)-SUMIFS(Payments!$I$5:$I$304,Payments!$B$5:$B$304,C252,Payments!$D$5:$D$304,"&lt;"&amp;B252))</f>
        <v/>
      </c>
      <c r="I252" s="2">
        <f>IF(C252="",0,G252+MAX(0,H252))</f>
        <v/>
      </c>
      <c r="J252">
        <f>IF(C252="","",IF(I252&lt;=0,"Paid / Credit",IF(H252&gt;0,"Arrears","Current Due")))</f>
        <v/>
      </c>
    </row>
    <row r="253">
      <c r="A253">
        <f>IF(OR(B253="",C253=""),"","CHG-"&amp;TEXT(B253,"yyyymm")&amp;"-"&amp;C253)</f>
        <v/>
      </c>
      <c r="D253">
        <f>IF(C253="","",IFERROR(INDEX('Unit Register'!$F$4:$F$103,MATCH(C253,'Unit Register'!$A$4:$A$103,0)),""))</f>
        <v/>
      </c>
      <c r="E253" s="2">
        <f>IF(C253="","",IFERROR(INDEX('Unit Register'!$B$4:$B$103,MATCH(C253,'Unit Register'!$A$4:$A$103,0)),0))</f>
        <v/>
      </c>
      <c r="F253" s="2">
        <f>IF(C253="","",IFERROR(INDEX('Unit Register'!$C$4:$C$103,MATCH(C253,'Unit Register'!$A$4:$A$103,0)),0))</f>
        <v/>
      </c>
      <c r="G253" s="2">
        <f>IF(C253="",0,IFERROR(E253,0)+IFERROR(F253,0))</f>
        <v/>
      </c>
      <c r="H253" s="2">
        <f>IF(C253="","",SUMIFS($G$5:$G$304,$C$5:$C$304,C253,$B$5:$B$304,"&lt;"&amp;B253)-SUMIFS(Payments!$I$5:$I$304,Payments!$B$5:$B$304,C253,Payments!$D$5:$D$304,"&lt;"&amp;B253))</f>
        <v/>
      </c>
      <c r="I253" s="2">
        <f>IF(C253="",0,G253+MAX(0,H253))</f>
        <v/>
      </c>
      <c r="J253">
        <f>IF(C253="","",IF(I253&lt;=0,"Paid / Credit",IF(H253&gt;0,"Arrears","Current Due")))</f>
        <v/>
      </c>
    </row>
    <row r="254">
      <c r="A254">
        <f>IF(OR(B254="",C254=""),"","CHG-"&amp;TEXT(B254,"yyyymm")&amp;"-"&amp;C254)</f>
        <v/>
      </c>
      <c r="D254">
        <f>IF(C254="","",IFERROR(INDEX('Unit Register'!$F$4:$F$103,MATCH(C254,'Unit Register'!$A$4:$A$103,0)),""))</f>
        <v/>
      </c>
      <c r="E254" s="2">
        <f>IF(C254="","",IFERROR(INDEX('Unit Register'!$B$4:$B$103,MATCH(C254,'Unit Register'!$A$4:$A$103,0)),0))</f>
        <v/>
      </c>
      <c r="F254" s="2">
        <f>IF(C254="","",IFERROR(INDEX('Unit Register'!$C$4:$C$103,MATCH(C254,'Unit Register'!$A$4:$A$103,0)),0))</f>
        <v/>
      </c>
      <c r="G254" s="2">
        <f>IF(C254="",0,IFERROR(E254,0)+IFERROR(F254,0))</f>
        <v/>
      </c>
      <c r="H254" s="2">
        <f>IF(C254="","",SUMIFS($G$5:$G$304,$C$5:$C$304,C254,$B$5:$B$304,"&lt;"&amp;B254)-SUMIFS(Payments!$I$5:$I$304,Payments!$B$5:$B$304,C254,Payments!$D$5:$D$304,"&lt;"&amp;B254))</f>
        <v/>
      </c>
      <c r="I254" s="2">
        <f>IF(C254="",0,G254+MAX(0,H254))</f>
        <v/>
      </c>
      <c r="J254">
        <f>IF(C254="","",IF(I254&lt;=0,"Paid / Credit",IF(H254&gt;0,"Arrears","Current Due")))</f>
        <v/>
      </c>
    </row>
    <row r="255">
      <c r="A255">
        <f>IF(OR(B255="",C255=""),"","CHG-"&amp;TEXT(B255,"yyyymm")&amp;"-"&amp;C255)</f>
        <v/>
      </c>
      <c r="D255">
        <f>IF(C255="","",IFERROR(INDEX('Unit Register'!$F$4:$F$103,MATCH(C255,'Unit Register'!$A$4:$A$103,0)),""))</f>
        <v/>
      </c>
      <c r="E255" s="2">
        <f>IF(C255="","",IFERROR(INDEX('Unit Register'!$B$4:$B$103,MATCH(C255,'Unit Register'!$A$4:$A$103,0)),0))</f>
        <v/>
      </c>
      <c r="F255" s="2">
        <f>IF(C255="","",IFERROR(INDEX('Unit Register'!$C$4:$C$103,MATCH(C255,'Unit Register'!$A$4:$A$103,0)),0))</f>
        <v/>
      </c>
      <c r="G255" s="2">
        <f>IF(C255="",0,IFERROR(E255,0)+IFERROR(F255,0))</f>
        <v/>
      </c>
      <c r="H255" s="2">
        <f>IF(C255="","",SUMIFS($G$5:$G$304,$C$5:$C$304,C255,$B$5:$B$304,"&lt;"&amp;B255)-SUMIFS(Payments!$I$5:$I$304,Payments!$B$5:$B$304,C255,Payments!$D$5:$D$304,"&lt;"&amp;B255))</f>
        <v/>
      </c>
      <c r="I255" s="2">
        <f>IF(C255="",0,G255+MAX(0,H255))</f>
        <v/>
      </c>
      <c r="J255">
        <f>IF(C255="","",IF(I255&lt;=0,"Paid / Credit",IF(H255&gt;0,"Arrears","Current Due")))</f>
        <v/>
      </c>
    </row>
    <row r="256">
      <c r="A256">
        <f>IF(OR(B256="",C256=""),"","CHG-"&amp;TEXT(B256,"yyyymm")&amp;"-"&amp;C256)</f>
        <v/>
      </c>
      <c r="D256">
        <f>IF(C256="","",IFERROR(INDEX('Unit Register'!$F$4:$F$103,MATCH(C256,'Unit Register'!$A$4:$A$103,0)),""))</f>
        <v/>
      </c>
      <c r="E256" s="2">
        <f>IF(C256="","",IFERROR(INDEX('Unit Register'!$B$4:$B$103,MATCH(C256,'Unit Register'!$A$4:$A$103,0)),0))</f>
        <v/>
      </c>
      <c r="F256" s="2">
        <f>IF(C256="","",IFERROR(INDEX('Unit Register'!$C$4:$C$103,MATCH(C256,'Unit Register'!$A$4:$A$103,0)),0))</f>
        <v/>
      </c>
      <c r="G256" s="2">
        <f>IF(C256="",0,IFERROR(E256,0)+IFERROR(F256,0))</f>
        <v/>
      </c>
      <c r="H256" s="2">
        <f>IF(C256="","",SUMIFS($G$5:$G$304,$C$5:$C$304,C256,$B$5:$B$304,"&lt;"&amp;B256)-SUMIFS(Payments!$I$5:$I$304,Payments!$B$5:$B$304,C256,Payments!$D$5:$D$304,"&lt;"&amp;B256))</f>
        <v/>
      </c>
      <c r="I256" s="2">
        <f>IF(C256="",0,G256+MAX(0,H256))</f>
        <v/>
      </c>
      <c r="J256">
        <f>IF(C256="","",IF(I256&lt;=0,"Paid / Credit",IF(H256&gt;0,"Arrears","Current Due")))</f>
        <v/>
      </c>
    </row>
    <row r="257">
      <c r="A257">
        <f>IF(OR(B257="",C257=""),"","CHG-"&amp;TEXT(B257,"yyyymm")&amp;"-"&amp;C257)</f>
        <v/>
      </c>
      <c r="D257">
        <f>IF(C257="","",IFERROR(INDEX('Unit Register'!$F$4:$F$103,MATCH(C257,'Unit Register'!$A$4:$A$103,0)),""))</f>
        <v/>
      </c>
      <c r="E257" s="2">
        <f>IF(C257="","",IFERROR(INDEX('Unit Register'!$B$4:$B$103,MATCH(C257,'Unit Register'!$A$4:$A$103,0)),0))</f>
        <v/>
      </c>
      <c r="F257" s="2">
        <f>IF(C257="","",IFERROR(INDEX('Unit Register'!$C$4:$C$103,MATCH(C257,'Unit Register'!$A$4:$A$103,0)),0))</f>
        <v/>
      </c>
      <c r="G257" s="2">
        <f>IF(C257="",0,IFERROR(E257,0)+IFERROR(F257,0))</f>
        <v/>
      </c>
      <c r="H257" s="2">
        <f>IF(C257="","",SUMIFS($G$5:$G$304,$C$5:$C$304,C257,$B$5:$B$304,"&lt;"&amp;B257)-SUMIFS(Payments!$I$5:$I$304,Payments!$B$5:$B$304,C257,Payments!$D$5:$D$304,"&lt;"&amp;B257))</f>
        <v/>
      </c>
      <c r="I257" s="2">
        <f>IF(C257="",0,G257+MAX(0,H257))</f>
        <v/>
      </c>
      <c r="J257">
        <f>IF(C257="","",IF(I257&lt;=0,"Paid / Credit",IF(H257&gt;0,"Arrears","Current Due")))</f>
        <v/>
      </c>
    </row>
    <row r="258">
      <c r="A258">
        <f>IF(OR(B258="",C258=""),"","CHG-"&amp;TEXT(B258,"yyyymm")&amp;"-"&amp;C258)</f>
        <v/>
      </c>
      <c r="D258">
        <f>IF(C258="","",IFERROR(INDEX('Unit Register'!$F$4:$F$103,MATCH(C258,'Unit Register'!$A$4:$A$103,0)),""))</f>
        <v/>
      </c>
      <c r="E258" s="2">
        <f>IF(C258="","",IFERROR(INDEX('Unit Register'!$B$4:$B$103,MATCH(C258,'Unit Register'!$A$4:$A$103,0)),0))</f>
        <v/>
      </c>
      <c r="F258" s="2">
        <f>IF(C258="","",IFERROR(INDEX('Unit Register'!$C$4:$C$103,MATCH(C258,'Unit Register'!$A$4:$A$103,0)),0))</f>
        <v/>
      </c>
      <c r="G258" s="2">
        <f>IF(C258="",0,IFERROR(E258,0)+IFERROR(F258,0))</f>
        <v/>
      </c>
      <c r="H258" s="2">
        <f>IF(C258="","",SUMIFS($G$5:$G$304,$C$5:$C$304,C258,$B$5:$B$304,"&lt;"&amp;B258)-SUMIFS(Payments!$I$5:$I$304,Payments!$B$5:$B$304,C258,Payments!$D$5:$D$304,"&lt;"&amp;B258))</f>
        <v/>
      </c>
      <c r="I258" s="2">
        <f>IF(C258="",0,G258+MAX(0,H258))</f>
        <v/>
      </c>
      <c r="J258">
        <f>IF(C258="","",IF(I258&lt;=0,"Paid / Credit",IF(H258&gt;0,"Arrears","Current Due")))</f>
        <v/>
      </c>
    </row>
    <row r="259">
      <c r="A259">
        <f>IF(OR(B259="",C259=""),"","CHG-"&amp;TEXT(B259,"yyyymm")&amp;"-"&amp;C259)</f>
        <v/>
      </c>
      <c r="D259">
        <f>IF(C259="","",IFERROR(INDEX('Unit Register'!$F$4:$F$103,MATCH(C259,'Unit Register'!$A$4:$A$103,0)),""))</f>
        <v/>
      </c>
      <c r="E259" s="2">
        <f>IF(C259="","",IFERROR(INDEX('Unit Register'!$B$4:$B$103,MATCH(C259,'Unit Register'!$A$4:$A$103,0)),0))</f>
        <v/>
      </c>
      <c r="F259" s="2">
        <f>IF(C259="","",IFERROR(INDEX('Unit Register'!$C$4:$C$103,MATCH(C259,'Unit Register'!$A$4:$A$103,0)),0))</f>
        <v/>
      </c>
      <c r="G259" s="2">
        <f>IF(C259="",0,IFERROR(E259,0)+IFERROR(F259,0))</f>
        <v/>
      </c>
      <c r="H259" s="2">
        <f>IF(C259="","",SUMIFS($G$5:$G$304,$C$5:$C$304,C259,$B$5:$B$304,"&lt;"&amp;B259)-SUMIFS(Payments!$I$5:$I$304,Payments!$B$5:$B$304,C259,Payments!$D$5:$D$304,"&lt;"&amp;B259))</f>
        <v/>
      </c>
      <c r="I259" s="2">
        <f>IF(C259="",0,G259+MAX(0,H259))</f>
        <v/>
      </c>
      <c r="J259">
        <f>IF(C259="","",IF(I259&lt;=0,"Paid / Credit",IF(H259&gt;0,"Arrears","Current Due")))</f>
        <v/>
      </c>
    </row>
    <row r="260">
      <c r="A260">
        <f>IF(OR(B260="",C260=""),"","CHG-"&amp;TEXT(B260,"yyyymm")&amp;"-"&amp;C260)</f>
        <v/>
      </c>
      <c r="D260">
        <f>IF(C260="","",IFERROR(INDEX('Unit Register'!$F$4:$F$103,MATCH(C260,'Unit Register'!$A$4:$A$103,0)),""))</f>
        <v/>
      </c>
      <c r="E260" s="2">
        <f>IF(C260="","",IFERROR(INDEX('Unit Register'!$B$4:$B$103,MATCH(C260,'Unit Register'!$A$4:$A$103,0)),0))</f>
        <v/>
      </c>
      <c r="F260" s="2">
        <f>IF(C260="","",IFERROR(INDEX('Unit Register'!$C$4:$C$103,MATCH(C260,'Unit Register'!$A$4:$A$103,0)),0))</f>
        <v/>
      </c>
      <c r="G260" s="2">
        <f>IF(C260="",0,IFERROR(E260,0)+IFERROR(F260,0))</f>
        <v/>
      </c>
      <c r="H260" s="2">
        <f>IF(C260="","",SUMIFS($G$5:$G$304,$C$5:$C$304,C260,$B$5:$B$304,"&lt;"&amp;B260)-SUMIFS(Payments!$I$5:$I$304,Payments!$B$5:$B$304,C260,Payments!$D$5:$D$304,"&lt;"&amp;B260))</f>
        <v/>
      </c>
      <c r="I260" s="2">
        <f>IF(C260="",0,G260+MAX(0,H260))</f>
        <v/>
      </c>
      <c r="J260">
        <f>IF(C260="","",IF(I260&lt;=0,"Paid / Credit",IF(H260&gt;0,"Arrears","Current Due")))</f>
        <v/>
      </c>
    </row>
    <row r="261">
      <c r="A261">
        <f>IF(OR(B261="",C261=""),"","CHG-"&amp;TEXT(B261,"yyyymm")&amp;"-"&amp;C261)</f>
        <v/>
      </c>
      <c r="D261">
        <f>IF(C261="","",IFERROR(INDEX('Unit Register'!$F$4:$F$103,MATCH(C261,'Unit Register'!$A$4:$A$103,0)),""))</f>
        <v/>
      </c>
      <c r="E261" s="2">
        <f>IF(C261="","",IFERROR(INDEX('Unit Register'!$B$4:$B$103,MATCH(C261,'Unit Register'!$A$4:$A$103,0)),0))</f>
        <v/>
      </c>
      <c r="F261" s="2">
        <f>IF(C261="","",IFERROR(INDEX('Unit Register'!$C$4:$C$103,MATCH(C261,'Unit Register'!$A$4:$A$103,0)),0))</f>
        <v/>
      </c>
      <c r="G261" s="2">
        <f>IF(C261="",0,IFERROR(E261,0)+IFERROR(F261,0))</f>
        <v/>
      </c>
      <c r="H261" s="2">
        <f>IF(C261="","",SUMIFS($G$5:$G$304,$C$5:$C$304,C261,$B$5:$B$304,"&lt;"&amp;B261)-SUMIFS(Payments!$I$5:$I$304,Payments!$B$5:$B$304,C261,Payments!$D$5:$D$304,"&lt;"&amp;B261))</f>
        <v/>
      </c>
      <c r="I261" s="2">
        <f>IF(C261="",0,G261+MAX(0,H261))</f>
        <v/>
      </c>
      <c r="J261">
        <f>IF(C261="","",IF(I261&lt;=0,"Paid / Credit",IF(H261&gt;0,"Arrears","Current Due")))</f>
        <v/>
      </c>
    </row>
    <row r="262">
      <c r="A262">
        <f>IF(OR(B262="",C262=""),"","CHG-"&amp;TEXT(B262,"yyyymm")&amp;"-"&amp;C262)</f>
        <v/>
      </c>
      <c r="D262">
        <f>IF(C262="","",IFERROR(INDEX('Unit Register'!$F$4:$F$103,MATCH(C262,'Unit Register'!$A$4:$A$103,0)),""))</f>
        <v/>
      </c>
      <c r="E262" s="2">
        <f>IF(C262="","",IFERROR(INDEX('Unit Register'!$B$4:$B$103,MATCH(C262,'Unit Register'!$A$4:$A$103,0)),0))</f>
        <v/>
      </c>
      <c r="F262" s="2">
        <f>IF(C262="","",IFERROR(INDEX('Unit Register'!$C$4:$C$103,MATCH(C262,'Unit Register'!$A$4:$A$103,0)),0))</f>
        <v/>
      </c>
      <c r="G262" s="2">
        <f>IF(C262="",0,IFERROR(E262,0)+IFERROR(F262,0))</f>
        <v/>
      </c>
      <c r="H262" s="2">
        <f>IF(C262="","",SUMIFS($G$5:$G$304,$C$5:$C$304,C262,$B$5:$B$304,"&lt;"&amp;B262)-SUMIFS(Payments!$I$5:$I$304,Payments!$B$5:$B$304,C262,Payments!$D$5:$D$304,"&lt;"&amp;B262))</f>
        <v/>
      </c>
      <c r="I262" s="2">
        <f>IF(C262="",0,G262+MAX(0,H262))</f>
        <v/>
      </c>
      <c r="J262">
        <f>IF(C262="","",IF(I262&lt;=0,"Paid / Credit",IF(H262&gt;0,"Arrears","Current Due")))</f>
        <v/>
      </c>
    </row>
    <row r="263">
      <c r="A263">
        <f>IF(OR(B263="",C263=""),"","CHG-"&amp;TEXT(B263,"yyyymm")&amp;"-"&amp;C263)</f>
        <v/>
      </c>
      <c r="D263">
        <f>IF(C263="","",IFERROR(INDEX('Unit Register'!$F$4:$F$103,MATCH(C263,'Unit Register'!$A$4:$A$103,0)),""))</f>
        <v/>
      </c>
      <c r="E263" s="2">
        <f>IF(C263="","",IFERROR(INDEX('Unit Register'!$B$4:$B$103,MATCH(C263,'Unit Register'!$A$4:$A$103,0)),0))</f>
        <v/>
      </c>
      <c r="F263" s="2">
        <f>IF(C263="","",IFERROR(INDEX('Unit Register'!$C$4:$C$103,MATCH(C263,'Unit Register'!$A$4:$A$103,0)),0))</f>
        <v/>
      </c>
      <c r="G263" s="2">
        <f>IF(C263="",0,IFERROR(E263,0)+IFERROR(F263,0))</f>
        <v/>
      </c>
      <c r="H263" s="2">
        <f>IF(C263="","",SUMIFS($G$5:$G$304,$C$5:$C$304,C263,$B$5:$B$304,"&lt;"&amp;B263)-SUMIFS(Payments!$I$5:$I$304,Payments!$B$5:$B$304,C263,Payments!$D$5:$D$304,"&lt;"&amp;B263))</f>
        <v/>
      </c>
      <c r="I263" s="2">
        <f>IF(C263="",0,G263+MAX(0,H263))</f>
        <v/>
      </c>
      <c r="J263">
        <f>IF(C263="","",IF(I263&lt;=0,"Paid / Credit",IF(H263&gt;0,"Arrears","Current Due")))</f>
        <v/>
      </c>
    </row>
    <row r="264">
      <c r="A264">
        <f>IF(OR(B264="",C264=""),"","CHG-"&amp;TEXT(B264,"yyyymm")&amp;"-"&amp;C264)</f>
        <v/>
      </c>
      <c r="D264">
        <f>IF(C264="","",IFERROR(INDEX('Unit Register'!$F$4:$F$103,MATCH(C264,'Unit Register'!$A$4:$A$103,0)),""))</f>
        <v/>
      </c>
      <c r="E264" s="2">
        <f>IF(C264="","",IFERROR(INDEX('Unit Register'!$B$4:$B$103,MATCH(C264,'Unit Register'!$A$4:$A$103,0)),0))</f>
        <v/>
      </c>
      <c r="F264" s="2">
        <f>IF(C264="","",IFERROR(INDEX('Unit Register'!$C$4:$C$103,MATCH(C264,'Unit Register'!$A$4:$A$103,0)),0))</f>
        <v/>
      </c>
      <c r="G264" s="2">
        <f>IF(C264="",0,IFERROR(E264,0)+IFERROR(F264,0))</f>
        <v/>
      </c>
      <c r="H264" s="2">
        <f>IF(C264="","",SUMIFS($G$5:$G$304,$C$5:$C$304,C264,$B$5:$B$304,"&lt;"&amp;B264)-SUMIFS(Payments!$I$5:$I$304,Payments!$B$5:$B$304,C264,Payments!$D$5:$D$304,"&lt;"&amp;B264))</f>
        <v/>
      </c>
      <c r="I264" s="2">
        <f>IF(C264="",0,G264+MAX(0,H264))</f>
        <v/>
      </c>
      <c r="J264">
        <f>IF(C264="","",IF(I264&lt;=0,"Paid / Credit",IF(H264&gt;0,"Arrears","Current Due")))</f>
        <v/>
      </c>
    </row>
    <row r="265">
      <c r="A265">
        <f>IF(OR(B265="",C265=""),"","CHG-"&amp;TEXT(B265,"yyyymm")&amp;"-"&amp;C265)</f>
        <v/>
      </c>
      <c r="D265">
        <f>IF(C265="","",IFERROR(INDEX('Unit Register'!$F$4:$F$103,MATCH(C265,'Unit Register'!$A$4:$A$103,0)),""))</f>
        <v/>
      </c>
      <c r="E265" s="2">
        <f>IF(C265="","",IFERROR(INDEX('Unit Register'!$B$4:$B$103,MATCH(C265,'Unit Register'!$A$4:$A$103,0)),0))</f>
        <v/>
      </c>
      <c r="F265" s="2">
        <f>IF(C265="","",IFERROR(INDEX('Unit Register'!$C$4:$C$103,MATCH(C265,'Unit Register'!$A$4:$A$103,0)),0))</f>
        <v/>
      </c>
      <c r="G265" s="2">
        <f>IF(C265="",0,IFERROR(E265,0)+IFERROR(F265,0))</f>
        <v/>
      </c>
      <c r="H265" s="2">
        <f>IF(C265="","",SUMIFS($G$5:$G$304,$C$5:$C$304,C265,$B$5:$B$304,"&lt;"&amp;B265)-SUMIFS(Payments!$I$5:$I$304,Payments!$B$5:$B$304,C265,Payments!$D$5:$D$304,"&lt;"&amp;B265))</f>
        <v/>
      </c>
      <c r="I265" s="2">
        <f>IF(C265="",0,G265+MAX(0,H265))</f>
        <v/>
      </c>
      <c r="J265">
        <f>IF(C265="","",IF(I265&lt;=0,"Paid / Credit",IF(H265&gt;0,"Arrears","Current Due")))</f>
        <v/>
      </c>
    </row>
    <row r="266">
      <c r="A266">
        <f>IF(OR(B266="",C266=""),"","CHG-"&amp;TEXT(B266,"yyyymm")&amp;"-"&amp;C266)</f>
        <v/>
      </c>
      <c r="D266">
        <f>IF(C266="","",IFERROR(INDEX('Unit Register'!$F$4:$F$103,MATCH(C266,'Unit Register'!$A$4:$A$103,0)),""))</f>
        <v/>
      </c>
      <c r="E266" s="2">
        <f>IF(C266="","",IFERROR(INDEX('Unit Register'!$B$4:$B$103,MATCH(C266,'Unit Register'!$A$4:$A$103,0)),0))</f>
        <v/>
      </c>
      <c r="F266" s="2">
        <f>IF(C266="","",IFERROR(INDEX('Unit Register'!$C$4:$C$103,MATCH(C266,'Unit Register'!$A$4:$A$103,0)),0))</f>
        <v/>
      </c>
      <c r="G266" s="2">
        <f>IF(C266="",0,IFERROR(E266,0)+IFERROR(F266,0))</f>
        <v/>
      </c>
      <c r="H266" s="2">
        <f>IF(C266="","",SUMIFS($G$5:$G$304,$C$5:$C$304,C266,$B$5:$B$304,"&lt;"&amp;B266)-SUMIFS(Payments!$I$5:$I$304,Payments!$B$5:$B$304,C266,Payments!$D$5:$D$304,"&lt;"&amp;B266))</f>
        <v/>
      </c>
      <c r="I266" s="2">
        <f>IF(C266="",0,G266+MAX(0,H266))</f>
        <v/>
      </c>
      <c r="J266">
        <f>IF(C266="","",IF(I266&lt;=0,"Paid / Credit",IF(H266&gt;0,"Arrears","Current Due")))</f>
        <v/>
      </c>
    </row>
    <row r="267">
      <c r="A267">
        <f>IF(OR(B267="",C267=""),"","CHG-"&amp;TEXT(B267,"yyyymm")&amp;"-"&amp;C267)</f>
        <v/>
      </c>
      <c r="D267">
        <f>IF(C267="","",IFERROR(INDEX('Unit Register'!$F$4:$F$103,MATCH(C267,'Unit Register'!$A$4:$A$103,0)),""))</f>
        <v/>
      </c>
      <c r="E267" s="2">
        <f>IF(C267="","",IFERROR(INDEX('Unit Register'!$B$4:$B$103,MATCH(C267,'Unit Register'!$A$4:$A$103,0)),0))</f>
        <v/>
      </c>
      <c r="F267" s="2">
        <f>IF(C267="","",IFERROR(INDEX('Unit Register'!$C$4:$C$103,MATCH(C267,'Unit Register'!$A$4:$A$103,0)),0))</f>
        <v/>
      </c>
      <c r="G267" s="2">
        <f>IF(C267="",0,IFERROR(E267,0)+IFERROR(F267,0))</f>
        <v/>
      </c>
      <c r="H267" s="2">
        <f>IF(C267="","",SUMIFS($G$5:$G$304,$C$5:$C$304,C267,$B$5:$B$304,"&lt;"&amp;B267)-SUMIFS(Payments!$I$5:$I$304,Payments!$B$5:$B$304,C267,Payments!$D$5:$D$304,"&lt;"&amp;B267))</f>
        <v/>
      </c>
      <c r="I267" s="2">
        <f>IF(C267="",0,G267+MAX(0,H267))</f>
        <v/>
      </c>
      <c r="J267">
        <f>IF(C267="","",IF(I267&lt;=0,"Paid / Credit",IF(H267&gt;0,"Arrears","Current Due")))</f>
        <v/>
      </c>
    </row>
    <row r="268">
      <c r="A268">
        <f>IF(OR(B268="",C268=""),"","CHG-"&amp;TEXT(B268,"yyyymm")&amp;"-"&amp;C268)</f>
        <v/>
      </c>
      <c r="D268">
        <f>IF(C268="","",IFERROR(INDEX('Unit Register'!$F$4:$F$103,MATCH(C268,'Unit Register'!$A$4:$A$103,0)),""))</f>
        <v/>
      </c>
      <c r="E268" s="2">
        <f>IF(C268="","",IFERROR(INDEX('Unit Register'!$B$4:$B$103,MATCH(C268,'Unit Register'!$A$4:$A$103,0)),0))</f>
        <v/>
      </c>
      <c r="F268" s="2">
        <f>IF(C268="","",IFERROR(INDEX('Unit Register'!$C$4:$C$103,MATCH(C268,'Unit Register'!$A$4:$A$103,0)),0))</f>
        <v/>
      </c>
      <c r="G268" s="2">
        <f>IF(C268="",0,IFERROR(E268,0)+IFERROR(F268,0))</f>
        <v/>
      </c>
      <c r="H268" s="2">
        <f>IF(C268="","",SUMIFS($G$5:$G$304,$C$5:$C$304,C268,$B$5:$B$304,"&lt;"&amp;B268)-SUMIFS(Payments!$I$5:$I$304,Payments!$B$5:$B$304,C268,Payments!$D$5:$D$304,"&lt;"&amp;B268))</f>
        <v/>
      </c>
      <c r="I268" s="2">
        <f>IF(C268="",0,G268+MAX(0,H268))</f>
        <v/>
      </c>
      <c r="J268">
        <f>IF(C268="","",IF(I268&lt;=0,"Paid / Credit",IF(H268&gt;0,"Arrears","Current Due")))</f>
        <v/>
      </c>
    </row>
    <row r="269">
      <c r="A269">
        <f>IF(OR(B269="",C269=""),"","CHG-"&amp;TEXT(B269,"yyyymm")&amp;"-"&amp;C269)</f>
        <v/>
      </c>
      <c r="D269">
        <f>IF(C269="","",IFERROR(INDEX('Unit Register'!$F$4:$F$103,MATCH(C269,'Unit Register'!$A$4:$A$103,0)),""))</f>
        <v/>
      </c>
      <c r="E269" s="2">
        <f>IF(C269="","",IFERROR(INDEX('Unit Register'!$B$4:$B$103,MATCH(C269,'Unit Register'!$A$4:$A$103,0)),0))</f>
        <v/>
      </c>
      <c r="F269" s="2">
        <f>IF(C269="","",IFERROR(INDEX('Unit Register'!$C$4:$C$103,MATCH(C269,'Unit Register'!$A$4:$A$103,0)),0))</f>
        <v/>
      </c>
      <c r="G269" s="2">
        <f>IF(C269="",0,IFERROR(E269,0)+IFERROR(F269,0))</f>
        <v/>
      </c>
      <c r="H269" s="2">
        <f>IF(C269="","",SUMIFS($G$5:$G$304,$C$5:$C$304,C269,$B$5:$B$304,"&lt;"&amp;B269)-SUMIFS(Payments!$I$5:$I$304,Payments!$B$5:$B$304,C269,Payments!$D$5:$D$304,"&lt;"&amp;B269))</f>
        <v/>
      </c>
      <c r="I269" s="2">
        <f>IF(C269="",0,G269+MAX(0,H269))</f>
        <v/>
      </c>
      <c r="J269">
        <f>IF(C269="","",IF(I269&lt;=0,"Paid / Credit",IF(H269&gt;0,"Arrears","Current Due")))</f>
        <v/>
      </c>
    </row>
    <row r="270">
      <c r="A270">
        <f>IF(OR(B270="",C270=""),"","CHG-"&amp;TEXT(B270,"yyyymm")&amp;"-"&amp;C270)</f>
        <v/>
      </c>
      <c r="D270">
        <f>IF(C270="","",IFERROR(INDEX('Unit Register'!$F$4:$F$103,MATCH(C270,'Unit Register'!$A$4:$A$103,0)),""))</f>
        <v/>
      </c>
      <c r="E270" s="2">
        <f>IF(C270="","",IFERROR(INDEX('Unit Register'!$B$4:$B$103,MATCH(C270,'Unit Register'!$A$4:$A$103,0)),0))</f>
        <v/>
      </c>
      <c r="F270" s="2">
        <f>IF(C270="","",IFERROR(INDEX('Unit Register'!$C$4:$C$103,MATCH(C270,'Unit Register'!$A$4:$A$103,0)),0))</f>
        <v/>
      </c>
      <c r="G270" s="2">
        <f>IF(C270="",0,IFERROR(E270,0)+IFERROR(F270,0))</f>
        <v/>
      </c>
      <c r="H270" s="2">
        <f>IF(C270="","",SUMIFS($G$5:$G$304,$C$5:$C$304,C270,$B$5:$B$304,"&lt;"&amp;B270)-SUMIFS(Payments!$I$5:$I$304,Payments!$B$5:$B$304,C270,Payments!$D$5:$D$304,"&lt;"&amp;B270))</f>
        <v/>
      </c>
      <c r="I270" s="2">
        <f>IF(C270="",0,G270+MAX(0,H270))</f>
        <v/>
      </c>
      <c r="J270">
        <f>IF(C270="","",IF(I270&lt;=0,"Paid / Credit",IF(H270&gt;0,"Arrears","Current Due")))</f>
        <v/>
      </c>
    </row>
    <row r="271">
      <c r="A271">
        <f>IF(OR(B271="",C271=""),"","CHG-"&amp;TEXT(B271,"yyyymm")&amp;"-"&amp;C271)</f>
        <v/>
      </c>
      <c r="D271">
        <f>IF(C271="","",IFERROR(INDEX('Unit Register'!$F$4:$F$103,MATCH(C271,'Unit Register'!$A$4:$A$103,0)),""))</f>
        <v/>
      </c>
      <c r="E271" s="2">
        <f>IF(C271="","",IFERROR(INDEX('Unit Register'!$B$4:$B$103,MATCH(C271,'Unit Register'!$A$4:$A$103,0)),0))</f>
        <v/>
      </c>
      <c r="F271" s="2">
        <f>IF(C271="","",IFERROR(INDEX('Unit Register'!$C$4:$C$103,MATCH(C271,'Unit Register'!$A$4:$A$103,0)),0))</f>
        <v/>
      </c>
      <c r="G271" s="2">
        <f>IF(C271="",0,IFERROR(E271,0)+IFERROR(F271,0))</f>
        <v/>
      </c>
      <c r="H271" s="2">
        <f>IF(C271="","",SUMIFS($G$5:$G$304,$C$5:$C$304,C271,$B$5:$B$304,"&lt;"&amp;B271)-SUMIFS(Payments!$I$5:$I$304,Payments!$B$5:$B$304,C271,Payments!$D$5:$D$304,"&lt;"&amp;B271))</f>
        <v/>
      </c>
      <c r="I271" s="2">
        <f>IF(C271="",0,G271+MAX(0,H271))</f>
        <v/>
      </c>
      <c r="J271">
        <f>IF(C271="","",IF(I271&lt;=0,"Paid / Credit",IF(H271&gt;0,"Arrears","Current Due")))</f>
        <v/>
      </c>
    </row>
    <row r="272">
      <c r="A272">
        <f>IF(OR(B272="",C272=""),"","CHG-"&amp;TEXT(B272,"yyyymm")&amp;"-"&amp;C272)</f>
        <v/>
      </c>
      <c r="D272">
        <f>IF(C272="","",IFERROR(INDEX('Unit Register'!$F$4:$F$103,MATCH(C272,'Unit Register'!$A$4:$A$103,0)),""))</f>
        <v/>
      </c>
      <c r="E272" s="2">
        <f>IF(C272="","",IFERROR(INDEX('Unit Register'!$B$4:$B$103,MATCH(C272,'Unit Register'!$A$4:$A$103,0)),0))</f>
        <v/>
      </c>
      <c r="F272" s="2">
        <f>IF(C272="","",IFERROR(INDEX('Unit Register'!$C$4:$C$103,MATCH(C272,'Unit Register'!$A$4:$A$103,0)),0))</f>
        <v/>
      </c>
      <c r="G272" s="2">
        <f>IF(C272="",0,IFERROR(E272,0)+IFERROR(F272,0))</f>
        <v/>
      </c>
      <c r="H272" s="2">
        <f>IF(C272="","",SUMIFS($G$5:$G$304,$C$5:$C$304,C272,$B$5:$B$304,"&lt;"&amp;B272)-SUMIFS(Payments!$I$5:$I$304,Payments!$B$5:$B$304,C272,Payments!$D$5:$D$304,"&lt;"&amp;B272))</f>
        <v/>
      </c>
      <c r="I272" s="2">
        <f>IF(C272="",0,G272+MAX(0,H272))</f>
        <v/>
      </c>
      <c r="J272">
        <f>IF(C272="","",IF(I272&lt;=0,"Paid / Credit",IF(H272&gt;0,"Arrears","Current Due")))</f>
        <v/>
      </c>
    </row>
    <row r="273">
      <c r="A273">
        <f>IF(OR(B273="",C273=""),"","CHG-"&amp;TEXT(B273,"yyyymm")&amp;"-"&amp;C273)</f>
        <v/>
      </c>
      <c r="D273">
        <f>IF(C273="","",IFERROR(INDEX('Unit Register'!$F$4:$F$103,MATCH(C273,'Unit Register'!$A$4:$A$103,0)),""))</f>
        <v/>
      </c>
      <c r="E273" s="2">
        <f>IF(C273="","",IFERROR(INDEX('Unit Register'!$B$4:$B$103,MATCH(C273,'Unit Register'!$A$4:$A$103,0)),0))</f>
        <v/>
      </c>
      <c r="F273" s="2">
        <f>IF(C273="","",IFERROR(INDEX('Unit Register'!$C$4:$C$103,MATCH(C273,'Unit Register'!$A$4:$A$103,0)),0))</f>
        <v/>
      </c>
      <c r="G273" s="2">
        <f>IF(C273="",0,IFERROR(E273,0)+IFERROR(F273,0))</f>
        <v/>
      </c>
      <c r="H273" s="2">
        <f>IF(C273="","",SUMIFS($G$5:$G$304,$C$5:$C$304,C273,$B$5:$B$304,"&lt;"&amp;B273)-SUMIFS(Payments!$I$5:$I$304,Payments!$B$5:$B$304,C273,Payments!$D$5:$D$304,"&lt;"&amp;B273))</f>
        <v/>
      </c>
      <c r="I273" s="2">
        <f>IF(C273="",0,G273+MAX(0,H273))</f>
        <v/>
      </c>
      <c r="J273">
        <f>IF(C273="","",IF(I273&lt;=0,"Paid / Credit",IF(H273&gt;0,"Arrears","Current Due")))</f>
        <v/>
      </c>
    </row>
    <row r="274">
      <c r="A274">
        <f>IF(OR(B274="",C274=""),"","CHG-"&amp;TEXT(B274,"yyyymm")&amp;"-"&amp;C274)</f>
        <v/>
      </c>
      <c r="D274">
        <f>IF(C274="","",IFERROR(INDEX('Unit Register'!$F$4:$F$103,MATCH(C274,'Unit Register'!$A$4:$A$103,0)),""))</f>
        <v/>
      </c>
      <c r="E274" s="2">
        <f>IF(C274="","",IFERROR(INDEX('Unit Register'!$B$4:$B$103,MATCH(C274,'Unit Register'!$A$4:$A$103,0)),0))</f>
        <v/>
      </c>
      <c r="F274" s="2">
        <f>IF(C274="","",IFERROR(INDEX('Unit Register'!$C$4:$C$103,MATCH(C274,'Unit Register'!$A$4:$A$103,0)),0))</f>
        <v/>
      </c>
      <c r="G274" s="2">
        <f>IF(C274="",0,IFERROR(E274,0)+IFERROR(F274,0))</f>
        <v/>
      </c>
      <c r="H274" s="2">
        <f>IF(C274="","",SUMIFS($G$5:$G$304,$C$5:$C$304,C274,$B$5:$B$304,"&lt;"&amp;B274)-SUMIFS(Payments!$I$5:$I$304,Payments!$B$5:$B$304,C274,Payments!$D$5:$D$304,"&lt;"&amp;B274))</f>
        <v/>
      </c>
      <c r="I274" s="2">
        <f>IF(C274="",0,G274+MAX(0,H274))</f>
        <v/>
      </c>
      <c r="J274">
        <f>IF(C274="","",IF(I274&lt;=0,"Paid / Credit",IF(H274&gt;0,"Arrears","Current Due")))</f>
        <v/>
      </c>
    </row>
    <row r="275">
      <c r="A275">
        <f>IF(OR(B275="",C275=""),"","CHG-"&amp;TEXT(B275,"yyyymm")&amp;"-"&amp;C275)</f>
        <v/>
      </c>
      <c r="D275">
        <f>IF(C275="","",IFERROR(INDEX('Unit Register'!$F$4:$F$103,MATCH(C275,'Unit Register'!$A$4:$A$103,0)),""))</f>
        <v/>
      </c>
      <c r="E275" s="2">
        <f>IF(C275="","",IFERROR(INDEX('Unit Register'!$B$4:$B$103,MATCH(C275,'Unit Register'!$A$4:$A$103,0)),0))</f>
        <v/>
      </c>
      <c r="F275" s="2">
        <f>IF(C275="","",IFERROR(INDEX('Unit Register'!$C$4:$C$103,MATCH(C275,'Unit Register'!$A$4:$A$103,0)),0))</f>
        <v/>
      </c>
      <c r="G275" s="2">
        <f>IF(C275="",0,IFERROR(E275,0)+IFERROR(F275,0))</f>
        <v/>
      </c>
      <c r="H275" s="2">
        <f>IF(C275="","",SUMIFS($G$5:$G$304,$C$5:$C$304,C275,$B$5:$B$304,"&lt;"&amp;B275)-SUMIFS(Payments!$I$5:$I$304,Payments!$B$5:$B$304,C275,Payments!$D$5:$D$304,"&lt;"&amp;B275))</f>
        <v/>
      </c>
      <c r="I275" s="2">
        <f>IF(C275="",0,G275+MAX(0,H275))</f>
        <v/>
      </c>
      <c r="J275">
        <f>IF(C275="","",IF(I275&lt;=0,"Paid / Credit",IF(H275&gt;0,"Arrears","Current Due")))</f>
        <v/>
      </c>
    </row>
    <row r="276">
      <c r="A276">
        <f>IF(OR(B276="",C276=""),"","CHG-"&amp;TEXT(B276,"yyyymm")&amp;"-"&amp;C276)</f>
        <v/>
      </c>
      <c r="D276">
        <f>IF(C276="","",IFERROR(INDEX('Unit Register'!$F$4:$F$103,MATCH(C276,'Unit Register'!$A$4:$A$103,0)),""))</f>
        <v/>
      </c>
      <c r="E276" s="2">
        <f>IF(C276="","",IFERROR(INDEX('Unit Register'!$B$4:$B$103,MATCH(C276,'Unit Register'!$A$4:$A$103,0)),0))</f>
        <v/>
      </c>
      <c r="F276" s="2">
        <f>IF(C276="","",IFERROR(INDEX('Unit Register'!$C$4:$C$103,MATCH(C276,'Unit Register'!$A$4:$A$103,0)),0))</f>
        <v/>
      </c>
      <c r="G276" s="2">
        <f>IF(C276="",0,IFERROR(E276,0)+IFERROR(F276,0))</f>
        <v/>
      </c>
      <c r="H276" s="2">
        <f>IF(C276="","",SUMIFS($G$5:$G$304,$C$5:$C$304,C276,$B$5:$B$304,"&lt;"&amp;B276)-SUMIFS(Payments!$I$5:$I$304,Payments!$B$5:$B$304,C276,Payments!$D$5:$D$304,"&lt;"&amp;B276))</f>
        <v/>
      </c>
      <c r="I276" s="2">
        <f>IF(C276="",0,G276+MAX(0,H276))</f>
        <v/>
      </c>
      <c r="J276">
        <f>IF(C276="","",IF(I276&lt;=0,"Paid / Credit",IF(H276&gt;0,"Arrears","Current Due")))</f>
        <v/>
      </c>
    </row>
    <row r="277">
      <c r="A277">
        <f>IF(OR(B277="",C277=""),"","CHG-"&amp;TEXT(B277,"yyyymm")&amp;"-"&amp;C277)</f>
        <v/>
      </c>
      <c r="D277">
        <f>IF(C277="","",IFERROR(INDEX('Unit Register'!$F$4:$F$103,MATCH(C277,'Unit Register'!$A$4:$A$103,0)),""))</f>
        <v/>
      </c>
      <c r="E277" s="2">
        <f>IF(C277="","",IFERROR(INDEX('Unit Register'!$B$4:$B$103,MATCH(C277,'Unit Register'!$A$4:$A$103,0)),0))</f>
        <v/>
      </c>
      <c r="F277" s="2">
        <f>IF(C277="","",IFERROR(INDEX('Unit Register'!$C$4:$C$103,MATCH(C277,'Unit Register'!$A$4:$A$103,0)),0))</f>
        <v/>
      </c>
      <c r="G277" s="2">
        <f>IF(C277="",0,IFERROR(E277,0)+IFERROR(F277,0))</f>
        <v/>
      </c>
      <c r="H277" s="2">
        <f>IF(C277="","",SUMIFS($G$5:$G$304,$C$5:$C$304,C277,$B$5:$B$304,"&lt;"&amp;B277)-SUMIFS(Payments!$I$5:$I$304,Payments!$B$5:$B$304,C277,Payments!$D$5:$D$304,"&lt;"&amp;B277))</f>
        <v/>
      </c>
      <c r="I277" s="2">
        <f>IF(C277="",0,G277+MAX(0,H277))</f>
        <v/>
      </c>
      <c r="J277">
        <f>IF(C277="","",IF(I277&lt;=0,"Paid / Credit",IF(H277&gt;0,"Arrears","Current Due")))</f>
        <v/>
      </c>
    </row>
    <row r="278">
      <c r="A278">
        <f>IF(OR(B278="",C278=""),"","CHG-"&amp;TEXT(B278,"yyyymm")&amp;"-"&amp;C278)</f>
        <v/>
      </c>
      <c r="D278">
        <f>IF(C278="","",IFERROR(INDEX('Unit Register'!$F$4:$F$103,MATCH(C278,'Unit Register'!$A$4:$A$103,0)),""))</f>
        <v/>
      </c>
      <c r="E278" s="2">
        <f>IF(C278="","",IFERROR(INDEX('Unit Register'!$B$4:$B$103,MATCH(C278,'Unit Register'!$A$4:$A$103,0)),0))</f>
        <v/>
      </c>
      <c r="F278" s="2">
        <f>IF(C278="","",IFERROR(INDEX('Unit Register'!$C$4:$C$103,MATCH(C278,'Unit Register'!$A$4:$A$103,0)),0))</f>
        <v/>
      </c>
      <c r="G278" s="2">
        <f>IF(C278="",0,IFERROR(E278,0)+IFERROR(F278,0))</f>
        <v/>
      </c>
      <c r="H278" s="2">
        <f>IF(C278="","",SUMIFS($G$5:$G$304,$C$5:$C$304,C278,$B$5:$B$304,"&lt;"&amp;B278)-SUMIFS(Payments!$I$5:$I$304,Payments!$B$5:$B$304,C278,Payments!$D$5:$D$304,"&lt;"&amp;B278))</f>
        <v/>
      </c>
      <c r="I278" s="2">
        <f>IF(C278="",0,G278+MAX(0,H278))</f>
        <v/>
      </c>
      <c r="J278">
        <f>IF(C278="","",IF(I278&lt;=0,"Paid / Credit",IF(H278&gt;0,"Arrears","Current Due")))</f>
        <v/>
      </c>
    </row>
    <row r="279">
      <c r="A279">
        <f>IF(OR(B279="",C279=""),"","CHG-"&amp;TEXT(B279,"yyyymm")&amp;"-"&amp;C279)</f>
        <v/>
      </c>
      <c r="D279">
        <f>IF(C279="","",IFERROR(INDEX('Unit Register'!$F$4:$F$103,MATCH(C279,'Unit Register'!$A$4:$A$103,0)),""))</f>
        <v/>
      </c>
      <c r="E279" s="2">
        <f>IF(C279="","",IFERROR(INDEX('Unit Register'!$B$4:$B$103,MATCH(C279,'Unit Register'!$A$4:$A$103,0)),0))</f>
        <v/>
      </c>
      <c r="F279" s="2">
        <f>IF(C279="","",IFERROR(INDEX('Unit Register'!$C$4:$C$103,MATCH(C279,'Unit Register'!$A$4:$A$103,0)),0))</f>
        <v/>
      </c>
      <c r="G279" s="2">
        <f>IF(C279="",0,IFERROR(E279,0)+IFERROR(F279,0))</f>
        <v/>
      </c>
      <c r="H279" s="2">
        <f>IF(C279="","",SUMIFS($G$5:$G$304,$C$5:$C$304,C279,$B$5:$B$304,"&lt;"&amp;B279)-SUMIFS(Payments!$I$5:$I$304,Payments!$B$5:$B$304,C279,Payments!$D$5:$D$304,"&lt;"&amp;B279))</f>
        <v/>
      </c>
      <c r="I279" s="2">
        <f>IF(C279="",0,G279+MAX(0,H279))</f>
        <v/>
      </c>
      <c r="J279">
        <f>IF(C279="","",IF(I279&lt;=0,"Paid / Credit",IF(H279&gt;0,"Arrears","Current Due")))</f>
        <v/>
      </c>
    </row>
    <row r="280">
      <c r="A280">
        <f>IF(OR(B280="",C280=""),"","CHG-"&amp;TEXT(B280,"yyyymm")&amp;"-"&amp;C280)</f>
        <v/>
      </c>
      <c r="D280">
        <f>IF(C280="","",IFERROR(INDEX('Unit Register'!$F$4:$F$103,MATCH(C280,'Unit Register'!$A$4:$A$103,0)),""))</f>
        <v/>
      </c>
      <c r="E280" s="2">
        <f>IF(C280="","",IFERROR(INDEX('Unit Register'!$B$4:$B$103,MATCH(C280,'Unit Register'!$A$4:$A$103,0)),0))</f>
        <v/>
      </c>
      <c r="F280" s="2">
        <f>IF(C280="","",IFERROR(INDEX('Unit Register'!$C$4:$C$103,MATCH(C280,'Unit Register'!$A$4:$A$103,0)),0))</f>
        <v/>
      </c>
      <c r="G280" s="2">
        <f>IF(C280="",0,IFERROR(E280,0)+IFERROR(F280,0))</f>
        <v/>
      </c>
      <c r="H280" s="2">
        <f>IF(C280="","",SUMIFS($G$5:$G$304,$C$5:$C$304,C280,$B$5:$B$304,"&lt;"&amp;B280)-SUMIFS(Payments!$I$5:$I$304,Payments!$B$5:$B$304,C280,Payments!$D$5:$D$304,"&lt;"&amp;B280))</f>
        <v/>
      </c>
      <c r="I280" s="2">
        <f>IF(C280="",0,G280+MAX(0,H280))</f>
        <v/>
      </c>
      <c r="J280">
        <f>IF(C280="","",IF(I280&lt;=0,"Paid / Credit",IF(H280&gt;0,"Arrears","Current Due")))</f>
        <v/>
      </c>
    </row>
    <row r="281">
      <c r="A281">
        <f>IF(OR(B281="",C281=""),"","CHG-"&amp;TEXT(B281,"yyyymm")&amp;"-"&amp;C281)</f>
        <v/>
      </c>
      <c r="D281">
        <f>IF(C281="","",IFERROR(INDEX('Unit Register'!$F$4:$F$103,MATCH(C281,'Unit Register'!$A$4:$A$103,0)),""))</f>
        <v/>
      </c>
      <c r="E281" s="2">
        <f>IF(C281="","",IFERROR(INDEX('Unit Register'!$B$4:$B$103,MATCH(C281,'Unit Register'!$A$4:$A$103,0)),0))</f>
        <v/>
      </c>
      <c r="F281" s="2">
        <f>IF(C281="","",IFERROR(INDEX('Unit Register'!$C$4:$C$103,MATCH(C281,'Unit Register'!$A$4:$A$103,0)),0))</f>
        <v/>
      </c>
      <c r="G281" s="2">
        <f>IF(C281="",0,IFERROR(E281,0)+IFERROR(F281,0))</f>
        <v/>
      </c>
      <c r="H281" s="2">
        <f>IF(C281="","",SUMIFS($G$5:$G$304,$C$5:$C$304,C281,$B$5:$B$304,"&lt;"&amp;B281)-SUMIFS(Payments!$I$5:$I$304,Payments!$B$5:$B$304,C281,Payments!$D$5:$D$304,"&lt;"&amp;B281))</f>
        <v/>
      </c>
      <c r="I281" s="2">
        <f>IF(C281="",0,G281+MAX(0,H281))</f>
        <v/>
      </c>
      <c r="J281">
        <f>IF(C281="","",IF(I281&lt;=0,"Paid / Credit",IF(H281&gt;0,"Arrears","Current Due")))</f>
        <v/>
      </c>
    </row>
    <row r="282">
      <c r="A282">
        <f>IF(OR(B282="",C282=""),"","CHG-"&amp;TEXT(B282,"yyyymm")&amp;"-"&amp;C282)</f>
        <v/>
      </c>
      <c r="D282">
        <f>IF(C282="","",IFERROR(INDEX('Unit Register'!$F$4:$F$103,MATCH(C282,'Unit Register'!$A$4:$A$103,0)),""))</f>
        <v/>
      </c>
      <c r="E282" s="2">
        <f>IF(C282="","",IFERROR(INDEX('Unit Register'!$B$4:$B$103,MATCH(C282,'Unit Register'!$A$4:$A$103,0)),0))</f>
        <v/>
      </c>
      <c r="F282" s="2">
        <f>IF(C282="","",IFERROR(INDEX('Unit Register'!$C$4:$C$103,MATCH(C282,'Unit Register'!$A$4:$A$103,0)),0))</f>
        <v/>
      </c>
      <c r="G282" s="2">
        <f>IF(C282="",0,IFERROR(E282,0)+IFERROR(F282,0))</f>
        <v/>
      </c>
      <c r="H282" s="2">
        <f>IF(C282="","",SUMIFS($G$5:$G$304,$C$5:$C$304,C282,$B$5:$B$304,"&lt;"&amp;B282)-SUMIFS(Payments!$I$5:$I$304,Payments!$B$5:$B$304,C282,Payments!$D$5:$D$304,"&lt;"&amp;B282))</f>
        <v/>
      </c>
      <c r="I282" s="2">
        <f>IF(C282="",0,G282+MAX(0,H282))</f>
        <v/>
      </c>
      <c r="J282">
        <f>IF(C282="","",IF(I282&lt;=0,"Paid / Credit",IF(H282&gt;0,"Arrears","Current Due")))</f>
        <v/>
      </c>
    </row>
    <row r="283">
      <c r="A283">
        <f>IF(OR(B283="",C283=""),"","CHG-"&amp;TEXT(B283,"yyyymm")&amp;"-"&amp;C283)</f>
        <v/>
      </c>
      <c r="D283">
        <f>IF(C283="","",IFERROR(INDEX('Unit Register'!$F$4:$F$103,MATCH(C283,'Unit Register'!$A$4:$A$103,0)),""))</f>
        <v/>
      </c>
      <c r="E283" s="2">
        <f>IF(C283="","",IFERROR(INDEX('Unit Register'!$B$4:$B$103,MATCH(C283,'Unit Register'!$A$4:$A$103,0)),0))</f>
        <v/>
      </c>
      <c r="F283" s="2">
        <f>IF(C283="","",IFERROR(INDEX('Unit Register'!$C$4:$C$103,MATCH(C283,'Unit Register'!$A$4:$A$103,0)),0))</f>
        <v/>
      </c>
      <c r="G283" s="2">
        <f>IF(C283="",0,IFERROR(E283,0)+IFERROR(F283,0))</f>
        <v/>
      </c>
      <c r="H283" s="2">
        <f>IF(C283="","",SUMIFS($G$5:$G$304,$C$5:$C$304,C283,$B$5:$B$304,"&lt;"&amp;B283)-SUMIFS(Payments!$I$5:$I$304,Payments!$B$5:$B$304,C283,Payments!$D$5:$D$304,"&lt;"&amp;B283))</f>
        <v/>
      </c>
      <c r="I283" s="2">
        <f>IF(C283="",0,G283+MAX(0,H283))</f>
        <v/>
      </c>
      <c r="J283">
        <f>IF(C283="","",IF(I283&lt;=0,"Paid / Credit",IF(H283&gt;0,"Arrears","Current Due")))</f>
        <v/>
      </c>
    </row>
    <row r="284">
      <c r="A284">
        <f>IF(OR(B284="",C284=""),"","CHG-"&amp;TEXT(B284,"yyyymm")&amp;"-"&amp;C284)</f>
        <v/>
      </c>
      <c r="D284">
        <f>IF(C284="","",IFERROR(INDEX('Unit Register'!$F$4:$F$103,MATCH(C284,'Unit Register'!$A$4:$A$103,0)),""))</f>
        <v/>
      </c>
      <c r="E284" s="2">
        <f>IF(C284="","",IFERROR(INDEX('Unit Register'!$B$4:$B$103,MATCH(C284,'Unit Register'!$A$4:$A$103,0)),0))</f>
        <v/>
      </c>
      <c r="F284" s="2">
        <f>IF(C284="","",IFERROR(INDEX('Unit Register'!$C$4:$C$103,MATCH(C284,'Unit Register'!$A$4:$A$103,0)),0))</f>
        <v/>
      </c>
      <c r="G284" s="2">
        <f>IF(C284="",0,IFERROR(E284,0)+IFERROR(F284,0))</f>
        <v/>
      </c>
      <c r="H284" s="2">
        <f>IF(C284="","",SUMIFS($G$5:$G$304,$C$5:$C$304,C284,$B$5:$B$304,"&lt;"&amp;B284)-SUMIFS(Payments!$I$5:$I$304,Payments!$B$5:$B$304,C284,Payments!$D$5:$D$304,"&lt;"&amp;B284))</f>
        <v/>
      </c>
      <c r="I284" s="2">
        <f>IF(C284="",0,G284+MAX(0,H284))</f>
        <v/>
      </c>
      <c r="J284">
        <f>IF(C284="","",IF(I284&lt;=0,"Paid / Credit",IF(H284&gt;0,"Arrears","Current Due")))</f>
        <v/>
      </c>
    </row>
    <row r="285">
      <c r="A285">
        <f>IF(OR(B285="",C285=""),"","CHG-"&amp;TEXT(B285,"yyyymm")&amp;"-"&amp;C285)</f>
        <v/>
      </c>
      <c r="D285">
        <f>IF(C285="","",IFERROR(INDEX('Unit Register'!$F$4:$F$103,MATCH(C285,'Unit Register'!$A$4:$A$103,0)),""))</f>
        <v/>
      </c>
      <c r="E285" s="2">
        <f>IF(C285="","",IFERROR(INDEX('Unit Register'!$B$4:$B$103,MATCH(C285,'Unit Register'!$A$4:$A$103,0)),0))</f>
        <v/>
      </c>
      <c r="F285" s="2">
        <f>IF(C285="","",IFERROR(INDEX('Unit Register'!$C$4:$C$103,MATCH(C285,'Unit Register'!$A$4:$A$103,0)),0))</f>
        <v/>
      </c>
      <c r="G285" s="2">
        <f>IF(C285="",0,IFERROR(E285,0)+IFERROR(F285,0))</f>
        <v/>
      </c>
      <c r="H285" s="2">
        <f>IF(C285="","",SUMIFS($G$5:$G$304,$C$5:$C$304,C285,$B$5:$B$304,"&lt;"&amp;B285)-SUMIFS(Payments!$I$5:$I$304,Payments!$B$5:$B$304,C285,Payments!$D$5:$D$304,"&lt;"&amp;B285))</f>
        <v/>
      </c>
      <c r="I285" s="2">
        <f>IF(C285="",0,G285+MAX(0,H285))</f>
        <v/>
      </c>
      <c r="J285">
        <f>IF(C285="","",IF(I285&lt;=0,"Paid / Credit",IF(H285&gt;0,"Arrears","Current Due")))</f>
        <v/>
      </c>
    </row>
    <row r="286">
      <c r="A286">
        <f>IF(OR(B286="",C286=""),"","CHG-"&amp;TEXT(B286,"yyyymm")&amp;"-"&amp;C286)</f>
        <v/>
      </c>
      <c r="D286">
        <f>IF(C286="","",IFERROR(INDEX('Unit Register'!$F$4:$F$103,MATCH(C286,'Unit Register'!$A$4:$A$103,0)),""))</f>
        <v/>
      </c>
      <c r="E286" s="2">
        <f>IF(C286="","",IFERROR(INDEX('Unit Register'!$B$4:$B$103,MATCH(C286,'Unit Register'!$A$4:$A$103,0)),0))</f>
        <v/>
      </c>
      <c r="F286" s="2">
        <f>IF(C286="","",IFERROR(INDEX('Unit Register'!$C$4:$C$103,MATCH(C286,'Unit Register'!$A$4:$A$103,0)),0))</f>
        <v/>
      </c>
      <c r="G286" s="2">
        <f>IF(C286="",0,IFERROR(E286,0)+IFERROR(F286,0))</f>
        <v/>
      </c>
      <c r="H286" s="2">
        <f>IF(C286="","",SUMIFS($G$5:$G$304,$C$5:$C$304,C286,$B$5:$B$304,"&lt;"&amp;B286)-SUMIFS(Payments!$I$5:$I$304,Payments!$B$5:$B$304,C286,Payments!$D$5:$D$304,"&lt;"&amp;B286))</f>
        <v/>
      </c>
      <c r="I286" s="2">
        <f>IF(C286="",0,G286+MAX(0,H286))</f>
        <v/>
      </c>
      <c r="J286">
        <f>IF(C286="","",IF(I286&lt;=0,"Paid / Credit",IF(H286&gt;0,"Arrears","Current Due")))</f>
        <v/>
      </c>
    </row>
    <row r="287">
      <c r="A287">
        <f>IF(OR(B287="",C287=""),"","CHG-"&amp;TEXT(B287,"yyyymm")&amp;"-"&amp;C287)</f>
        <v/>
      </c>
      <c r="D287">
        <f>IF(C287="","",IFERROR(INDEX('Unit Register'!$F$4:$F$103,MATCH(C287,'Unit Register'!$A$4:$A$103,0)),""))</f>
        <v/>
      </c>
      <c r="E287" s="2">
        <f>IF(C287="","",IFERROR(INDEX('Unit Register'!$B$4:$B$103,MATCH(C287,'Unit Register'!$A$4:$A$103,0)),0))</f>
        <v/>
      </c>
      <c r="F287" s="2">
        <f>IF(C287="","",IFERROR(INDEX('Unit Register'!$C$4:$C$103,MATCH(C287,'Unit Register'!$A$4:$A$103,0)),0))</f>
        <v/>
      </c>
      <c r="G287" s="2">
        <f>IF(C287="",0,IFERROR(E287,0)+IFERROR(F287,0))</f>
        <v/>
      </c>
      <c r="H287" s="2">
        <f>IF(C287="","",SUMIFS($G$5:$G$304,$C$5:$C$304,C287,$B$5:$B$304,"&lt;"&amp;B287)-SUMIFS(Payments!$I$5:$I$304,Payments!$B$5:$B$304,C287,Payments!$D$5:$D$304,"&lt;"&amp;B287))</f>
        <v/>
      </c>
      <c r="I287" s="2">
        <f>IF(C287="",0,G287+MAX(0,H287))</f>
        <v/>
      </c>
      <c r="J287">
        <f>IF(C287="","",IF(I287&lt;=0,"Paid / Credit",IF(H287&gt;0,"Arrears","Current Due")))</f>
        <v/>
      </c>
    </row>
    <row r="288">
      <c r="A288">
        <f>IF(OR(B288="",C288=""),"","CHG-"&amp;TEXT(B288,"yyyymm")&amp;"-"&amp;C288)</f>
        <v/>
      </c>
      <c r="D288">
        <f>IF(C288="","",IFERROR(INDEX('Unit Register'!$F$4:$F$103,MATCH(C288,'Unit Register'!$A$4:$A$103,0)),""))</f>
        <v/>
      </c>
      <c r="E288" s="2">
        <f>IF(C288="","",IFERROR(INDEX('Unit Register'!$B$4:$B$103,MATCH(C288,'Unit Register'!$A$4:$A$103,0)),0))</f>
        <v/>
      </c>
      <c r="F288" s="2">
        <f>IF(C288="","",IFERROR(INDEX('Unit Register'!$C$4:$C$103,MATCH(C288,'Unit Register'!$A$4:$A$103,0)),0))</f>
        <v/>
      </c>
      <c r="G288" s="2">
        <f>IF(C288="",0,IFERROR(E288,0)+IFERROR(F288,0))</f>
        <v/>
      </c>
      <c r="H288" s="2">
        <f>IF(C288="","",SUMIFS($G$5:$G$304,$C$5:$C$304,C288,$B$5:$B$304,"&lt;"&amp;B288)-SUMIFS(Payments!$I$5:$I$304,Payments!$B$5:$B$304,C288,Payments!$D$5:$D$304,"&lt;"&amp;B288))</f>
        <v/>
      </c>
      <c r="I288" s="2">
        <f>IF(C288="",0,G288+MAX(0,H288))</f>
        <v/>
      </c>
      <c r="J288">
        <f>IF(C288="","",IF(I288&lt;=0,"Paid / Credit",IF(H288&gt;0,"Arrears","Current Due")))</f>
        <v/>
      </c>
    </row>
    <row r="289">
      <c r="A289">
        <f>IF(OR(B289="",C289=""),"","CHG-"&amp;TEXT(B289,"yyyymm")&amp;"-"&amp;C289)</f>
        <v/>
      </c>
      <c r="D289">
        <f>IF(C289="","",IFERROR(INDEX('Unit Register'!$F$4:$F$103,MATCH(C289,'Unit Register'!$A$4:$A$103,0)),""))</f>
        <v/>
      </c>
      <c r="E289" s="2">
        <f>IF(C289="","",IFERROR(INDEX('Unit Register'!$B$4:$B$103,MATCH(C289,'Unit Register'!$A$4:$A$103,0)),0))</f>
        <v/>
      </c>
      <c r="F289" s="2">
        <f>IF(C289="","",IFERROR(INDEX('Unit Register'!$C$4:$C$103,MATCH(C289,'Unit Register'!$A$4:$A$103,0)),0))</f>
        <v/>
      </c>
      <c r="G289" s="2">
        <f>IF(C289="",0,IFERROR(E289,0)+IFERROR(F289,0))</f>
        <v/>
      </c>
      <c r="H289" s="2">
        <f>IF(C289="","",SUMIFS($G$5:$G$304,$C$5:$C$304,C289,$B$5:$B$304,"&lt;"&amp;B289)-SUMIFS(Payments!$I$5:$I$304,Payments!$B$5:$B$304,C289,Payments!$D$5:$D$304,"&lt;"&amp;B289))</f>
        <v/>
      </c>
      <c r="I289" s="2">
        <f>IF(C289="",0,G289+MAX(0,H289))</f>
        <v/>
      </c>
      <c r="J289">
        <f>IF(C289="","",IF(I289&lt;=0,"Paid / Credit",IF(H289&gt;0,"Arrears","Current Due")))</f>
        <v/>
      </c>
    </row>
    <row r="290">
      <c r="A290">
        <f>IF(OR(B290="",C290=""),"","CHG-"&amp;TEXT(B290,"yyyymm")&amp;"-"&amp;C290)</f>
        <v/>
      </c>
      <c r="D290">
        <f>IF(C290="","",IFERROR(INDEX('Unit Register'!$F$4:$F$103,MATCH(C290,'Unit Register'!$A$4:$A$103,0)),""))</f>
        <v/>
      </c>
      <c r="E290" s="2">
        <f>IF(C290="","",IFERROR(INDEX('Unit Register'!$B$4:$B$103,MATCH(C290,'Unit Register'!$A$4:$A$103,0)),0))</f>
        <v/>
      </c>
      <c r="F290" s="2">
        <f>IF(C290="","",IFERROR(INDEX('Unit Register'!$C$4:$C$103,MATCH(C290,'Unit Register'!$A$4:$A$103,0)),0))</f>
        <v/>
      </c>
      <c r="G290" s="2">
        <f>IF(C290="",0,IFERROR(E290,0)+IFERROR(F290,0))</f>
        <v/>
      </c>
      <c r="H290" s="2">
        <f>IF(C290="","",SUMIFS($G$5:$G$304,$C$5:$C$304,C290,$B$5:$B$304,"&lt;"&amp;B290)-SUMIFS(Payments!$I$5:$I$304,Payments!$B$5:$B$304,C290,Payments!$D$5:$D$304,"&lt;"&amp;B290))</f>
        <v/>
      </c>
      <c r="I290" s="2">
        <f>IF(C290="",0,G290+MAX(0,H290))</f>
        <v/>
      </c>
      <c r="J290">
        <f>IF(C290="","",IF(I290&lt;=0,"Paid / Credit",IF(H290&gt;0,"Arrears","Current Due")))</f>
        <v/>
      </c>
    </row>
    <row r="291">
      <c r="A291">
        <f>IF(OR(B291="",C291=""),"","CHG-"&amp;TEXT(B291,"yyyymm")&amp;"-"&amp;C291)</f>
        <v/>
      </c>
      <c r="D291">
        <f>IF(C291="","",IFERROR(INDEX('Unit Register'!$F$4:$F$103,MATCH(C291,'Unit Register'!$A$4:$A$103,0)),""))</f>
        <v/>
      </c>
      <c r="E291" s="2">
        <f>IF(C291="","",IFERROR(INDEX('Unit Register'!$B$4:$B$103,MATCH(C291,'Unit Register'!$A$4:$A$103,0)),0))</f>
        <v/>
      </c>
      <c r="F291" s="2">
        <f>IF(C291="","",IFERROR(INDEX('Unit Register'!$C$4:$C$103,MATCH(C291,'Unit Register'!$A$4:$A$103,0)),0))</f>
        <v/>
      </c>
      <c r="G291" s="2">
        <f>IF(C291="",0,IFERROR(E291,0)+IFERROR(F291,0))</f>
        <v/>
      </c>
      <c r="H291" s="2">
        <f>IF(C291="","",SUMIFS($G$5:$G$304,$C$5:$C$304,C291,$B$5:$B$304,"&lt;"&amp;B291)-SUMIFS(Payments!$I$5:$I$304,Payments!$B$5:$B$304,C291,Payments!$D$5:$D$304,"&lt;"&amp;B291))</f>
        <v/>
      </c>
      <c r="I291" s="2">
        <f>IF(C291="",0,G291+MAX(0,H291))</f>
        <v/>
      </c>
      <c r="J291">
        <f>IF(C291="","",IF(I291&lt;=0,"Paid / Credit",IF(H291&gt;0,"Arrears","Current Due")))</f>
        <v/>
      </c>
    </row>
    <row r="292">
      <c r="A292">
        <f>IF(OR(B292="",C292=""),"","CHG-"&amp;TEXT(B292,"yyyymm")&amp;"-"&amp;C292)</f>
        <v/>
      </c>
      <c r="D292">
        <f>IF(C292="","",IFERROR(INDEX('Unit Register'!$F$4:$F$103,MATCH(C292,'Unit Register'!$A$4:$A$103,0)),""))</f>
        <v/>
      </c>
      <c r="E292" s="2">
        <f>IF(C292="","",IFERROR(INDEX('Unit Register'!$B$4:$B$103,MATCH(C292,'Unit Register'!$A$4:$A$103,0)),0))</f>
        <v/>
      </c>
      <c r="F292" s="2">
        <f>IF(C292="","",IFERROR(INDEX('Unit Register'!$C$4:$C$103,MATCH(C292,'Unit Register'!$A$4:$A$103,0)),0))</f>
        <v/>
      </c>
      <c r="G292" s="2">
        <f>IF(C292="",0,IFERROR(E292,0)+IFERROR(F292,0))</f>
        <v/>
      </c>
      <c r="H292" s="2">
        <f>IF(C292="","",SUMIFS($G$5:$G$304,$C$5:$C$304,C292,$B$5:$B$304,"&lt;"&amp;B292)-SUMIFS(Payments!$I$5:$I$304,Payments!$B$5:$B$304,C292,Payments!$D$5:$D$304,"&lt;"&amp;B292))</f>
        <v/>
      </c>
      <c r="I292" s="2">
        <f>IF(C292="",0,G292+MAX(0,H292))</f>
        <v/>
      </c>
      <c r="J292">
        <f>IF(C292="","",IF(I292&lt;=0,"Paid / Credit",IF(H292&gt;0,"Arrears","Current Due")))</f>
        <v/>
      </c>
    </row>
    <row r="293">
      <c r="A293">
        <f>IF(OR(B293="",C293=""),"","CHG-"&amp;TEXT(B293,"yyyymm")&amp;"-"&amp;C293)</f>
        <v/>
      </c>
      <c r="D293">
        <f>IF(C293="","",IFERROR(INDEX('Unit Register'!$F$4:$F$103,MATCH(C293,'Unit Register'!$A$4:$A$103,0)),""))</f>
        <v/>
      </c>
      <c r="E293" s="2">
        <f>IF(C293="","",IFERROR(INDEX('Unit Register'!$B$4:$B$103,MATCH(C293,'Unit Register'!$A$4:$A$103,0)),0))</f>
        <v/>
      </c>
      <c r="F293" s="2">
        <f>IF(C293="","",IFERROR(INDEX('Unit Register'!$C$4:$C$103,MATCH(C293,'Unit Register'!$A$4:$A$103,0)),0))</f>
        <v/>
      </c>
      <c r="G293" s="2">
        <f>IF(C293="",0,IFERROR(E293,0)+IFERROR(F293,0))</f>
        <v/>
      </c>
      <c r="H293" s="2">
        <f>IF(C293="","",SUMIFS($G$5:$G$304,$C$5:$C$304,C293,$B$5:$B$304,"&lt;"&amp;B293)-SUMIFS(Payments!$I$5:$I$304,Payments!$B$5:$B$304,C293,Payments!$D$5:$D$304,"&lt;"&amp;B293))</f>
        <v/>
      </c>
      <c r="I293" s="2">
        <f>IF(C293="",0,G293+MAX(0,H293))</f>
        <v/>
      </c>
      <c r="J293">
        <f>IF(C293="","",IF(I293&lt;=0,"Paid / Credit",IF(H293&gt;0,"Arrears","Current Due")))</f>
        <v/>
      </c>
    </row>
    <row r="294">
      <c r="A294">
        <f>IF(OR(B294="",C294=""),"","CHG-"&amp;TEXT(B294,"yyyymm")&amp;"-"&amp;C294)</f>
        <v/>
      </c>
      <c r="D294">
        <f>IF(C294="","",IFERROR(INDEX('Unit Register'!$F$4:$F$103,MATCH(C294,'Unit Register'!$A$4:$A$103,0)),""))</f>
        <v/>
      </c>
      <c r="E294" s="2">
        <f>IF(C294="","",IFERROR(INDEX('Unit Register'!$B$4:$B$103,MATCH(C294,'Unit Register'!$A$4:$A$103,0)),0))</f>
        <v/>
      </c>
      <c r="F294" s="2">
        <f>IF(C294="","",IFERROR(INDEX('Unit Register'!$C$4:$C$103,MATCH(C294,'Unit Register'!$A$4:$A$103,0)),0))</f>
        <v/>
      </c>
      <c r="G294" s="2">
        <f>IF(C294="",0,IFERROR(E294,0)+IFERROR(F294,0))</f>
        <v/>
      </c>
      <c r="H294" s="2">
        <f>IF(C294="","",SUMIFS($G$5:$G$304,$C$5:$C$304,C294,$B$5:$B$304,"&lt;"&amp;B294)-SUMIFS(Payments!$I$5:$I$304,Payments!$B$5:$B$304,C294,Payments!$D$5:$D$304,"&lt;"&amp;B294))</f>
        <v/>
      </c>
      <c r="I294" s="2">
        <f>IF(C294="",0,G294+MAX(0,H294))</f>
        <v/>
      </c>
      <c r="J294">
        <f>IF(C294="","",IF(I294&lt;=0,"Paid / Credit",IF(H294&gt;0,"Arrears","Current Due")))</f>
        <v/>
      </c>
    </row>
    <row r="295">
      <c r="A295">
        <f>IF(OR(B295="",C295=""),"","CHG-"&amp;TEXT(B295,"yyyymm")&amp;"-"&amp;C295)</f>
        <v/>
      </c>
      <c r="D295">
        <f>IF(C295="","",IFERROR(INDEX('Unit Register'!$F$4:$F$103,MATCH(C295,'Unit Register'!$A$4:$A$103,0)),""))</f>
        <v/>
      </c>
      <c r="E295" s="2">
        <f>IF(C295="","",IFERROR(INDEX('Unit Register'!$B$4:$B$103,MATCH(C295,'Unit Register'!$A$4:$A$103,0)),0))</f>
        <v/>
      </c>
      <c r="F295" s="2">
        <f>IF(C295="","",IFERROR(INDEX('Unit Register'!$C$4:$C$103,MATCH(C295,'Unit Register'!$A$4:$A$103,0)),0))</f>
        <v/>
      </c>
      <c r="G295" s="2">
        <f>IF(C295="",0,IFERROR(E295,0)+IFERROR(F295,0))</f>
        <v/>
      </c>
      <c r="H295" s="2">
        <f>IF(C295="","",SUMIFS($G$5:$G$304,$C$5:$C$304,C295,$B$5:$B$304,"&lt;"&amp;B295)-SUMIFS(Payments!$I$5:$I$304,Payments!$B$5:$B$304,C295,Payments!$D$5:$D$304,"&lt;"&amp;B295))</f>
        <v/>
      </c>
      <c r="I295" s="2">
        <f>IF(C295="",0,G295+MAX(0,H295))</f>
        <v/>
      </c>
      <c r="J295">
        <f>IF(C295="","",IF(I295&lt;=0,"Paid / Credit",IF(H295&gt;0,"Arrears","Current Due")))</f>
        <v/>
      </c>
    </row>
    <row r="296">
      <c r="A296">
        <f>IF(OR(B296="",C296=""),"","CHG-"&amp;TEXT(B296,"yyyymm")&amp;"-"&amp;C296)</f>
        <v/>
      </c>
      <c r="D296">
        <f>IF(C296="","",IFERROR(INDEX('Unit Register'!$F$4:$F$103,MATCH(C296,'Unit Register'!$A$4:$A$103,0)),""))</f>
        <v/>
      </c>
      <c r="E296" s="2">
        <f>IF(C296="","",IFERROR(INDEX('Unit Register'!$B$4:$B$103,MATCH(C296,'Unit Register'!$A$4:$A$103,0)),0))</f>
        <v/>
      </c>
      <c r="F296" s="2">
        <f>IF(C296="","",IFERROR(INDEX('Unit Register'!$C$4:$C$103,MATCH(C296,'Unit Register'!$A$4:$A$103,0)),0))</f>
        <v/>
      </c>
      <c r="G296" s="2">
        <f>IF(C296="",0,IFERROR(E296,0)+IFERROR(F296,0))</f>
        <v/>
      </c>
      <c r="H296" s="2">
        <f>IF(C296="","",SUMIFS($G$5:$G$304,$C$5:$C$304,C296,$B$5:$B$304,"&lt;"&amp;B296)-SUMIFS(Payments!$I$5:$I$304,Payments!$B$5:$B$304,C296,Payments!$D$5:$D$304,"&lt;"&amp;B296))</f>
        <v/>
      </c>
      <c r="I296" s="2">
        <f>IF(C296="",0,G296+MAX(0,H296))</f>
        <v/>
      </c>
      <c r="J296">
        <f>IF(C296="","",IF(I296&lt;=0,"Paid / Credit",IF(H296&gt;0,"Arrears","Current Due")))</f>
        <v/>
      </c>
    </row>
    <row r="297">
      <c r="A297">
        <f>IF(OR(B297="",C297=""),"","CHG-"&amp;TEXT(B297,"yyyymm")&amp;"-"&amp;C297)</f>
        <v/>
      </c>
      <c r="D297">
        <f>IF(C297="","",IFERROR(INDEX('Unit Register'!$F$4:$F$103,MATCH(C297,'Unit Register'!$A$4:$A$103,0)),""))</f>
        <v/>
      </c>
      <c r="E297" s="2">
        <f>IF(C297="","",IFERROR(INDEX('Unit Register'!$B$4:$B$103,MATCH(C297,'Unit Register'!$A$4:$A$103,0)),0))</f>
        <v/>
      </c>
      <c r="F297" s="2">
        <f>IF(C297="","",IFERROR(INDEX('Unit Register'!$C$4:$C$103,MATCH(C297,'Unit Register'!$A$4:$A$103,0)),0))</f>
        <v/>
      </c>
      <c r="G297" s="2">
        <f>IF(C297="",0,IFERROR(E297,0)+IFERROR(F297,0))</f>
        <v/>
      </c>
      <c r="H297" s="2">
        <f>IF(C297="","",SUMIFS($G$5:$G$304,$C$5:$C$304,C297,$B$5:$B$304,"&lt;"&amp;B297)-SUMIFS(Payments!$I$5:$I$304,Payments!$B$5:$B$304,C297,Payments!$D$5:$D$304,"&lt;"&amp;B297))</f>
        <v/>
      </c>
      <c r="I297" s="2">
        <f>IF(C297="",0,G297+MAX(0,H297))</f>
        <v/>
      </c>
      <c r="J297">
        <f>IF(C297="","",IF(I297&lt;=0,"Paid / Credit",IF(H297&gt;0,"Arrears","Current Due")))</f>
        <v/>
      </c>
    </row>
    <row r="298">
      <c r="A298">
        <f>IF(OR(B298="",C298=""),"","CHG-"&amp;TEXT(B298,"yyyymm")&amp;"-"&amp;C298)</f>
        <v/>
      </c>
      <c r="D298">
        <f>IF(C298="","",IFERROR(INDEX('Unit Register'!$F$4:$F$103,MATCH(C298,'Unit Register'!$A$4:$A$103,0)),""))</f>
        <v/>
      </c>
      <c r="E298" s="2">
        <f>IF(C298="","",IFERROR(INDEX('Unit Register'!$B$4:$B$103,MATCH(C298,'Unit Register'!$A$4:$A$103,0)),0))</f>
        <v/>
      </c>
      <c r="F298" s="2">
        <f>IF(C298="","",IFERROR(INDEX('Unit Register'!$C$4:$C$103,MATCH(C298,'Unit Register'!$A$4:$A$103,0)),0))</f>
        <v/>
      </c>
      <c r="G298" s="2">
        <f>IF(C298="",0,IFERROR(E298,0)+IFERROR(F298,0))</f>
        <v/>
      </c>
      <c r="H298" s="2">
        <f>IF(C298="","",SUMIFS($G$5:$G$304,$C$5:$C$304,C298,$B$5:$B$304,"&lt;"&amp;B298)-SUMIFS(Payments!$I$5:$I$304,Payments!$B$5:$B$304,C298,Payments!$D$5:$D$304,"&lt;"&amp;B298))</f>
        <v/>
      </c>
      <c r="I298" s="2">
        <f>IF(C298="",0,G298+MAX(0,H298))</f>
        <v/>
      </c>
      <c r="J298">
        <f>IF(C298="","",IF(I298&lt;=0,"Paid / Credit",IF(H298&gt;0,"Arrears","Current Due")))</f>
        <v/>
      </c>
    </row>
    <row r="299">
      <c r="A299">
        <f>IF(OR(B299="",C299=""),"","CHG-"&amp;TEXT(B299,"yyyymm")&amp;"-"&amp;C299)</f>
        <v/>
      </c>
      <c r="D299">
        <f>IF(C299="","",IFERROR(INDEX('Unit Register'!$F$4:$F$103,MATCH(C299,'Unit Register'!$A$4:$A$103,0)),""))</f>
        <v/>
      </c>
      <c r="E299" s="2">
        <f>IF(C299="","",IFERROR(INDEX('Unit Register'!$B$4:$B$103,MATCH(C299,'Unit Register'!$A$4:$A$103,0)),0))</f>
        <v/>
      </c>
      <c r="F299" s="2">
        <f>IF(C299="","",IFERROR(INDEX('Unit Register'!$C$4:$C$103,MATCH(C299,'Unit Register'!$A$4:$A$103,0)),0))</f>
        <v/>
      </c>
      <c r="G299" s="2">
        <f>IF(C299="",0,IFERROR(E299,0)+IFERROR(F299,0))</f>
        <v/>
      </c>
      <c r="H299" s="2">
        <f>IF(C299="","",SUMIFS($G$5:$G$304,$C$5:$C$304,C299,$B$5:$B$304,"&lt;"&amp;B299)-SUMIFS(Payments!$I$5:$I$304,Payments!$B$5:$B$304,C299,Payments!$D$5:$D$304,"&lt;"&amp;B299))</f>
        <v/>
      </c>
      <c r="I299" s="2">
        <f>IF(C299="",0,G299+MAX(0,H299))</f>
        <v/>
      </c>
      <c r="J299">
        <f>IF(C299="","",IF(I299&lt;=0,"Paid / Credit",IF(H299&gt;0,"Arrears","Current Due")))</f>
        <v/>
      </c>
    </row>
    <row r="300">
      <c r="A300">
        <f>IF(OR(B300="",C300=""),"","CHG-"&amp;TEXT(B300,"yyyymm")&amp;"-"&amp;C300)</f>
        <v/>
      </c>
      <c r="D300">
        <f>IF(C300="","",IFERROR(INDEX('Unit Register'!$F$4:$F$103,MATCH(C300,'Unit Register'!$A$4:$A$103,0)),""))</f>
        <v/>
      </c>
      <c r="E300" s="2">
        <f>IF(C300="","",IFERROR(INDEX('Unit Register'!$B$4:$B$103,MATCH(C300,'Unit Register'!$A$4:$A$103,0)),0))</f>
        <v/>
      </c>
      <c r="F300" s="2">
        <f>IF(C300="","",IFERROR(INDEX('Unit Register'!$C$4:$C$103,MATCH(C300,'Unit Register'!$A$4:$A$103,0)),0))</f>
        <v/>
      </c>
      <c r="G300" s="2">
        <f>IF(C300="",0,IFERROR(E300,0)+IFERROR(F300,0))</f>
        <v/>
      </c>
      <c r="H300" s="2">
        <f>IF(C300="","",SUMIFS($G$5:$G$304,$C$5:$C$304,C300,$B$5:$B$304,"&lt;"&amp;B300)-SUMIFS(Payments!$I$5:$I$304,Payments!$B$5:$B$304,C300,Payments!$D$5:$D$304,"&lt;"&amp;B300))</f>
        <v/>
      </c>
      <c r="I300" s="2">
        <f>IF(C300="",0,G300+MAX(0,H300))</f>
        <v/>
      </c>
      <c r="J300">
        <f>IF(C300="","",IF(I300&lt;=0,"Paid / Credit",IF(H300&gt;0,"Arrears","Current Due")))</f>
        <v/>
      </c>
    </row>
    <row r="301">
      <c r="A301">
        <f>IF(OR(B301="",C301=""),"","CHG-"&amp;TEXT(B301,"yyyymm")&amp;"-"&amp;C301)</f>
        <v/>
      </c>
      <c r="D301">
        <f>IF(C301="","",IFERROR(INDEX('Unit Register'!$F$4:$F$103,MATCH(C301,'Unit Register'!$A$4:$A$103,0)),""))</f>
        <v/>
      </c>
      <c r="E301" s="2">
        <f>IF(C301="","",IFERROR(INDEX('Unit Register'!$B$4:$B$103,MATCH(C301,'Unit Register'!$A$4:$A$103,0)),0))</f>
        <v/>
      </c>
      <c r="F301" s="2">
        <f>IF(C301="","",IFERROR(INDEX('Unit Register'!$C$4:$C$103,MATCH(C301,'Unit Register'!$A$4:$A$103,0)),0))</f>
        <v/>
      </c>
      <c r="G301" s="2">
        <f>IF(C301="",0,IFERROR(E301,0)+IFERROR(F301,0))</f>
        <v/>
      </c>
      <c r="H301" s="2">
        <f>IF(C301="","",SUMIFS($G$5:$G$304,$C$5:$C$304,C301,$B$5:$B$304,"&lt;"&amp;B301)-SUMIFS(Payments!$I$5:$I$304,Payments!$B$5:$B$304,C301,Payments!$D$5:$D$304,"&lt;"&amp;B301))</f>
        <v/>
      </c>
      <c r="I301" s="2">
        <f>IF(C301="",0,G301+MAX(0,H301))</f>
        <v/>
      </c>
      <c r="J301">
        <f>IF(C301="","",IF(I301&lt;=0,"Paid / Credit",IF(H301&gt;0,"Arrears","Current Due")))</f>
        <v/>
      </c>
    </row>
    <row r="302">
      <c r="A302">
        <f>IF(OR(B302="",C302=""),"","CHG-"&amp;TEXT(B302,"yyyymm")&amp;"-"&amp;C302)</f>
        <v/>
      </c>
      <c r="D302">
        <f>IF(C302="","",IFERROR(INDEX('Unit Register'!$F$4:$F$103,MATCH(C302,'Unit Register'!$A$4:$A$103,0)),""))</f>
        <v/>
      </c>
      <c r="E302" s="2">
        <f>IF(C302="","",IFERROR(INDEX('Unit Register'!$B$4:$B$103,MATCH(C302,'Unit Register'!$A$4:$A$103,0)),0))</f>
        <v/>
      </c>
      <c r="F302" s="2">
        <f>IF(C302="","",IFERROR(INDEX('Unit Register'!$C$4:$C$103,MATCH(C302,'Unit Register'!$A$4:$A$103,0)),0))</f>
        <v/>
      </c>
      <c r="G302" s="2">
        <f>IF(C302="",0,IFERROR(E302,0)+IFERROR(F302,0))</f>
        <v/>
      </c>
      <c r="H302" s="2">
        <f>IF(C302="","",SUMIFS($G$5:$G$304,$C$5:$C$304,C302,$B$5:$B$304,"&lt;"&amp;B302)-SUMIFS(Payments!$I$5:$I$304,Payments!$B$5:$B$304,C302,Payments!$D$5:$D$304,"&lt;"&amp;B302))</f>
        <v/>
      </c>
      <c r="I302" s="2">
        <f>IF(C302="",0,G302+MAX(0,H302))</f>
        <v/>
      </c>
      <c r="J302">
        <f>IF(C302="","",IF(I302&lt;=0,"Paid / Credit",IF(H302&gt;0,"Arrears","Current Due")))</f>
        <v/>
      </c>
    </row>
    <row r="303">
      <c r="A303">
        <f>IF(OR(B303="",C303=""),"","CHG-"&amp;TEXT(B303,"yyyymm")&amp;"-"&amp;C303)</f>
        <v/>
      </c>
      <c r="D303">
        <f>IF(C303="","",IFERROR(INDEX('Unit Register'!$F$4:$F$103,MATCH(C303,'Unit Register'!$A$4:$A$103,0)),""))</f>
        <v/>
      </c>
      <c r="E303" s="2">
        <f>IF(C303="","",IFERROR(INDEX('Unit Register'!$B$4:$B$103,MATCH(C303,'Unit Register'!$A$4:$A$103,0)),0))</f>
        <v/>
      </c>
      <c r="F303" s="2">
        <f>IF(C303="","",IFERROR(INDEX('Unit Register'!$C$4:$C$103,MATCH(C303,'Unit Register'!$A$4:$A$103,0)),0))</f>
        <v/>
      </c>
      <c r="G303" s="2">
        <f>IF(C303="",0,IFERROR(E303,0)+IFERROR(F303,0))</f>
        <v/>
      </c>
      <c r="H303" s="2">
        <f>IF(C303="","",SUMIFS($G$5:$G$304,$C$5:$C$304,C303,$B$5:$B$304,"&lt;"&amp;B303)-SUMIFS(Payments!$I$5:$I$304,Payments!$B$5:$B$304,C303,Payments!$D$5:$D$304,"&lt;"&amp;B303))</f>
        <v/>
      </c>
      <c r="I303" s="2">
        <f>IF(C303="",0,G303+MAX(0,H303))</f>
        <v/>
      </c>
      <c r="J303">
        <f>IF(C303="","",IF(I303&lt;=0,"Paid / Credit",IF(H303&gt;0,"Arrears","Current Due")))</f>
        <v/>
      </c>
    </row>
    <row r="304">
      <c r="A304">
        <f>IF(OR(B304="",C304=""),"","CHG-"&amp;TEXT(B304,"yyyymm")&amp;"-"&amp;C304)</f>
        <v/>
      </c>
      <c r="D304">
        <f>IF(C304="","",IFERROR(INDEX('Unit Register'!$F$4:$F$103,MATCH(C304,'Unit Register'!$A$4:$A$103,0)),""))</f>
        <v/>
      </c>
      <c r="E304" s="2">
        <f>IF(C304="","",IFERROR(INDEX('Unit Register'!$B$4:$B$103,MATCH(C304,'Unit Register'!$A$4:$A$103,0)),0))</f>
        <v/>
      </c>
      <c r="F304" s="2">
        <f>IF(C304="","",IFERROR(INDEX('Unit Register'!$C$4:$C$103,MATCH(C304,'Unit Register'!$A$4:$A$103,0)),0))</f>
        <v/>
      </c>
      <c r="G304" s="2">
        <f>IF(C304="",0,IFERROR(E304,0)+IFERROR(F304,0))</f>
        <v/>
      </c>
      <c r="H304" s="2">
        <f>IF(C304="","",SUMIFS($G$5:$G$304,$C$5:$C$304,C304,$B$5:$B$304,"&lt;"&amp;B304)-SUMIFS(Payments!$I$5:$I$304,Payments!$B$5:$B$304,C304,Payments!$D$5:$D$304,"&lt;"&amp;B304))</f>
        <v/>
      </c>
      <c r="I304" s="2">
        <f>IF(C304="",0,G304+MAX(0,H304))</f>
        <v/>
      </c>
      <c r="J304">
        <f>IF(C304="","",IF(I304&lt;=0,"Paid / Credit",IF(H304&gt;0,"Arrears","Current Due")))</f>
        <v/>
      </c>
    </row>
  </sheetData>
  <mergeCells count="2">
    <mergeCell ref="A2:M2"/>
    <mergeCell ref="A1:M1"/>
  </mergeCells>
  <pageMargins left="0.7" right="0.7" top="0.75" bottom="0.75" header="0.3" footer="0.3"/>
  <ignoredErrors>
    <ignoredError numberStoredAsText="1" sqref="A1:M30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J19"/>
  <sheetViews>
    <sheetView workbookViewId="0" rightToLeft="0"/>
  </sheetViews>
  <cols>
    <col min="1" max="1" customWidth="1" width="13"/>
    <col min="2" max="2" customWidth="1" width="24"/>
    <col min="3" max="3" customWidth="1" width="15"/>
    <col min="4" max="4" customWidth="1" width="16"/>
    <col min="5" max="5" customWidth="1" width="16"/>
    <col min="6" max="6" customWidth="1" width="16"/>
    <col min="7" max="7" customWidth="1" width="18"/>
    <col min="8" max="8" customWidth="1" width="25"/>
    <col min="9" max="9" customWidth="1" width="14"/>
    <col min="10" max="10" customWidth="1" width="25"/>
  </cols>
  <sheetData>
    <row r="1" ht="27.95" customHeight="1">
      <c r="A1" t="str">
        <v>Reports — current balances by unit</v>
      </c>
    </row>
    <row r="2">
      <c r="A2" t="str">
        <v>Use filters in this table for monthly and tenant/unit collection reporting. Tenant statements are available on individual unit pages.</v>
      </c>
    </row>
    <row r="4" ht="30" customHeight="1">
      <c r="A4" t="str">
        <v>Unit</v>
      </c>
      <c r="B4" t="str">
        <v>Current Tenant</v>
      </c>
      <c r="C4" t="str">
        <v>Monthly Rate</v>
      </c>
      <c r="D4" t="str">
        <v>Total Charges</v>
      </c>
      <c r="E4" t="str">
        <v>Total Payments</v>
      </c>
      <c r="F4" t="str">
        <v>Balance</v>
      </c>
      <c r="G4" t="str">
        <v>Months Outstanding</v>
      </c>
      <c r="H4" t="str">
        <v>Arrears Status</v>
      </c>
      <c r="I4" t="str">
        <v>Occupied?</v>
      </c>
      <c r="J4" t="str">
        <v>Notes</v>
      </c>
    </row>
    <row r="5">
      <c r="A5" t="str">
        <v>A1</v>
      </c>
      <c r="B5">
        <f>IFERROR(INDEX('Unit Register'!$F$4:$F$103,MATCH(A5,'Unit Register'!$A$4:$A$103,0)),"")</f>
        <v/>
      </c>
      <c r="C5" s="2">
        <f>IFERROR(INDEX('Unit Register'!$B$4:$B$103,MATCH(A5,'Unit Register'!$A$4:$A$103,0))+INDEX('Unit Register'!$C$4:$C$103,MATCH(A5,'Unit Register'!$A$4:$A$103,0)),0)</f>
        <v/>
      </c>
      <c r="D5" s="2">
        <f>SUMIFS('Monthly Charges'!$G$5:$G$304,'Monthly Charges'!$C$5:$C$304,A5)</f>
        <v/>
      </c>
      <c r="E5" s="2">
        <f>SUMIFS(Payments!$I$5:$I$304,Payments!$B$5:$B$304,A5)</f>
        <v/>
      </c>
      <c r="F5" s="2">
        <f>D5-E5</f>
        <v/>
      </c>
      <c r="G5" s="3">
        <f>IF(C5=0,0,MAX(0,F5)/C5)</f>
        <v/>
      </c>
      <c r="H5">
        <f>IF(F5&lt;=0,"Green — Paid / Credit",IF(G5&lt;1,"Yellow — &lt;1 month",IF(G5&lt;2,"Orange — 1–2 months",IF(G5&lt;3,"Red — 2–3 months","Dark red — &gt;3 months"))))</f>
        <v/>
      </c>
      <c r="I5">
        <f>IFERROR(INDEX('Unit Register'!$E$4:$E$103,MATCH(A5,'Unit Register'!$A$4:$A$103,0)),"")</f>
        <v/>
      </c>
    </row>
    <row r="6">
      <c r="A6" t="str">
        <v>A2</v>
      </c>
      <c r="B6">
        <f>IFERROR(INDEX('Unit Register'!$F$4:$F$103,MATCH(A6,'Unit Register'!$A$4:$A$103,0)),"")</f>
        <v/>
      </c>
      <c r="C6" s="2">
        <f>IFERROR(INDEX('Unit Register'!$B$4:$B$103,MATCH(A6,'Unit Register'!$A$4:$A$103,0))+INDEX('Unit Register'!$C$4:$C$103,MATCH(A6,'Unit Register'!$A$4:$A$103,0)),0)</f>
        <v/>
      </c>
      <c r="D6" s="2">
        <f>SUMIFS('Monthly Charges'!$G$5:$G$304,'Monthly Charges'!$C$5:$C$304,A6)</f>
        <v/>
      </c>
      <c r="E6" s="2">
        <f>SUMIFS(Payments!$I$5:$I$304,Payments!$B$5:$B$304,A6)</f>
        <v/>
      </c>
      <c r="F6" s="2">
        <f>D6-E6</f>
        <v/>
      </c>
      <c r="G6" s="3">
        <f>IF(C6=0,0,MAX(0,F6)/C6)</f>
        <v/>
      </c>
      <c r="H6">
        <f>IF(F6&lt;=0,"Green — Paid / Credit",IF(G6&lt;1,"Yellow — &lt;1 month",IF(G6&lt;2,"Orange — 1–2 months",IF(G6&lt;3,"Red — 2–3 months","Dark red — &gt;3 months"))))</f>
        <v/>
      </c>
      <c r="I6">
        <f>IFERROR(INDEX('Unit Register'!$E$4:$E$103,MATCH(A6,'Unit Register'!$A$4:$A$103,0)),"")</f>
        <v/>
      </c>
    </row>
    <row r="7">
      <c r="A7" t="str">
        <v>A3</v>
      </c>
      <c r="B7">
        <f>IFERROR(INDEX('Unit Register'!$F$4:$F$103,MATCH(A7,'Unit Register'!$A$4:$A$103,0)),"")</f>
        <v/>
      </c>
      <c r="C7" s="2">
        <f>IFERROR(INDEX('Unit Register'!$B$4:$B$103,MATCH(A7,'Unit Register'!$A$4:$A$103,0))+INDEX('Unit Register'!$C$4:$C$103,MATCH(A7,'Unit Register'!$A$4:$A$103,0)),0)</f>
        <v/>
      </c>
      <c r="D7" s="2">
        <f>SUMIFS('Monthly Charges'!$G$5:$G$304,'Monthly Charges'!$C$5:$C$304,A7)</f>
        <v/>
      </c>
      <c r="E7" s="2">
        <f>SUMIFS(Payments!$I$5:$I$304,Payments!$B$5:$B$304,A7)</f>
        <v/>
      </c>
      <c r="F7" s="2">
        <f>D7-E7</f>
        <v/>
      </c>
      <c r="G7" s="3">
        <f>IF(C7=0,0,MAX(0,F7)/C7)</f>
        <v/>
      </c>
      <c r="H7">
        <f>IF(F7&lt;=0,"Green — Paid / Credit",IF(G7&lt;1,"Yellow — &lt;1 month",IF(G7&lt;2,"Orange — 1–2 months",IF(G7&lt;3,"Red — 2–3 months","Dark red — &gt;3 months"))))</f>
        <v/>
      </c>
      <c r="I7">
        <f>IFERROR(INDEX('Unit Register'!$E$4:$E$103,MATCH(A7,'Unit Register'!$A$4:$A$103,0)),"")</f>
        <v/>
      </c>
    </row>
    <row r="8">
      <c r="A8" t="str">
        <v>A4</v>
      </c>
      <c r="B8">
        <f>IFERROR(INDEX('Unit Register'!$F$4:$F$103,MATCH(A8,'Unit Register'!$A$4:$A$103,0)),"")</f>
        <v/>
      </c>
      <c r="C8" s="2">
        <f>IFERROR(INDEX('Unit Register'!$B$4:$B$103,MATCH(A8,'Unit Register'!$A$4:$A$103,0))+INDEX('Unit Register'!$C$4:$C$103,MATCH(A8,'Unit Register'!$A$4:$A$103,0)),0)</f>
        <v/>
      </c>
      <c r="D8" s="2">
        <f>SUMIFS('Monthly Charges'!$G$5:$G$304,'Monthly Charges'!$C$5:$C$304,A8)</f>
        <v/>
      </c>
      <c r="E8" s="2">
        <f>SUMIFS(Payments!$I$5:$I$304,Payments!$B$5:$B$304,A8)</f>
        <v/>
      </c>
      <c r="F8" s="2">
        <f>D8-E8</f>
        <v/>
      </c>
      <c r="G8" s="3">
        <f>IF(C8=0,0,MAX(0,F8)/C8)</f>
        <v/>
      </c>
      <c r="H8">
        <f>IF(F8&lt;=0,"Green — Paid / Credit",IF(G8&lt;1,"Yellow — &lt;1 month",IF(G8&lt;2,"Orange — 1–2 months",IF(G8&lt;3,"Red — 2–3 months","Dark red — &gt;3 months"))))</f>
        <v/>
      </c>
      <c r="I8">
        <f>IFERROR(INDEX('Unit Register'!$E$4:$E$103,MATCH(A8,'Unit Register'!$A$4:$A$103,0)),"")</f>
        <v/>
      </c>
    </row>
    <row r="9">
      <c r="A9" t="str">
        <v>A5</v>
      </c>
      <c r="B9">
        <f>IFERROR(INDEX('Unit Register'!$F$4:$F$103,MATCH(A9,'Unit Register'!$A$4:$A$103,0)),"")</f>
        <v/>
      </c>
      <c r="C9" s="2">
        <f>IFERROR(INDEX('Unit Register'!$B$4:$B$103,MATCH(A9,'Unit Register'!$A$4:$A$103,0))+INDEX('Unit Register'!$C$4:$C$103,MATCH(A9,'Unit Register'!$A$4:$A$103,0)),0)</f>
        <v/>
      </c>
      <c r="D9" s="2">
        <f>SUMIFS('Monthly Charges'!$G$5:$G$304,'Monthly Charges'!$C$5:$C$304,A9)</f>
        <v/>
      </c>
      <c r="E9" s="2">
        <f>SUMIFS(Payments!$I$5:$I$304,Payments!$B$5:$B$304,A9)</f>
        <v/>
      </c>
      <c r="F9" s="2">
        <f>D9-E9</f>
        <v/>
      </c>
      <c r="G9" s="3">
        <f>IF(C9=0,0,MAX(0,F9)/C9)</f>
        <v/>
      </c>
      <c r="H9">
        <f>IF(F9&lt;=0,"Green — Paid / Credit",IF(G9&lt;1,"Yellow — &lt;1 month",IF(G9&lt;2,"Orange — 1–2 months",IF(G9&lt;3,"Red — 2–3 months","Dark red — &gt;3 months"))))</f>
        <v/>
      </c>
      <c r="I9">
        <f>IFERROR(INDEX('Unit Register'!$E$4:$E$103,MATCH(A9,'Unit Register'!$A$4:$A$103,0)),"")</f>
        <v/>
      </c>
    </row>
    <row r="10">
      <c r="A10" t="str">
        <v>A6</v>
      </c>
      <c r="B10">
        <f>IFERROR(INDEX('Unit Register'!$F$4:$F$103,MATCH(A10,'Unit Register'!$A$4:$A$103,0)),"")</f>
        <v/>
      </c>
      <c r="C10" s="2">
        <f>IFERROR(INDEX('Unit Register'!$B$4:$B$103,MATCH(A10,'Unit Register'!$A$4:$A$103,0))+INDEX('Unit Register'!$C$4:$C$103,MATCH(A10,'Unit Register'!$A$4:$A$103,0)),0)</f>
        <v/>
      </c>
      <c r="D10" s="2">
        <f>SUMIFS('Monthly Charges'!$G$5:$G$304,'Monthly Charges'!$C$5:$C$304,A10)</f>
        <v/>
      </c>
      <c r="E10" s="2">
        <f>SUMIFS(Payments!$I$5:$I$304,Payments!$B$5:$B$304,A10)</f>
        <v/>
      </c>
      <c r="F10" s="2">
        <f>D10-E10</f>
        <v/>
      </c>
      <c r="G10" s="3">
        <f>IF(C10=0,0,MAX(0,F10)/C10)</f>
        <v/>
      </c>
      <c r="H10">
        <f>IF(F10&lt;=0,"Green — Paid / Credit",IF(G10&lt;1,"Yellow — &lt;1 month",IF(G10&lt;2,"Orange — 1–2 months",IF(G10&lt;3,"Red — 2–3 months","Dark red — &gt;3 months"))))</f>
        <v/>
      </c>
      <c r="I10">
        <f>IFERROR(INDEX('Unit Register'!$E$4:$E$103,MATCH(A10,'Unit Register'!$A$4:$A$103,0)),"")</f>
        <v/>
      </c>
    </row>
    <row r="11">
      <c r="A11" t="str">
        <v>A7</v>
      </c>
      <c r="B11">
        <f>IFERROR(INDEX('Unit Register'!$F$4:$F$103,MATCH(A11,'Unit Register'!$A$4:$A$103,0)),"")</f>
        <v/>
      </c>
      <c r="C11" s="2">
        <f>IFERROR(INDEX('Unit Register'!$B$4:$B$103,MATCH(A11,'Unit Register'!$A$4:$A$103,0))+INDEX('Unit Register'!$C$4:$C$103,MATCH(A11,'Unit Register'!$A$4:$A$103,0)),0)</f>
        <v/>
      </c>
      <c r="D11" s="2">
        <f>SUMIFS('Monthly Charges'!$G$5:$G$304,'Monthly Charges'!$C$5:$C$304,A11)</f>
        <v/>
      </c>
      <c r="E11" s="2">
        <f>SUMIFS(Payments!$I$5:$I$304,Payments!$B$5:$B$304,A11)</f>
        <v/>
      </c>
      <c r="F11" s="2">
        <f>D11-E11</f>
        <v/>
      </c>
      <c r="G11" s="3">
        <f>IF(C11=0,0,MAX(0,F11)/C11)</f>
        <v/>
      </c>
      <c r="H11">
        <f>IF(F11&lt;=0,"Green — Paid / Credit",IF(G11&lt;1,"Yellow — &lt;1 month",IF(G11&lt;2,"Orange — 1–2 months",IF(G11&lt;3,"Red — 2–3 months","Dark red — &gt;3 months"))))</f>
        <v/>
      </c>
      <c r="I11">
        <f>IFERROR(INDEX('Unit Register'!$E$4:$E$103,MATCH(A11,'Unit Register'!$A$4:$A$103,0)),"")</f>
        <v/>
      </c>
    </row>
    <row r="12">
      <c r="A12" t="str">
        <v>B1</v>
      </c>
      <c r="B12">
        <f>IFERROR(INDEX('Unit Register'!$F$4:$F$103,MATCH(A12,'Unit Register'!$A$4:$A$103,0)),"")</f>
        <v/>
      </c>
      <c r="C12" s="2">
        <f>IFERROR(INDEX('Unit Register'!$B$4:$B$103,MATCH(A12,'Unit Register'!$A$4:$A$103,0))+INDEX('Unit Register'!$C$4:$C$103,MATCH(A12,'Unit Register'!$A$4:$A$103,0)),0)</f>
        <v/>
      </c>
      <c r="D12" s="2">
        <f>SUMIFS('Monthly Charges'!$G$5:$G$304,'Monthly Charges'!$C$5:$C$304,A12)</f>
        <v/>
      </c>
      <c r="E12" s="2">
        <f>SUMIFS(Payments!$I$5:$I$304,Payments!$B$5:$B$304,A12)</f>
        <v/>
      </c>
      <c r="F12" s="2">
        <f>D12-E12</f>
        <v/>
      </c>
      <c r="G12" s="3">
        <f>IF(C12=0,0,MAX(0,F12)/C12)</f>
        <v/>
      </c>
      <c r="H12">
        <f>IF(F12&lt;=0,"Green — Paid / Credit",IF(G12&lt;1,"Yellow — &lt;1 month",IF(G12&lt;2,"Orange — 1–2 months",IF(G12&lt;3,"Red — 2–3 months","Dark red — &gt;3 months"))))</f>
        <v/>
      </c>
      <c r="I12">
        <f>IFERROR(INDEX('Unit Register'!$E$4:$E$103,MATCH(A12,'Unit Register'!$A$4:$A$103,0)),"")</f>
        <v/>
      </c>
    </row>
    <row r="13">
      <c r="A13" t="str">
        <v>B2</v>
      </c>
      <c r="B13">
        <f>IFERROR(INDEX('Unit Register'!$F$4:$F$103,MATCH(A13,'Unit Register'!$A$4:$A$103,0)),"")</f>
        <v/>
      </c>
      <c r="C13" s="2">
        <f>IFERROR(INDEX('Unit Register'!$B$4:$B$103,MATCH(A13,'Unit Register'!$A$4:$A$103,0))+INDEX('Unit Register'!$C$4:$C$103,MATCH(A13,'Unit Register'!$A$4:$A$103,0)),0)</f>
        <v/>
      </c>
      <c r="D13" s="2">
        <f>SUMIFS('Monthly Charges'!$G$5:$G$304,'Monthly Charges'!$C$5:$C$304,A13)</f>
        <v/>
      </c>
      <c r="E13" s="2">
        <f>SUMIFS(Payments!$I$5:$I$304,Payments!$B$5:$B$304,A13)</f>
        <v/>
      </c>
      <c r="F13" s="2">
        <f>D13-E13</f>
        <v/>
      </c>
      <c r="G13" s="3">
        <f>IF(C13=0,0,MAX(0,F13)/C13)</f>
        <v/>
      </c>
      <c r="H13">
        <f>IF(F13&lt;=0,"Green — Paid / Credit",IF(G13&lt;1,"Yellow — &lt;1 month",IF(G13&lt;2,"Orange — 1–2 months",IF(G13&lt;3,"Red — 2–3 months","Dark red — &gt;3 months"))))</f>
        <v/>
      </c>
      <c r="I13">
        <f>IFERROR(INDEX('Unit Register'!$E$4:$E$103,MATCH(A13,'Unit Register'!$A$4:$A$103,0)),"")</f>
        <v/>
      </c>
    </row>
    <row r="14">
      <c r="A14" t="str">
        <v>B3</v>
      </c>
      <c r="B14">
        <f>IFERROR(INDEX('Unit Register'!$F$4:$F$103,MATCH(A14,'Unit Register'!$A$4:$A$103,0)),"")</f>
        <v/>
      </c>
      <c r="C14" s="2">
        <f>IFERROR(INDEX('Unit Register'!$B$4:$B$103,MATCH(A14,'Unit Register'!$A$4:$A$103,0))+INDEX('Unit Register'!$C$4:$C$103,MATCH(A14,'Unit Register'!$A$4:$A$103,0)),0)</f>
        <v/>
      </c>
      <c r="D14" s="2">
        <f>SUMIFS('Monthly Charges'!$G$5:$G$304,'Monthly Charges'!$C$5:$C$304,A14)</f>
        <v/>
      </c>
      <c r="E14" s="2">
        <f>SUMIFS(Payments!$I$5:$I$304,Payments!$B$5:$B$304,A14)</f>
        <v/>
      </c>
      <c r="F14" s="2">
        <f>D14-E14</f>
        <v/>
      </c>
      <c r="G14" s="3">
        <f>IF(C14=0,0,MAX(0,F14)/C14)</f>
        <v/>
      </c>
      <c r="H14">
        <f>IF(F14&lt;=0,"Green — Paid / Credit",IF(G14&lt;1,"Yellow — &lt;1 month",IF(G14&lt;2,"Orange — 1–2 months",IF(G14&lt;3,"Red — 2–3 months","Dark red — &gt;3 months"))))</f>
        <v/>
      </c>
      <c r="I14">
        <f>IFERROR(INDEX('Unit Register'!$E$4:$E$103,MATCH(A14,'Unit Register'!$A$4:$A$103,0)),"")</f>
        <v/>
      </c>
    </row>
    <row r="15">
      <c r="A15" t="str">
        <v>C1</v>
      </c>
      <c r="B15">
        <f>IFERROR(INDEX('Unit Register'!$F$4:$F$103,MATCH(A15,'Unit Register'!$A$4:$A$103,0)),"")</f>
        <v/>
      </c>
      <c r="C15" s="2">
        <f>IFERROR(INDEX('Unit Register'!$B$4:$B$103,MATCH(A15,'Unit Register'!$A$4:$A$103,0))+INDEX('Unit Register'!$C$4:$C$103,MATCH(A15,'Unit Register'!$A$4:$A$103,0)),0)</f>
        <v/>
      </c>
      <c r="D15" s="2">
        <f>SUMIFS('Monthly Charges'!$G$5:$G$304,'Monthly Charges'!$C$5:$C$304,A15)</f>
        <v/>
      </c>
      <c r="E15" s="2">
        <f>SUMIFS(Payments!$I$5:$I$304,Payments!$B$5:$B$304,A15)</f>
        <v/>
      </c>
      <c r="F15" s="2">
        <f>D15-E15</f>
        <v/>
      </c>
      <c r="G15" s="3">
        <f>IF(C15=0,0,MAX(0,F15)/C15)</f>
        <v/>
      </c>
      <c r="H15">
        <f>IF(F15&lt;=0,"Green — Paid / Credit",IF(G15&lt;1,"Yellow — &lt;1 month",IF(G15&lt;2,"Orange — 1–2 months",IF(G15&lt;3,"Red — 2–3 months","Dark red — &gt;3 months"))))</f>
        <v/>
      </c>
      <c r="I15">
        <f>IFERROR(INDEX('Unit Register'!$E$4:$E$103,MATCH(A15,'Unit Register'!$A$4:$A$103,0)),"")</f>
        <v/>
      </c>
    </row>
    <row r="16">
      <c r="A16" t="str">
        <v>C2</v>
      </c>
      <c r="B16">
        <f>IFERROR(INDEX('Unit Register'!$F$4:$F$103,MATCH(A16,'Unit Register'!$A$4:$A$103,0)),"")</f>
        <v/>
      </c>
      <c r="C16" s="2">
        <f>IFERROR(INDEX('Unit Register'!$B$4:$B$103,MATCH(A16,'Unit Register'!$A$4:$A$103,0))+INDEX('Unit Register'!$C$4:$C$103,MATCH(A16,'Unit Register'!$A$4:$A$103,0)),0)</f>
        <v/>
      </c>
      <c r="D16" s="2">
        <f>SUMIFS('Monthly Charges'!$G$5:$G$304,'Monthly Charges'!$C$5:$C$304,A16)</f>
        <v/>
      </c>
      <c r="E16" s="2">
        <f>SUMIFS(Payments!$I$5:$I$304,Payments!$B$5:$B$304,A16)</f>
        <v/>
      </c>
      <c r="F16" s="2">
        <f>D16-E16</f>
        <v/>
      </c>
      <c r="G16" s="3">
        <f>IF(C16=0,0,MAX(0,F16)/C16)</f>
        <v/>
      </c>
      <c r="H16">
        <f>IF(F16&lt;=0,"Green — Paid / Credit",IF(G16&lt;1,"Yellow — &lt;1 month",IF(G16&lt;2,"Orange — 1–2 months",IF(G16&lt;3,"Red — 2–3 months","Dark red — &gt;3 months"))))</f>
        <v/>
      </c>
      <c r="I16">
        <f>IFERROR(INDEX('Unit Register'!$E$4:$E$103,MATCH(A16,'Unit Register'!$A$4:$A$103,0)),"")</f>
        <v/>
      </c>
    </row>
    <row r="17">
      <c r="A17" t="str">
        <v>C3</v>
      </c>
      <c r="B17">
        <f>IFERROR(INDEX('Unit Register'!$F$4:$F$103,MATCH(A17,'Unit Register'!$A$4:$A$103,0)),"")</f>
        <v/>
      </c>
      <c r="C17" s="2">
        <f>IFERROR(INDEX('Unit Register'!$B$4:$B$103,MATCH(A17,'Unit Register'!$A$4:$A$103,0))+INDEX('Unit Register'!$C$4:$C$103,MATCH(A17,'Unit Register'!$A$4:$A$103,0)),0)</f>
        <v/>
      </c>
      <c r="D17" s="2">
        <f>SUMIFS('Monthly Charges'!$G$5:$G$304,'Monthly Charges'!$C$5:$C$304,A17)</f>
        <v/>
      </c>
      <c r="E17" s="2">
        <f>SUMIFS(Payments!$I$5:$I$304,Payments!$B$5:$B$304,A17)</f>
        <v/>
      </c>
      <c r="F17" s="2">
        <f>D17-E17</f>
        <v/>
      </c>
      <c r="G17" s="3">
        <f>IF(C17=0,0,MAX(0,F17)/C17)</f>
        <v/>
      </c>
      <c r="H17">
        <f>IF(F17&lt;=0,"Green — Paid / Credit",IF(G17&lt;1,"Yellow — &lt;1 month",IF(G17&lt;2,"Orange — 1–2 months",IF(G17&lt;3,"Red — 2–3 months","Dark red — &gt;3 months"))))</f>
        <v/>
      </c>
      <c r="I17">
        <f>IFERROR(INDEX('Unit Register'!$E$4:$E$103,MATCH(A17,'Unit Register'!$A$4:$A$103,0)),"")</f>
        <v/>
      </c>
    </row>
    <row r="18">
      <c r="A18" t="str">
        <v>Shop 1</v>
      </c>
      <c r="B18">
        <f>IFERROR(INDEX('Unit Register'!$F$4:$F$103,MATCH(A18,'Unit Register'!$A$4:$A$103,0)),"")</f>
        <v/>
      </c>
      <c r="C18" s="2">
        <f>IFERROR(INDEX('Unit Register'!$B$4:$B$103,MATCH(A18,'Unit Register'!$A$4:$A$103,0))+INDEX('Unit Register'!$C$4:$C$103,MATCH(A18,'Unit Register'!$A$4:$A$103,0)),0)</f>
        <v/>
      </c>
      <c r="D18" s="2">
        <f>SUMIFS('Monthly Charges'!$G$5:$G$304,'Monthly Charges'!$C$5:$C$304,A18)</f>
        <v/>
      </c>
      <c r="E18" s="2">
        <f>SUMIFS(Payments!$I$5:$I$304,Payments!$B$5:$B$304,A18)</f>
        <v/>
      </c>
      <c r="F18" s="2">
        <f>D18-E18</f>
        <v/>
      </c>
      <c r="G18" s="3">
        <f>IF(C18=0,0,MAX(0,F18)/C18)</f>
        <v/>
      </c>
      <c r="H18">
        <f>IF(F18&lt;=0,"Green — Paid / Credit",IF(G18&lt;1,"Yellow — &lt;1 month",IF(G18&lt;2,"Orange — 1–2 months",IF(G18&lt;3,"Red — 2–3 months","Dark red — &gt;3 months"))))</f>
        <v/>
      </c>
      <c r="I18">
        <f>IFERROR(INDEX('Unit Register'!$E$4:$E$103,MATCH(A18,'Unit Register'!$A$4:$A$103,0)),"")</f>
        <v/>
      </c>
    </row>
    <row r="19">
      <c r="A19" t="str">
        <v>Shop 2</v>
      </c>
      <c r="B19">
        <f>IFERROR(INDEX('Unit Register'!$F$4:$F$103,MATCH(A19,'Unit Register'!$A$4:$A$103,0)),"")</f>
        <v/>
      </c>
      <c r="C19" s="2">
        <f>IFERROR(INDEX('Unit Register'!$B$4:$B$103,MATCH(A19,'Unit Register'!$A$4:$A$103,0))+INDEX('Unit Register'!$C$4:$C$103,MATCH(A19,'Unit Register'!$A$4:$A$103,0)),0)</f>
        <v/>
      </c>
      <c r="D19" s="2">
        <f>SUMIFS('Monthly Charges'!$G$5:$G$304,'Monthly Charges'!$C$5:$C$304,A19)</f>
        <v/>
      </c>
      <c r="E19" s="2">
        <f>SUMIFS(Payments!$I$5:$I$304,Payments!$B$5:$B$304,A19)</f>
        <v/>
      </c>
      <c r="F19" s="2">
        <f>D19-E19</f>
        <v/>
      </c>
      <c r="G19" s="3">
        <f>IF(C19=0,0,MAX(0,F19)/C19)</f>
        <v/>
      </c>
      <c r="H19">
        <f>IF(F19&lt;=0,"Green — Paid / Credit",IF(G19&lt;1,"Yellow — &lt;1 month",IF(G19&lt;2,"Orange — 1–2 months",IF(G19&lt;3,"Red — 2–3 months","Dark red — &gt;3 months"))))</f>
        <v/>
      </c>
      <c r="I19">
        <f>IFERROR(INDEX('Unit Register'!$E$4:$E$103,MATCH(A19,'Unit Register'!$A$4:$A$103,0)),"")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1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F8"/>
  <sheetViews>
    <sheetView workbookViewId="0" rightToLeft="0"/>
  </sheetViews>
  <cols>
    <col min="1" max="1" customWidth="1" width="28"/>
    <col min="2" max="2" customWidth="1" width="18"/>
    <col min="4" max="4" customWidth="1" width="75"/>
    <col min="5" max="5" customWidth="1" width="3"/>
    <col min="6" max="6" customWidth="1" width="3"/>
  </cols>
  <sheetData>
    <row r="1" ht="27.95" customHeight="1">
      <c r="A1" t="str">
        <v>Rental Income Management — Settings</v>
      </c>
    </row>
    <row r="3" ht="15" customHeight="1">
      <c r="A3" t="str">
        <v>Setting</v>
      </c>
      <c r="B3" t="str">
        <v>Value</v>
      </c>
      <c r="D3" t="str">
        <v>How to use this workbook</v>
      </c>
    </row>
    <row r="4" ht="24" customHeight="1">
      <c r="A4" t="str">
        <v>Currency</v>
      </c>
      <c r="B4" s="2" t="str">
        <v>KSh</v>
      </c>
      <c r="D4" t="str">
        <v>1. Update current unit rent / garbage in Unit Register.</v>
      </c>
    </row>
    <row r="5" ht="24" customHeight="1">
      <c r="A5" t="str">
        <v>Default garbage fee</v>
      </c>
      <c r="B5" s="2">
        <v>200</v>
      </c>
      <c r="D5" t="str">
        <v>2. Add a row per monthly charge in Monthly Charges. Keep past rate snapshots unchanged.</v>
      </c>
    </row>
    <row r="6" ht="24" customHeight="1">
      <c r="A6" t="str">
        <v>Yellow limit (months)</v>
      </c>
      <c r="B6" s="3">
        <v>1</v>
      </c>
      <c r="D6" t="str">
        <v>3. Add every payment in Payments. Never delete — mark an error as Reversed.</v>
      </c>
    </row>
    <row r="7" ht="24" customHeight="1">
      <c r="A7" t="str">
        <v>Orange limit (months)</v>
      </c>
      <c r="B7" s="3">
        <v>2</v>
      </c>
      <c r="D7" t="str">
        <v>4. Use Import Staging when historical data is supplied, then review before copying it in.</v>
      </c>
    </row>
    <row r="8" ht="24" customHeight="1">
      <c r="A8" t="str">
        <v>Red limit (months)</v>
      </c>
      <c r="B8" s="3">
        <v>3</v>
      </c>
      <c r="D8" t="str">
        <v>5. The dashboard, reports and each unit page update from the two transaction sheets.</v>
      </c>
    </row>
  </sheetData>
  <mergeCells count="2">
    <mergeCell ref="D3:F3"/>
    <mergeCell ref="A1:F1"/>
  </mergeCells>
  <pageMargins left="0.7" right="0.7" top="0.75" bottom="0.75" header="0.3" footer="0.3"/>
  <ignoredErrors>
    <ignoredError numberStoredAsText="1" sqref="A1:F8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204"/>
  <sheetViews>
    <sheetView workbookViewId="0" rightToLeft="0"/>
  </sheetViews>
  <cols>
    <col min="1" max="1" customWidth="1" width="20"/>
    <col min="2" max="2" customWidth="1" width="18"/>
    <col min="3" max="3" customWidth="1" width="18"/>
    <col min="4" max="4" customWidth="1" width="18"/>
    <col min="5" max="5" customWidth="1" width="18"/>
    <col min="6" max="6" customWidth="1" width="28"/>
    <col min="7" max="7" customWidth="1" width="28"/>
    <col min="8" max="8" customWidth="1" width="35"/>
  </cols>
  <sheetData>
    <row r="1" ht="27.95" customHeight="1">
      <c r="A1" t="str">
        <v>Audit Log — retain changes, reversals and corrections</v>
      </c>
    </row>
    <row r="2">
      <c r="A2" t="str">
        <v>Excel formulas cannot automatically identify who edits a cell. Record material corrections and reversals here; do not delete original transactions.</v>
      </c>
    </row>
    <row r="4" ht="15" customHeight="1">
      <c r="A4" t="str">
        <v>Log Date / Time</v>
      </c>
      <c r="B4" t="str">
        <v>User</v>
      </c>
      <c r="C4" t="str">
        <v>Record Type</v>
      </c>
      <c r="D4" t="str">
        <v>Record ID</v>
      </c>
      <c r="E4" t="str">
        <v>Action</v>
      </c>
      <c r="F4" t="str">
        <v>Old Value / Reference</v>
      </c>
      <c r="G4" t="str">
        <v>New Value / Reference</v>
      </c>
      <c r="H4" t="str">
        <v>Reason</v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</sheetData>
  <mergeCells count="2">
    <mergeCell ref="A2:H2"/>
    <mergeCell ref="A1:H1"/>
  </mergeCells>
  <pageMargins left="0.7" right="0.7" top="0.75" bottom="0.75" header="0.3" footer="0.3"/>
  <ignoredErrors>
    <ignoredError numberStoredAsText="1" sqref="A1:H20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L504"/>
  <sheetViews>
    <sheetView workbookViewId="0" rightToLeft="0"/>
  </sheetViews>
  <cols>
    <col min="1" max="1" customWidth="1" width="22"/>
    <col min="2" max="2" customWidth="1" width="17"/>
    <col min="3" max="3" customWidth="1" width="13"/>
    <col min="4" max="4" customWidth="1" width="24"/>
    <col min="5" max="5" customWidth="1" width="15"/>
    <col min="6" max="6" customWidth="1" width="15"/>
    <col min="7" max="7" customWidth="1" width="22"/>
    <col min="8" max="8" customWidth="1" width="15"/>
    <col min="9" max="9" customWidth="1" width="15"/>
    <col min="10" max="10" customWidth="1" width="15"/>
    <col min="11" max="11" customWidth="1" width="15"/>
    <col min="12" max="12" customWidth="1" width="35"/>
  </cols>
  <sheetData>
    <row r="1" ht="27.95" customHeight="1">
      <c r="A1" t="str">
        <v>Historical Data Import Staging — review before finalising</v>
      </c>
    </row>
    <row r="2">
      <c r="A2" t="str">
        <v>Paste supplied historical tenant, monthly charge and payment records here first. Review, then copy approved records into Tenant Register, Monthly Charges and Payments.</v>
      </c>
    </row>
    <row r="4" ht="15" customHeight="1">
      <c r="A4" t="str">
        <v>Source File</v>
      </c>
      <c r="B4" t="str">
        <v>Record Type</v>
      </c>
      <c r="C4" t="str">
        <v>Unit</v>
      </c>
      <c r="D4" t="str">
        <v>Tenant</v>
      </c>
      <c r="E4" t="str">
        <v>Date</v>
      </c>
      <c r="F4" t="str">
        <v>Amount</v>
      </c>
      <c r="G4" t="str">
        <v>M-Pesa Ref</v>
      </c>
      <c r="H4" t="str">
        <v>Rent</v>
      </c>
      <c r="I4" t="str">
        <v>Garbage</v>
      </c>
      <c r="J4" t="str">
        <v>Deposit</v>
      </c>
      <c r="K4" t="str">
        <v>Status</v>
      </c>
      <c r="L4" t="str">
        <v>Review Notes</v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</sheetData>
  <mergeCells count="2">
    <mergeCell ref="A2:L2"/>
    <mergeCell ref="A1:L1"/>
  </mergeCells>
  <pageMargins left="0.7" right="0.7" top="0.75" bottom="0.75" header="0.3" footer="0.3"/>
  <ignoredErrors>
    <ignoredError numberStoredAsText="1" sqref="A1:L50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208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A1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A1</v>
      </c>
      <c r="C3" t="str">
        <v>Current Rent</v>
      </c>
      <c r="D3" s="2">
        <v>5000</v>
      </c>
      <c r="E3" s="2" t="str">
        <v>Garbage</v>
      </c>
      <c r="F3" s="2">
        <v>100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IFERROR(INDEX(Reports!$B$5:$B$19,MATCH("A1",Reports!$A$5:$A$19,0)),"")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 ht="15" customHeight="1">
      <c r="A6" s="7">
        <v>46277</v>
      </c>
      <c r="B6" s="1" t="str">
        <v>September</v>
      </c>
      <c r="C6" t="str">
        <v>Security Deposit Received</v>
      </c>
      <c r="D6" t="str">
        <v>LABAN MARUNGE</v>
      </c>
      <c r="E6" s="2">
        <v>0</v>
      </c>
      <c r="F6" s="2">
        <v>0</v>
      </c>
      <c r="G6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>Deposit of Ksh 5,000 received</v>
      </c>
    </row>
    <row r="7" ht="15" customHeight="1">
      <c r="A7" s="7">
        <v>46277</v>
      </c>
      <c r="B7" s="1" t="str">
        <v>September</v>
      </c>
      <c r="C7" t="str">
        <v>Monthly rent + garbage</v>
      </c>
      <c r="D7" t="str">
        <v>LABAN MARUNGE</v>
      </c>
      <c r="E7" s="2">
        <v>5000</v>
      </c>
      <c r="F7" s="2">
        <v>100</v>
      </c>
      <c r="G7" s="2">
        <v>0</v>
      </c>
      <c r="H7" t="str">
        <v/>
      </c>
      <c r="I7" s="2">
        <f>IF(A7="","",IF(C7="Payment Received",I6-IFERROR(G7,0),IF(C7="Monthly Rent Charge",I6+IFERROR(E7,0)+IFERROR(F7,0),I6)))</f>
        <v/>
      </c>
      <c r="J7" t="str">
        <v/>
      </c>
    </row>
    <row r="8" ht="15" customHeight="1">
      <c r="A8" s="7">
        <v>46283</v>
      </c>
      <c r="B8" s="1" t="str">
        <v>September</v>
      </c>
      <c r="C8" t="str">
        <v>Payment (M-Pesa)</v>
      </c>
      <c r="D8" t="str">
        <v>LABAN MARUNGE</v>
      </c>
      <c r="E8" s="2">
        <v>0</v>
      </c>
      <c r="F8" s="2">
        <v>0</v>
      </c>
      <c r="G8" s="2">
        <v>5000</v>
      </c>
      <c r="H8" t="str">
        <v>UICCW6GYXO</v>
      </c>
      <c r="I8" s="2">
        <f>IF(A8="","",IF(C8="Payment Received",I7-IFERROR(G8,0),IF(C8="Monthly Rent Charge",I7+IFERROR(E8,0)+IFERROR(F8,0),I7)))</f>
        <v/>
      </c>
      <c r="J8" s="2" t="str">
        <v/>
      </c>
    </row>
    <row r="9" ht="15" customHeight="1">
      <c r="I9" s="2">
        <f>IF(A9="","",IF(C9="Payment Received",I8-IFERROR(G9,0),IF(C9="Monthly Rent Charge",I8+IFERROR(E9,0)+IFERROR(F9,0),I8)))</f>
        <v/>
      </c>
    </row>
    <row r="10" ht="15" customHeight="1">
      <c r="I10" s="2">
        <f>IF(A10="","",IF(C10="Payment Received",I9-IFERROR(G10,0),IF(C10="Monthly Rent Charge",I9+IFERROR(E10,0)+IFERROR(F10,0),I9)))</f>
        <v/>
      </c>
    </row>
    <row r="11" ht="15" customHeight="1">
      <c r="I11" s="2">
        <f>IF(A11="","",IF(C11="Payment Received",I10-IFERROR(G11,0),IF(C11="Monthly Rent Charge",I10+IFERROR(E11,0)+IFERROR(F11,0),I10)))</f>
        <v/>
      </c>
    </row>
    <row r="12" ht="15" customHeight="1">
      <c r="I12" s="2">
        <f>IF(A12="","",IF(C12="Payment Received",I11-IFERROR(G12,0),IF(C12="Monthly Rent Charge",I11+IFERROR(E12,0)+IFERROR(F12,0),I11)))</f>
        <v/>
      </c>
    </row>
    <row r="13">
      <c r="A13" s="6">
        <f>IF(B13="","",DATE(YEAR(TODAY()),MATCH(B13,{"January","February","March","April","May","June","July","August","September","October","November","December"},0),1))</f>
        <v/>
      </c>
      <c r="C13">
        <f>IF(B13="","","Monthly Rent Charge")</f>
        <v/>
      </c>
      <c r="E13" s="2">
        <f>IF(C13="Monthly Rent Charge",$D$3,"")</f>
        <v/>
      </c>
      <c r="F13" s="2">
        <f>IF(C13="Monthly Rent Charge",$F$3,"")</f>
        <v/>
      </c>
      <c r="I13" s="2">
        <f>IF(A13="","",IF(C13="Payment Received",I12-IFERROR(G13,0),IF(C13="Monthly Rent Charge",I12+IFERROR(E13,0)+IFERROR(F13,0),I12)))</f>
        <v/>
      </c>
    </row>
    <row r="14">
      <c r="A14" s="6">
        <f>IF(B14="","",DATE(YEAR(TODAY()),MATCH(B14,{"January","February","March","April","May","June","July","August","September","October","November","December"},0),1))</f>
        <v/>
      </c>
      <c r="C14">
        <f>IF(B14="","","Monthly Rent Charge")</f>
        <v/>
      </c>
      <c r="E14" s="2">
        <f>IF(C14="Monthly Rent Charge",$D$3,"")</f>
        <v/>
      </c>
      <c r="F14" s="2">
        <f>IF(C14="Monthly Rent Charge",$F$3,"")</f>
        <v/>
      </c>
      <c r="I14" s="2">
        <f>IF(A14="","",IF(C14="Payment Received",I13-IFERROR(G14,0),IF(C14="Monthly Rent Charge",I13+IFERROR(E14,0)+IFERROR(F14,0),I13)))</f>
        <v/>
      </c>
    </row>
    <row r="15">
      <c r="A15" s="6">
        <f>IF(B15="","",DATE(YEAR(TODAY()),MATCH(B15,{"January","February","March","April","May","June","July","August","September","October","November","December"},0),1))</f>
        <v/>
      </c>
      <c r="C15">
        <f>IF(B15="","","Monthly Rent Charge")</f>
        <v/>
      </c>
      <c r="E15" s="2">
        <f>IF(C15="Monthly Rent Charge",$D$3,"")</f>
        <v/>
      </c>
      <c r="F15" s="2">
        <f>IF(C15="Monthly Rent Charge",$F$3,"")</f>
        <v/>
      </c>
      <c r="I15" s="2">
        <f>IF(A15="","",IF(C15="Payment Received",I14-IFERROR(G15,0),IF(C15="Monthly Rent Charge",I14+IFERROR(E15,0)+IFERROR(F15,0),I14)))</f>
        <v/>
      </c>
    </row>
    <row r="16">
      <c r="A16" s="6">
        <f>IF(B16="","",DATE(YEAR(TODAY()),MATCH(B16,{"January","February","March","April","May","June","July","August","September","October","November","December"},0),1))</f>
        <v/>
      </c>
      <c r="C16">
        <f>IF(B16="","","Monthly Rent Charge")</f>
        <v/>
      </c>
      <c r="E16" s="2">
        <f>IF(C16="Monthly Rent Charge",$D$3,"")</f>
        <v/>
      </c>
      <c r="F16" s="2">
        <f>IF(C16="Monthly Rent Charge",$F$3,"")</f>
        <v/>
      </c>
      <c r="I16" s="2">
        <f>IF(A16="","",IF(C16="Payment Received",I15-IFERROR(G16,0),IF(C16="Monthly Rent Charge",I15+IFERROR(E16,0)+IFERROR(F16,0),I15)))</f>
        <v/>
      </c>
    </row>
    <row r="17">
      <c r="A17" s="6">
        <f>IF(B17="","",DATE(YEAR(TODAY()),MATCH(B17,{"January","February","March","April","May","June","July","August","September","October","November","December"},0),1))</f>
        <v/>
      </c>
      <c r="C17">
        <f>IF(B17="","","Monthly Rent Charge")</f>
        <v/>
      </c>
      <c r="E17" s="2">
        <f>IF(C17="Monthly Rent Charge",$D$3,"")</f>
        <v/>
      </c>
      <c r="F17" s="2">
        <f>IF(C17="Monthly Rent Charge",$F$3,"")</f>
        <v/>
      </c>
      <c r="I17" s="2">
        <f>IF(A17="","",IF(C17="Payment Received",I16-IFERROR(G17,0),IF(C17="Monthly Rent Charge",I16+IFERROR(E17,0)+IFERROR(F17,0),I16)))</f>
        <v/>
      </c>
    </row>
    <row r="18">
      <c r="A18" s="6">
        <f>IF(B18="","",DATE(YEAR(TODAY()),MATCH(B18,{"January","February","March","April","May","June","July","August","September","October","November","December"},0),1))</f>
        <v/>
      </c>
      <c r="C18">
        <f>IF(B18="","","Monthly Rent Charge")</f>
        <v/>
      </c>
      <c r="E18" s="2">
        <f>IF(C18="Monthly Rent Charge",$D$3,"")</f>
        <v/>
      </c>
      <c r="F18" s="2">
        <f>IF(C18="Monthly Rent Charge",$F$3,"")</f>
        <v/>
      </c>
      <c r="I18" s="2">
        <f>IF(A18="","",IF(C18="Payment Received",I17-IFERROR(G18,0),IF(C18="Monthly Rent Charge",I17+IFERROR(E18,0)+IFERROR(F18,0),I17)))</f>
        <v/>
      </c>
    </row>
    <row r="19">
      <c r="A19" s="6">
        <f>IF(B19="","",DATE(YEAR(TODAY()),MATCH(B19,{"January","February","March","April","May","June","July","August","September","October","November","December"},0),1))</f>
        <v/>
      </c>
      <c r="C19">
        <f>IF(B19="","","Monthly Rent Charge")</f>
        <v/>
      </c>
      <c r="E19" s="2">
        <f>IF(C19="Monthly Rent Charge",$D$3,"")</f>
        <v/>
      </c>
      <c r="F19" s="2">
        <f>IF(C19="Monthly Rent Charge",$F$3,"")</f>
        <v/>
      </c>
      <c r="I19" s="2">
        <f>IF(A19="","",IF(C19="Payment Received",I18-IFERROR(G19,0),IF(C19="Monthly Rent Charge",I18+IFERROR(E19,0)+IFERROR(F19,0),I18)))</f>
        <v/>
      </c>
    </row>
    <row r="20">
      <c r="A20" s="6">
        <f>IF(B20="","",DATE(YEAR(TODAY()),MATCH(B20,{"January","February","March","April","May","June","July","August","September","October","November","December"},0),1))</f>
        <v/>
      </c>
      <c r="C20">
        <f>IF(B20="","","Monthly Rent Charge")</f>
        <v/>
      </c>
      <c r="E20" s="2">
        <f>IF(C20="Monthly Rent Charge",$D$3,"")</f>
        <v/>
      </c>
      <c r="F20" s="2">
        <f>IF(C20="Monthly Rent Charge",$F$3,"")</f>
        <v/>
      </c>
      <c r="I20" s="2">
        <f>IF(A20="","",IF(C20="Payment Received",I19-IFERROR(G20,0),IF(C20="Monthly Rent Charge",I19+IFERROR(E20,0)+IFERROR(F20,0),I19)))</f>
        <v/>
      </c>
    </row>
    <row r="21">
      <c r="A21" s="6">
        <f>IF(B21="","",DATE(YEAR(TODAY()),MATCH(B21,{"January","February","March","April","May","June","July","August","September","October","November","December"},0),1))</f>
        <v/>
      </c>
      <c r="C21">
        <f>IF(B21="","","Monthly Rent Charge")</f>
        <v/>
      </c>
      <c r="E21" s="2">
        <f>IF(C21="Monthly Rent Charge",$D$3,"")</f>
        <v/>
      </c>
      <c r="F21" s="2">
        <f>IF(C21="Monthly Rent Charge",$F$3,"")</f>
        <v/>
      </c>
      <c r="I21" s="2">
        <f>IF(A21="","",IF(C21="Payment Received",I20-IFERROR(G21,0),IF(C21="Monthly Rent Charge",I20+IFERROR(E21,0)+IFERROR(F21,0),I20)))</f>
        <v/>
      </c>
    </row>
    <row r="22">
      <c r="A22" s="6">
        <f>IF(B22="","",DATE(YEAR(TODAY()),MATCH(B22,{"January","February","March","April","May","June","July","August","September","October","November","December"},0),1))</f>
        <v/>
      </c>
      <c r="C22">
        <f>IF(B22="","","Monthly Rent Charge")</f>
        <v/>
      </c>
      <c r="E22" s="2">
        <f>IF(C22="Monthly Rent Charge",$D$3,"")</f>
        <v/>
      </c>
      <c r="F22" s="2">
        <f>IF(C22="Monthly Rent Charge",$F$3,"")</f>
        <v/>
      </c>
      <c r="I22" s="2">
        <f>IF(A22="","",IF(C22="Payment Received",I21-IFERROR(G22,0),IF(C22="Monthly Rent Charge",I21+IFERROR(E22,0)+IFERROR(F22,0),I21)))</f>
        <v/>
      </c>
    </row>
    <row r="23">
      <c r="A23" s="6">
        <f>IF(B23="","",DATE(YEAR(TODAY()),MATCH(B23,{"January","February","March","April","May","June","July","August","September","October","November","December"},0),1))</f>
        <v/>
      </c>
      <c r="C23">
        <f>IF(B23="","","Monthly Rent Charge")</f>
        <v/>
      </c>
      <c r="E23" s="2">
        <f>IF(C23="Monthly Rent Charge",$D$3,"")</f>
        <v/>
      </c>
      <c r="F23" s="2">
        <f>IF(C23="Monthly Rent Charge",$F$3,"")</f>
        <v/>
      </c>
      <c r="I23" s="2">
        <f>IF(A23="","",IF(C23="Payment Received",I22-IFERROR(G23,0),IF(C23="Monthly Rent Charge",I22+IFERROR(E23,0)+IFERROR(F23,0),I22)))</f>
        <v/>
      </c>
    </row>
    <row r="24">
      <c r="A24" s="6">
        <f>IF(B24="","",DATE(YEAR(TODAY()),MATCH(B24,{"January","February","March","April","May","June","July","August","September","October","November","December"},0),1))</f>
        <v/>
      </c>
      <c r="C24">
        <f>IF(B24="","","Monthly Rent Charge")</f>
        <v/>
      </c>
      <c r="E24" s="2">
        <f>IF(C24="Monthly Rent Charge",$D$3,"")</f>
        <v/>
      </c>
      <c r="F24" s="2">
        <f>IF(C24="Monthly Rent Charge",$F$3,"")</f>
        <v/>
      </c>
      <c r="I24" s="2">
        <f>IF(A24="","",IF(C24="Payment Received",I23-IFERROR(G24,0),IF(C24="Monthly Rent Charge",I23+IFERROR(E24,0)+IFERROR(F24,0),I23)))</f>
        <v/>
      </c>
    </row>
    <row r="25">
      <c r="A25" s="6">
        <f>IF(B25="","",DATE(YEAR(TODAY()),MATCH(B25,{"January","February","March","April","May","June","July","August","September","October","November","December"},0),1))</f>
        <v/>
      </c>
      <c r="C25">
        <f>IF(B25="","","Monthly Rent Charge")</f>
        <v/>
      </c>
      <c r="E25" s="2">
        <f>IF(C25="Monthly Rent Charge",$D$3,"")</f>
        <v/>
      </c>
      <c r="F25" s="2">
        <f>IF(C25="Monthly Rent Charge",$F$3,"")</f>
        <v/>
      </c>
      <c r="I25" s="2">
        <f>IF(A25="","",IF(C25="Payment Received",I24-IFERROR(G25,0),IF(C25="Monthly Rent Charge",I24+IFERROR(E25,0)+IFERROR(F25,0),I24)))</f>
        <v/>
      </c>
    </row>
    <row r="26">
      <c r="A26" s="6">
        <f>IF(B26="","",DATE(YEAR(TODAY()),MATCH(B26,{"January","February","March","April","May","June","July","August","September","October","November","December"},0),1))</f>
        <v/>
      </c>
      <c r="C26">
        <f>IF(B26="","","Monthly Rent Charge")</f>
        <v/>
      </c>
      <c r="E26" s="2">
        <f>IF(C26="Monthly Rent Charge",$D$3,"")</f>
        <v/>
      </c>
      <c r="F26" s="2">
        <f>IF(C26="Monthly Rent Charge",$F$3,"")</f>
        <v/>
      </c>
      <c r="I26" s="2">
        <f>IF(A26="","",IF(C26="Payment Received",I25-IFERROR(G26,0),IF(C26="Monthly Rent Charge",I25+IFERROR(E26,0)+IFERROR(F26,0),I25)))</f>
        <v/>
      </c>
    </row>
    <row r="27">
      <c r="A27" s="6">
        <f>IF(B27="","",DATE(YEAR(TODAY()),MATCH(B27,{"January","February","March","April","May","June","July","August","September","October","November","December"},0),1))</f>
        <v/>
      </c>
      <c r="C27">
        <f>IF(B27="","","Monthly Rent Charge")</f>
        <v/>
      </c>
      <c r="E27" s="2">
        <f>IF(C27="Monthly Rent Charge",$D$3,"")</f>
        <v/>
      </c>
      <c r="F27" s="2">
        <f>IF(C27="Monthly Rent Charge",$F$3,"")</f>
        <v/>
      </c>
      <c r="I27" s="2">
        <f>IF(A27="","",IF(C27="Payment Received",I26-IFERROR(G27,0),IF(C27="Monthly Rent Charge",I26+IFERROR(E27,0)+IFERROR(F27,0),I26)))</f>
        <v/>
      </c>
    </row>
    <row r="28">
      <c r="A28" s="6">
        <f>IF(B28="","",DATE(YEAR(TODAY()),MATCH(B28,{"January","February","March","April","May","June","July","August","September","October","November","December"},0),1))</f>
        <v/>
      </c>
      <c r="C28">
        <f>IF(B28="","","Monthly Rent Charge")</f>
        <v/>
      </c>
      <c r="E28" s="2">
        <f>IF(C28="Monthly Rent Charge",$D$3,"")</f>
        <v/>
      </c>
      <c r="F28" s="2">
        <f>IF(C28="Monthly Rent Charge",$F$3,"")</f>
        <v/>
      </c>
      <c r="I28" s="2">
        <f>IF(A28="","",IF(C28="Payment Received",I27-IFERROR(G28,0),IF(C28="Monthly Rent Charge",I27+IFERROR(E28,0)+IFERROR(F28,0),I27)))</f>
        <v/>
      </c>
    </row>
    <row r="29">
      <c r="A29" s="6">
        <f>IF(B29="","",DATE(YEAR(TODAY()),MATCH(B29,{"January","February","March","April","May","June","July","August","September","October","November","December"},0),1))</f>
        <v/>
      </c>
      <c r="C29">
        <f>IF(B29="","","Monthly Rent Charge")</f>
        <v/>
      </c>
      <c r="E29" s="2">
        <f>IF(C29="Monthly Rent Charge",$D$3,"")</f>
        <v/>
      </c>
      <c r="F29" s="2">
        <f>IF(C29="Monthly Rent Charge",$F$3,"")</f>
        <v/>
      </c>
      <c r="I29" s="2">
        <f>IF(A29="","",IF(C29="Payment Received",I28-IFERROR(G29,0),IF(C29="Monthly Rent Charge",I28+IFERROR(E29,0)+IFERROR(F29,0),I28)))</f>
        <v/>
      </c>
    </row>
    <row r="30">
      <c r="A30" s="6">
        <f>IF(B30="","",DATE(YEAR(TODAY()),MATCH(B30,{"January","February","March","April","May","June","July","August","September","October","November","December"},0),1))</f>
        <v/>
      </c>
      <c r="C30">
        <f>IF(B30="","","Monthly Rent Charge")</f>
        <v/>
      </c>
      <c r="E30" s="2">
        <f>IF(C30="Monthly Rent Charge",$D$3,"")</f>
        <v/>
      </c>
      <c r="F30" s="2">
        <f>IF(C30="Monthly Rent Charge",$F$3,"")</f>
        <v/>
      </c>
      <c r="I30" s="2">
        <f>IF(A30="","",IF(C30="Payment Received",I29-IFERROR(G30,0),IF(C30="Monthly Rent Charge",I29+IFERROR(E30,0)+IFERROR(F30,0),I29)))</f>
        <v/>
      </c>
    </row>
    <row r="31">
      <c r="A31" s="6">
        <f>IF(B31="","",DATE(YEAR(TODAY()),MATCH(B31,{"January","February","March","April","May","June","July","August","September","October","November","December"},0),1))</f>
        <v/>
      </c>
      <c r="C31">
        <f>IF(B31="","","Monthly Rent Charge")</f>
        <v/>
      </c>
      <c r="E31" s="2">
        <f>IF(C31="Monthly Rent Charge",$D$3,"")</f>
        <v/>
      </c>
      <c r="F31" s="2">
        <f>IF(C31="Monthly Rent Charge",$F$3,"")</f>
        <v/>
      </c>
      <c r="I31" s="2">
        <f>IF(A31="","",IF(C31="Payment Received",I30-IFERROR(G31,0),IF(C31="Monthly Rent Charge",I30+IFERROR(E31,0)+IFERROR(F31,0),I30)))</f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  <row r="206">
      <c r="E206" s="2">
        <f>IF(C206="Monthly Rent Charge",$D$3,"")</f>
        <v/>
      </c>
      <c r="F206" s="2">
        <f>IF(C206="Monthly Rent Charge",$F$3,"")</f>
        <v/>
      </c>
      <c r="I206" s="2">
        <f>IF(A206="","",IF(C206="Payment Received",I205-IFERROR(G206,0),IF(C206="Monthly Rent Charge",I205+IFERROR(E206,0)+IFERROR(F206,0),I205)))</f>
        <v/>
      </c>
    </row>
    <row r="207">
      <c r="I207" s="2">
        <f>IF(A207="","",IF(C207="Payment Received",I206-IFERROR(G207,0),IF(C207="Monthly Rent Charge",I206+IFERROR(E207,0)+IFERROR(F207,0),I206)))</f>
        <v/>
      </c>
    </row>
    <row r="208">
      <c r="I208" s="2">
        <f>IF(A208="","",IF(C208="Payment Received",I207-IFERROR(G208,0),IF(C208="Monthly Rent Charge",I207+IFERROR(E208,0)+IFERROR(F208,0),I207)))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8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J224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A2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A2</v>
      </c>
      <c r="C3" t="str">
        <v>Current Rent</v>
      </c>
      <c r="D3" s="2">
        <v>4500</v>
      </c>
      <c r="E3" s="2" t="str">
        <v>Garbage</v>
      </c>
      <c r="F3" s="2">
        <v>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IFERROR(INDEX(Reports!$B$5:$B$19,MATCH("A2",Reports!$A$5:$A$19,0)),"")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 ht="15" customHeight="1">
      <c r="A6" s="8">
        <v>45413</v>
      </c>
      <c r="B6" s="1" t="str">
        <v>May</v>
      </c>
      <c r="C6" t="str">
        <v>Monthly Rent Charge</v>
      </c>
      <c r="D6" t="str">
        <v>KATIWA KAMENE</v>
      </c>
      <c r="E6" s="2">
        <v>4500</v>
      </c>
      <c r="F6" s="2">
        <v>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8">
        <v>45417</v>
      </c>
      <c r="B7" s="1" t="str">
        <v>May</v>
      </c>
      <c r="C7" t="str">
        <v>Payment Received</v>
      </c>
      <c r="D7" t="str">
        <v>KATIWA KAMENE</v>
      </c>
      <c r="E7" s="2">
        <v>0</v>
      </c>
      <c r="F7" s="2">
        <v>0</v>
      </c>
      <c r="G7" s="2">
        <v>4500</v>
      </c>
      <c r="H7" t="str">
        <v>SE57AGDEVX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8">
        <v>45444</v>
      </c>
      <c r="B8" s="1" t="str">
        <v>June</v>
      </c>
      <c r="C8" t="str">
        <v>Monthly Rent Charge</v>
      </c>
      <c r="D8" t="str">
        <v>KATIWA KAMENE</v>
      </c>
      <c r="E8" s="2">
        <v>4500</v>
      </c>
      <c r="F8" s="2">
        <v>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8">
        <v>45448</v>
      </c>
      <c r="B9" s="1" t="str">
        <v>June</v>
      </c>
      <c r="C9" t="str">
        <v>Payment Received</v>
      </c>
      <c r="D9" t="str">
        <v>KATIWA KAMENE</v>
      </c>
      <c r="E9" s="2">
        <v>0</v>
      </c>
      <c r="F9" s="2">
        <v>0</v>
      </c>
      <c r="G9" s="2">
        <v>4500</v>
      </c>
      <c r="H9" t="str">
        <v>SF54JVEV5Y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8">
        <v>45474</v>
      </c>
      <c r="B10" s="1" t="str">
        <v>July</v>
      </c>
      <c r="C10" t="str">
        <v>Monthly Rent Charge</v>
      </c>
      <c r="D10" t="str">
        <v>KATIWA KAMENE</v>
      </c>
      <c r="E10" s="2">
        <v>4500</v>
      </c>
      <c r="F10" s="2">
        <v>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45479</v>
      </c>
      <c r="B11" s="1" t="str">
        <v>July</v>
      </c>
      <c r="C11" t="str">
        <v>Payment Received</v>
      </c>
      <c r="D11" t="str">
        <v>KATIWA KAMENE</v>
      </c>
      <c r="E11" s="2">
        <v>0</v>
      </c>
      <c r="F11" s="2">
        <v>0</v>
      </c>
      <c r="G11" s="2">
        <v>4500</v>
      </c>
      <c r="H11" t="str">
        <v>SG63QGNDV9</v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8">
        <v>45505</v>
      </c>
      <c r="B12" s="1" t="str">
        <v>August</v>
      </c>
      <c r="C12" t="str">
        <v>Monthly Rent Charge</v>
      </c>
      <c r="D12" t="str">
        <v>KATIWA KAMENE</v>
      </c>
      <c r="E12" s="2">
        <v>4500</v>
      </c>
      <c r="F12" s="2">
        <v>0</v>
      </c>
      <c r="G12" s="2">
        <v>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45510</v>
      </c>
      <c r="B13" s="1" t="str">
        <v>August</v>
      </c>
      <c r="C13" t="str">
        <v>Payment Received</v>
      </c>
      <c r="D13" t="str">
        <v>KATIWA KAMENE</v>
      </c>
      <c r="E13" s="2">
        <v>0</v>
      </c>
      <c r="F13" s="2">
        <v>0</v>
      </c>
      <c r="G13" s="2">
        <v>4500</v>
      </c>
      <c r="H13" t="str">
        <v>SH654CXXY9</v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8">
        <v>45536</v>
      </c>
      <c r="B14" s="1" t="str">
        <v>September</v>
      </c>
      <c r="C14" t="str">
        <v>Monthly Rent Charge</v>
      </c>
      <c r="D14" t="str">
        <v>KATIWA KAMENE</v>
      </c>
      <c r="E14" s="2">
        <v>4500</v>
      </c>
      <c r="F14" s="2">
        <v>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 ht="15" customHeight="1">
      <c r="A15" s="7">
        <v>45542</v>
      </c>
      <c r="B15" s="1" t="str">
        <v>September</v>
      </c>
      <c r="C15" t="str">
        <v>Payment Received</v>
      </c>
      <c r="D15" t="str">
        <v>KATIWA KAMENE</v>
      </c>
      <c r="E15" s="2">
        <v>0</v>
      </c>
      <c r="F15" s="2">
        <v>0</v>
      </c>
      <c r="G15" s="2">
        <v>4500</v>
      </c>
      <c r="H15" t="str">
        <v>SI72PLCW0I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8">
        <v>45566</v>
      </c>
      <c r="B16" s="1" t="str">
        <v>October</v>
      </c>
      <c r="C16" t="str">
        <v>Monthly Rent Charge</v>
      </c>
      <c r="D16" t="str">
        <v>KATIWA KAMENE</v>
      </c>
      <c r="E16" s="2">
        <v>4500</v>
      </c>
      <c r="F16" s="2">
        <v>0</v>
      </c>
      <c r="G16" s="2">
        <v>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 ht="15" customHeight="1">
      <c r="A17" s="7">
        <v>45571</v>
      </c>
      <c r="B17" s="1" t="str">
        <v>October</v>
      </c>
      <c r="C17" t="str">
        <v>Payment Received</v>
      </c>
      <c r="D17" t="str">
        <v>KATIWA KAMENE</v>
      </c>
      <c r="E17" s="2">
        <v>0</v>
      </c>
      <c r="F17" s="2">
        <v>0</v>
      </c>
      <c r="G17" s="2">
        <v>4500</v>
      </c>
      <c r="H17" t="str">
        <v>SJ643CA9I2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8">
        <v>45597</v>
      </c>
      <c r="B18" s="1" t="str">
        <v>November</v>
      </c>
      <c r="C18" t="str">
        <v>Monthly Rent Charge</v>
      </c>
      <c r="D18" t="str">
        <v>KATIWA KAMENE</v>
      </c>
      <c r="E18" s="2">
        <v>4500</v>
      </c>
      <c r="F18" s="2">
        <v>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 ht="15" customHeight="1">
      <c r="A19" s="7">
        <v>45602</v>
      </c>
      <c r="B19" s="1" t="str">
        <v>November</v>
      </c>
      <c r="C19" t="str">
        <v>Payment Received</v>
      </c>
      <c r="D19" t="str">
        <v>KATIWA KAMENE</v>
      </c>
      <c r="E19" s="2">
        <v>0</v>
      </c>
      <c r="F19" s="2">
        <v>0</v>
      </c>
      <c r="G19" s="2">
        <v>3000</v>
      </c>
      <c r="H19" t="str">
        <v>SK67U4HX7V</v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>
      <c r="A20" s="8">
        <v>45627</v>
      </c>
      <c r="B20" s="1" t="str">
        <v>December</v>
      </c>
      <c r="C20" t="str">
        <v>Monthly Rent Charge</v>
      </c>
      <c r="D20" t="str">
        <v>KATIWA KAMENE</v>
      </c>
      <c r="E20" s="2">
        <v>4500</v>
      </c>
      <c r="F20" s="2">
        <v>0</v>
      </c>
      <c r="G20" s="2">
        <v>0</v>
      </c>
      <c r="H20" t="str">
        <v/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 ht="15" customHeight="1">
      <c r="A21" s="7">
        <v>45631</v>
      </c>
      <c r="B21" s="1" t="str">
        <v>December</v>
      </c>
      <c r="C21" t="str">
        <v>Payment Received</v>
      </c>
      <c r="D21" t="str">
        <v>KATIWA KAMENE</v>
      </c>
      <c r="E21" s="2">
        <v>0</v>
      </c>
      <c r="F21" s="2">
        <v>0</v>
      </c>
      <c r="G21" s="2">
        <v>4500</v>
      </c>
      <c r="H21" t="str">
        <v>SL59DSH8KN</v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8">
        <v>45658</v>
      </c>
      <c r="B22" s="1" t="str">
        <v>January</v>
      </c>
      <c r="C22" t="str">
        <v>Monthly Rent Charge</v>
      </c>
      <c r="D22" t="str">
        <v>KATIWA KAMENE</v>
      </c>
      <c r="E22" s="2">
        <v>4500</v>
      </c>
      <c r="F22" s="2">
        <v>0</v>
      </c>
      <c r="G22" s="2">
        <v>0</v>
      </c>
      <c r="H22" t="str">
        <v/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 ht="15" customHeight="1">
      <c r="A23" s="7">
        <v>45663</v>
      </c>
      <c r="B23" s="1" t="str">
        <v>January</v>
      </c>
      <c r="C23" t="str">
        <v>Payment Received</v>
      </c>
      <c r="D23" t="str">
        <v>KATIWA KAMENE</v>
      </c>
      <c r="E23" s="2">
        <v>0</v>
      </c>
      <c r="F23" s="2">
        <v>0</v>
      </c>
      <c r="G23" s="2">
        <v>4500</v>
      </c>
      <c r="H23" t="str">
        <v>TA608ISC04</v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>
      <c r="A24" s="8">
        <v>45689</v>
      </c>
      <c r="B24" s="1" t="str">
        <v>February</v>
      </c>
      <c r="C24" t="str">
        <v>Monthly Rent Charge</v>
      </c>
      <c r="D24" t="str">
        <v>KATIWA KAMENE</v>
      </c>
      <c r="E24" s="2">
        <v>4500</v>
      </c>
      <c r="F24" s="2">
        <v>0</v>
      </c>
      <c r="G24" s="2">
        <v>0</v>
      </c>
      <c r="H24" t="str">
        <v/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 ht="15" customHeight="1">
      <c r="A25" s="7">
        <v>45694</v>
      </c>
      <c r="B25" s="1" t="str">
        <v>February</v>
      </c>
      <c r="C25" t="str">
        <v>Payment Received</v>
      </c>
      <c r="D25" t="str">
        <v>KATIWA KAMENE</v>
      </c>
      <c r="E25" s="2">
        <v>0</v>
      </c>
      <c r="F25" s="2">
        <v>0</v>
      </c>
      <c r="G25" s="2">
        <v>6000</v>
      </c>
      <c r="H25" t="str">
        <v>TB681U2C3U</v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>
      <c r="A26" s="8">
        <v>45717</v>
      </c>
      <c r="B26" s="1" t="str">
        <v>March</v>
      </c>
      <c r="C26" t="str">
        <v>Monthly Rent Charge</v>
      </c>
      <c r="D26" t="str">
        <v>KATIWA KAMENE</v>
      </c>
      <c r="E26" s="2">
        <v>4500</v>
      </c>
      <c r="F26" s="2">
        <v>0</v>
      </c>
      <c r="G26" s="2">
        <v>0</v>
      </c>
      <c r="H26" t="str">
        <v/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 ht="15" customHeight="1">
      <c r="A27" s="7">
        <v>45727</v>
      </c>
      <c r="B27" s="1" t="str">
        <v>March</v>
      </c>
      <c r="C27" t="str">
        <v>Payment Received</v>
      </c>
      <c r="D27" t="str">
        <v>KATIWA KAMENE</v>
      </c>
      <c r="E27" s="2">
        <v>0</v>
      </c>
      <c r="F27" s="2">
        <v>0</v>
      </c>
      <c r="G27" s="2">
        <v>4500</v>
      </c>
      <c r="H27" t="str">
        <v>TCB6808HS0</v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8">
        <v>45748</v>
      </c>
      <c r="B28" s="1" t="str">
        <v>April</v>
      </c>
      <c r="C28" t="str">
        <v>Monthly Rent Charge</v>
      </c>
      <c r="D28" t="str">
        <v>KATIWA KAMENE</v>
      </c>
      <c r="E28" s="2">
        <v>4500</v>
      </c>
      <c r="F28" s="2">
        <v>0</v>
      </c>
      <c r="G28" s="2">
        <v>0</v>
      </c>
      <c r="H28" t="str">
        <v/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 ht="15" customHeight="1">
      <c r="A29" s="7">
        <v>45754</v>
      </c>
      <c r="B29" s="1" t="str">
        <v>April</v>
      </c>
      <c r="C29" t="str">
        <v>Payment Received</v>
      </c>
      <c r="D29" t="str">
        <v>KATIWA KAMENE</v>
      </c>
      <c r="E29" s="2">
        <v>0</v>
      </c>
      <c r="F29" s="2">
        <v>0</v>
      </c>
      <c r="G29" s="2">
        <v>4500</v>
      </c>
      <c r="H29" t="str">
        <v>TD73T0MGB1</v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8">
        <v>45778</v>
      </c>
      <c r="B30" s="1" t="str">
        <v>May</v>
      </c>
      <c r="C30" t="str">
        <v>Monthly Rent Charge</v>
      </c>
      <c r="D30" t="str">
        <v>KATIWA KAMENE</v>
      </c>
      <c r="E30" s="2">
        <v>4500</v>
      </c>
      <c r="F30" s="2">
        <v>0</v>
      </c>
      <c r="G30" s="2">
        <v>0</v>
      </c>
      <c r="H30" t="str">
        <v/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 ht="15" customHeight="1">
      <c r="A31" s="7">
        <v>45782</v>
      </c>
      <c r="B31" s="1" t="str">
        <v>May</v>
      </c>
      <c r="C31" t="str">
        <v>Payment Received</v>
      </c>
      <c r="D31" t="str">
        <v>KATIWA KAMENE</v>
      </c>
      <c r="E31" s="2">
        <v>0</v>
      </c>
      <c r="F31" s="2">
        <v>0</v>
      </c>
      <c r="G31" s="2">
        <v>4500</v>
      </c>
      <c r="H31" t="str">
        <v>TE58KFI578</v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>
      <c r="A32" s="8">
        <v>45809</v>
      </c>
      <c r="B32" s="1" t="str">
        <v>June</v>
      </c>
      <c r="C32" t="str">
        <v>Monthly Rent Charge</v>
      </c>
      <c r="D32" t="str">
        <v>KATIWA KAMENE</v>
      </c>
      <c r="E32" s="2">
        <v>4500</v>
      </c>
      <c r="F32" s="2">
        <v>0</v>
      </c>
      <c r="G32" s="2">
        <v>0</v>
      </c>
      <c r="H32" t="str">
        <v/>
      </c>
      <c r="I32" s="2">
        <f>IF(A32="","",IF(C32="Payment Received",I31-IFERROR(G32,0),IF(C32="Monthly Rent Charge",I31+IFERROR(E32,0)+IFERROR(F32,0),I31)))</f>
        <v/>
      </c>
      <c r="J32" t="str">
        <v/>
      </c>
    </row>
    <row r="33" ht="15" customHeight="1">
      <c r="A33" s="7">
        <v>45815</v>
      </c>
      <c r="B33" s="1" t="str">
        <v>June</v>
      </c>
      <c r="C33" t="str">
        <v>Payment Received</v>
      </c>
      <c r="D33" t="str">
        <v>KATIWA KAMENE</v>
      </c>
      <c r="E33" s="2">
        <v>0</v>
      </c>
      <c r="F33" s="2">
        <v>0</v>
      </c>
      <c r="G33" s="2">
        <v>4500</v>
      </c>
      <c r="H33" t="str">
        <v>TF71YMZMWL</v>
      </c>
      <c r="I33" s="2">
        <f>IF(A33="","",IF(C33="Payment Received",I32-IFERROR(G33,0),IF(C33="Monthly Rent Charge",I32+IFERROR(E33,0)+IFERROR(F33,0),I32)))</f>
        <v/>
      </c>
      <c r="J33" t="str">
        <v/>
      </c>
    </row>
    <row r="34">
      <c r="A34" s="8">
        <v>45839</v>
      </c>
      <c r="B34" s="1" t="str">
        <v>July</v>
      </c>
      <c r="C34" t="str">
        <v>Monthly Rent Charge</v>
      </c>
      <c r="D34" t="str">
        <v>KATIWA KAMENE</v>
      </c>
      <c r="E34" s="2">
        <v>4500</v>
      </c>
      <c r="F34" s="2">
        <v>0</v>
      </c>
      <c r="G34" s="2">
        <v>0</v>
      </c>
      <c r="H34" t="str">
        <v/>
      </c>
      <c r="I34" s="2">
        <f>IF(A34="","",IF(C34="Payment Received",I33-IFERROR(G34,0),IF(C34="Monthly Rent Charge",I33+IFERROR(E34,0)+IFERROR(F34,0),I33)))</f>
        <v/>
      </c>
      <c r="J34" t="str">
        <v/>
      </c>
    </row>
    <row r="35" ht="15" customHeight="1">
      <c r="A35" s="7">
        <v>45845</v>
      </c>
      <c r="B35" s="1" t="str">
        <v>July</v>
      </c>
      <c r="C35" t="str">
        <v>Payment Received</v>
      </c>
      <c r="D35" t="str">
        <v>KATIWA KAMENE</v>
      </c>
      <c r="E35" s="2">
        <v>0</v>
      </c>
      <c r="F35" s="2">
        <v>0</v>
      </c>
      <c r="G35" s="2">
        <v>4500</v>
      </c>
      <c r="H35" t="str">
        <v>TG74ZQPORC</v>
      </c>
      <c r="I35" s="2">
        <f>IF(A35="","",IF(C35="Payment Received",I34-IFERROR(G35,0),IF(C35="Monthly Rent Charge",I34+IFERROR(E35,0)+IFERROR(F35,0),I34)))</f>
        <v/>
      </c>
      <c r="J35" t="str">
        <v/>
      </c>
    </row>
    <row r="36">
      <c r="A36" s="8">
        <v>45870</v>
      </c>
      <c r="B36" s="1" t="str">
        <v>August</v>
      </c>
      <c r="C36" t="str">
        <v>Monthly Rent Charge</v>
      </c>
      <c r="D36" t="str">
        <v>KATIWA KAMENE</v>
      </c>
      <c r="E36" s="2">
        <v>4500</v>
      </c>
      <c r="F36" s="2">
        <v>0</v>
      </c>
      <c r="G36" s="2">
        <v>0</v>
      </c>
      <c r="H36" t="str">
        <v/>
      </c>
      <c r="I36" s="2">
        <f>IF(A36="","",IF(C36="Payment Received",I35-IFERROR(G36,0),IF(C36="Monthly Rent Charge",I35+IFERROR(E36,0)+IFERROR(F36,0),I35)))</f>
        <v/>
      </c>
      <c r="J36" t="str">
        <v/>
      </c>
    </row>
    <row r="37" ht="15" customHeight="1">
      <c r="A37" s="7">
        <v>45874</v>
      </c>
      <c r="B37" s="1" t="str">
        <v>August</v>
      </c>
      <c r="C37" t="str">
        <v>Payment Received</v>
      </c>
      <c r="D37" t="str">
        <v>KATIWA KAMENE</v>
      </c>
      <c r="E37" s="2">
        <v>0</v>
      </c>
      <c r="F37" s="2">
        <v>0</v>
      </c>
      <c r="G37" s="2">
        <v>4500</v>
      </c>
      <c r="H37" t="str">
        <v>TH503DKKO4</v>
      </c>
      <c r="I37" s="2">
        <f>IF(A37="","",IF(C37="Payment Received",I36-IFERROR(G37,0),IF(C37="Monthly Rent Charge",I36+IFERROR(E37,0)+IFERROR(F37,0),I36)))</f>
        <v/>
      </c>
      <c r="J37" t="str">
        <v/>
      </c>
    </row>
    <row r="38">
      <c r="A38" s="8">
        <v>45901</v>
      </c>
      <c r="B38" s="1" t="str">
        <v>September</v>
      </c>
      <c r="C38" t="str">
        <v>Monthly Rent Charge</v>
      </c>
      <c r="D38" t="str">
        <v>KATIWA KAMENE</v>
      </c>
      <c r="E38" s="2">
        <v>4500</v>
      </c>
      <c r="F38" s="2">
        <v>0</v>
      </c>
      <c r="G38" s="2">
        <v>0</v>
      </c>
      <c r="H38" t="str">
        <v/>
      </c>
      <c r="I38" s="2">
        <f>IF(A38="","",IF(C38="Payment Received",I37-IFERROR(G38,0),IF(C38="Monthly Rent Charge",I37+IFERROR(E38,0)+IFERROR(F38,0),I37)))</f>
        <v/>
      </c>
      <c r="J38" t="str">
        <v/>
      </c>
    </row>
    <row r="39" ht="15" customHeight="1">
      <c r="A39" s="7">
        <v>45906</v>
      </c>
      <c r="B39" s="1" t="str">
        <v>September</v>
      </c>
      <c r="C39" t="str">
        <v>Payment Received</v>
      </c>
      <c r="D39" t="str">
        <v>KATIWA KAMENE</v>
      </c>
      <c r="E39" s="2">
        <v>0</v>
      </c>
      <c r="F39" s="2">
        <v>0</v>
      </c>
      <c r="G39" s="2">
        <v>4500</v>
      </c>
      <c r="H39" t="str">
        <v>TI61MELPOJ</v>
      </c>
      <c r="I39" s="2">
        <f>IF(A39="","",IF(C39="Payment Received",I38-IFERROR(G39,0),IF(C39="Monthly Rent Charge",I38+IFERROR(E39,0)+IFERROR(F39,0),I38)))</f>
        <v/>
      </c>
      <c r="J39" t="str">
        <v/>
      </c>
    </row>
    <row r="40">
      <c r="A40" s="8">
        <v>45931</v>
      </c>
      <c r="B40" s="1" t="str">
        <v>October</v>
      </c>
      <c r="C40" t="str">
        <v>Monthly Rent Charge</v>
      </c>
      <c r="D40" t="str">
        <v>KATIWA KAMENE</v>
      </c>
      <c r="E40" s="2">
        <v>4500</v>
      </c>
      <c r="F40" s="2">
        <v>0</v>
      </c>
      <c r="G40" s="2">
        <v>0</v>
      </c>
      <c r="H40" t="str">
        <v/>
      </c>
      <c r="I40" s="2">
        <f>IF(A40="","",IF(C40="Payment Received",I39-IFERROR(G40,0),IF(C40="Monthly Rent Charge",I39+IFERROR(E40,0)+IFERROR(F40,0),I39)))</f>
        <v/>
      </c>
      <c r="J40" t="str">
        <v/>
      </c>
    </row>
    <row r="41" ht="15" customHeight="1">
      <c r="A41" s="7">
        <v>45935</v>
      </c>
      <c r="B41" s="1" t="str">
        <v>October</v>
      </c>
      <c r="C41" t="str">
        <v>Payment Received</v>
      </c>
      <c r="D41" t="str">
        <v>KATIWA KAMENE</v>
      </c>
      <c r="E41" s="2">
        <v>0</v>
      </c>
      <c r="F41" s="2">
        <v>0</v>
      </c>
      <c r="G41" s="2">
        <v>4500</v>
      </c>
      <c r="H41" t="str">
        <v>TJ55A6NB9I</v>
      </c>
      <c r="I41" s="2">
        <f>IF(A41="","",IF(C41="Payment Received",I40-IFERROR(G41,0),IF(C41="Monthly Rent Charge",I40+IFERROR(E41,0)+IFERROR(F41,0),I40)))</f>
        <v/>
      </c>
      <c r="J41" t="str">
        <v/>
      </c>
    </row>
    <row r="42">
      <c r="A42" s="8">
        <v>45962</v>
      </c>
      <c r="B42" s="1" t="str">
        <v>November</v>
      </c>
      <c r="C42" t="str">
        <v>Monthly Rent Charge</v>
      </c>
      <c r="D42" t="str">
        <v>KATIWA KAMENE</v>
      </c>
      <c r="E42" s="2">
        <v>4500</v>
      </c>
      <c r="F42" s="2">
        <v>0</v>
      </c>
      <c r="G42" s="2">
        <v>0</v>
      </c>
      <c r="H42" t="str">
        <v/>
      </c>
      <c r="I42" s="2">
        <f>IF(A42="","",IF(C42="Payment Received",I41-IFERROR(G42,0),IF(C42="Monthly Rent Charge",I41+IFERROR(E42,0)+IFERROR(F42,0),I41)))</f>
        <v/>
      </c>
      <c r="J42" t="str">
        <v/>
      </c>
    </row>
    <row r="43" ht="15" customHeight="1">
      <c r="A43" s="7">
        <v>45967</v>
      </c>
      <c r="B43" s="1" t="str">
        <v>November</v>
      </c>
      <c r="C43" t="str">
        <v>Payment Received</v>
      </c>
      <c r="D43" t="str">
        <v>KATIWA KAMENE</v>
      </c>
      <c r="E43" s="2">
        <v>0</v>
      </c>
      <c r="F43" s="2">
        <v>0</v>
      </c>
      <c r="G43" s="2">
        <v>4500</v>
      </c>
      <c r="H43" t="str">
        <v>TK65A9JNEM</v>
      </c>
      <c r="I43" s="2">
        <f>IF(A43="","",IF(C43="Payment Received",I42-IFERROR(G43,0),IF(C43="Monthly Rent Charge",I42+IFERROR(E43,0)+IFERROR(F43,0),I42)))</f>
        <v/>
      </c>
      <c r="J43" t="str">
        <v/>
      </c>
    </row>
    <row r="44">
      <c r="A44" s="8">
        <v>45992</v>
      </c>
      <c r="B44" s="1" t="str">
        <v>December</v>
      </c>
      <c r="C44" t="str">
        <v>Monthly Rent Charge</v>
      </c>
      <c r="D44" t="str">
        <v>KATIWA KAMENE</v>
      </c>
      <c r="E44" s="2">
        <v>4500</v>
      </c>
      <c r="F44" s="2">
        <v>0</v>
      </c>
      <c r="G44" s="2">
        <v>0</v>
      </c>
      <c r="H44" t="str">
        <v/>
      </c>
      <c r="I44" s="2">
        <f>IF(A44="","",IF(C44="Payment Received",I43-IFERROR(G44,0),IF(C44="Monthly Rent Charge",I43+IFERROR(E44,0)+IFERROR(F44,0),I43)))</f>
        <v/>
      </c>
      <c r="J44" t="str">
        <v/>
      </c>
    </row>
    <row r="45" ht="15" customHeight="1">
      <c r="A45" s="7">
        <v>46000</v>
      </c>
      <c r="B45" s="1" t="str">
        <v>December</v>
      </c>
      <c r="C45" t="str">
        <v>Payment Received</v>
      </c>
      <c r="D45" t="str">
        <v>KATIWA KAMENE</v>
      </c>
      <c r="E45" s="2">
        <v>0</v>
      </c>
      <c r="F45" s="2">
        <v>0</v>
      </c>
      <c r="G45" s="2">
        <v>3000</v>
      </c>
      <c r="H45" t="str">
        <v>TL95A0N451</v>
      </c>
      <c r="I45" s="2">
        <f>IF(A45="","",IF(C45="Payment Received",I44-IFERROR(G45,0),IF(C45="Monthly Rent Charge",I44+IFERROR(E45,0)+IFERROR(F45,0),I44)))</f>
        <v/>
      </c>
      <c r="J45" t="str">
        <v/>
      </c>
    </row>
    <row r="46">
      <c r="A46" s="8">
        <v>46023</v>
      </c>
      <c r="B46" s="1" t="str">
        <v>January</v>
      </c>
      <c r="C46" t="str">
        <v>Monthly Rent Charge</v>
      </c>
      <c r="D46" t="str">
        <v>KATIWA KAMENE</v>
      </c>
      <c r="E46" s="2">
        <v>4500</v>
      </c>
      <c r="F46" s="2">
        <v>0</v>
      </c>
      <c r="G46" s="2">
        <v>0</v>
      </c>
      <c r="H46" t="str">
        <v/>
      </c>
      <c r="I46" s="2">
        <f>IF(A46="","",IF(C46="Payment Received",I45-IFERROR(G46,0),IF(C46="Monthly Rent Charge",I45+IFERROR(E46,0)+IFERROR(F46,0),I45)))</f>
        <v/>
      </c>
      <c r="J46" t="str">
        <v/>
      </c>
    </row>
    <row r="47" ht="15" customHeight="1">
      <c r="A47" s="7">
        <v>46029</v>
      </c>
      <c r="B47" s="1" t="str">
        <v>January</v>
      </c>
      <c r="C47" t="str">
        <v>Payment Received</v>
      </c>
      <c r="D47" t="str">
        <v>KATIWA KAMENE</v>
      </c>
      <c r="E47" s="2">
        <v>0</v>
      </c>
      <c r="F47" s="2">
        <v>0</v>
      </c>
      <c r="G47" s="2">
        <v>4500</v>
      </c>
      <c r="H47" t="str">
        <v>UA75A3BV4U</v>
      </c>
      <c r="I47" s="2">
        <f>IF(A47="","",IF(C47="Payment Received",I46-IFERROR(G47,0),IF(C47="Monthly Rent Charge",I46+IFERROR(E47,0)+IFERROR(F47,0),I46)))</f>
        <v/>
      </c>
      <c r="J47" t="str">
        <v/>
      </c>
    </row>
    <row r="48">
      <c r="A48" s="8">
        <v>46054</v>
      </c>
      <c r="B48" s="1" t="str">
        <v>February</v>
      </c>
      <c r="C48" t="str">
        <v>Monthly Rent Charge</v>
      </c>
      <c r="D48" t="str">
        <v>KATIWA KAMENE</v>
      </c>
      <c r="E48" s="2">
        <v>4500</v>
      </c>
      <c r="F48" s="2">
        <v>0</v>
      </c>
      <c r="G48" s="2">
        <v>0</v>
      </c>
      <c r="H48" t="str">
        <v/>
      </c>
      <c r="I48" s="2">
        <f>IF(A48="","",IF(C48="Payment Received",I47-IFERROR(G48,0),IF(C48="Monthly Rent Charge",I47+IFERROR(E48,0)+IFERROR(F48,0),I47)))</f>
        <v/>
      </c>
      <c r="J48" t="str">
        <v/>
      </c>
    </row>
    <row r="49" ht="15" customHeight="1">
      <c r="A49" s="7">
        <v>46060</v>
      </c>
      <c r="B49" s="1" t="str">
        <v>February</v>
      </c>
      <c r="C49" t="str">
        <v>Payment Received</v>
      </c>
      <c r="D49" t="str">
        <v>KATIWA KAMENE</v>
      </c>
      <c r="E49" s="2">
        <v>0</v>
      </c>
      <c r="F49" s="2">
        <v>0</v>
      </c>
      <c r="G49" s="2">
        <v>4500</v>
      </c>
      <c r="H49" t="str">
        <v>UB75A69STV</v>
      </c>
      <c r="I49" s="2">
        <f>IF(A49="","",IF(C49="Payment Received",I48-IFERROR(G49,0),IF(C49="Monthly Rent Charge",I48+IFERROR(E49,0)+IFERROR(F49,0),I48)))</f>
        <v/>
      </c>
      <c r="J49" t="str">
        <v/>
      </c>
    </row>
    <row r="50">
      <c r="A50" s="8">
        <v>46082</v>
      </c>
      <c r="B50" s="1" t="str">
        <v>March</v>
      </c>
      <c r="C50" t="str">
        <v>Monthly Rent Charge</v>
      </c>
      <c r="D50" t="str">
        <v>KATIWA KAMENE</v>
      </c>
      <c r="E50" s="2">
        <v>4500</v>
      </c>
      <c r="F50" s="2">
        <v>0</v>
      </c>
      <c r="G50" s="2">
        <v>0</v>
      </c>
      <c r="H50" t="str">
        <v/>
      </c>
      <c r="I50" s="2">
        <f>IF(A50="","",IF(C50="Payment Received",I49-IFERROR(G50,0),IF(C50="Monthly Rent Charge",I49+IFERROR(E50,0)+IFERROR(F50,0),I49)))</f>
        <v/>
      </c>
      <c r="J50" t="str">
        <v/>
      </c>
    </row>
    <row r="51" ht="15" customHeight="1">
      <c r="A51" s="7">
        <v>46088</v>
      </c>
      <c r="B51" s="1" t="str">
        <v>March</v>
      </c>
      <c r="C51" t="str">
        <v>Payment Received</v>
      </c>
      <c r="D51" t="str">
        <v>KATIWA KAMENE</v>
      </c>
      <c r="E51" s="2">
        <v>0</v>
      </c>
      <c r="F51" s="2">
        <v>0</v>
      </c>
      <c r="G51" s="2">
        <v>6000</v>
      </c>
      <c r="H51" t="str">
        <v>UC75A8Z2ZV</v>
      </c>
      <c r="I51" s="2">
        <f>IF(A51="","",IF(C51="Payment Received",I50-IFERROR(G51,0),IF(C51="Monthly Rent Charge",I50+IFERROR(E51,0)+IFERROR(F51,0),I50)))</f>
        <v/>
      </c>
      <c r="J51" t="str">
        <v/>
      </c>
    </row>
    <row r="52">
      <c r="A52" s="8">
        <v>46113</v>
      </c>
      <c r="B52" s="1" t="str">
        <v>April</v>
      </c>
      <c r="C52" t="str">
        <v>Monthly Rent Charge</v>
      </c>
      <c r="D52" t="str">
        <v>KATIWA KAMENE</v>
      </c>
      <c r="E52" s="2">
        <v>4500</v>
      </c>
      <c r="F52" s="2">
        <v>0</v>
      </c>
      <c r="G52" s="2">
        <v>0</v>
      </c>
      <c r="H52" t="str">
        <v/>
      </c>
      <c r="I52" s="2">
        <f>IF(A52="","",IF(C52="Payment Received",I51-IFERROR(G52,0),IF(C52="Monthly Rent Charge",I51+IFERROR(E52,0)+IFERROR(F52,0),I51)))</f>
        <v/>
      </c>
      <c r="J52" t="str">
        <v/>
      </c>
    </row>
    <row r="53" ht="15" customHeight="1">
      <c r="A53" s="7">
        <v>46118</v>
      </c>
      <c r="B53" s="1" t="str">
        <v>April</v>
      </c>
      <c r="C53" t="str">
        <v>Payment Received</v>
      </c>
      <c r="D53" t="str">
        <v>KATIWA KAMENE</v>
      </c>
      <c r="E53" s="2">
        <v>0</v>
      </c>
      <c r="F53" s="2">
        <v>0</v>
      </c>
      <c r="G53" s="2">
        <v>4500</v>
      </c>
      <c r="H53" t="str">
        <v>UD65A0771S</v>
      </c>
      <c r="I53" s="2">
        <f>IF(A53="","",IF(C53="Payment Received",I52-IFERROR(G53,0),IF(C53="Monthly Rent Charge",I52+IFERROR(E53,0)+IFERROR(F53,0),I52)))</f>
        <v/>
      </c>
      <c r="J53" t="str">
        <v/>
      </c>
    </row>
    <row r="54">
      <c r="A54" s="8">
        <v>46143</v>
      </c>
      <c r="B54" s="1" t="str">
        <v>May</v>
      </c>
      <c r="C54" t="str">
        <v>Monthly Rent Charge</v>
      </c>
      <c r="D54" t="str">
        <v>KATIWA KAMENE</v>
      </c>
      <c r="E54" s="2">
        <v>4500</v>
      </c>
      <c r="F54" s="2">
        <v>0</v>
      </c>
      <c r="G54" s="2">
        <v>0</v>
      </c>
      <c r="H54" t="str">
        <v/>
      </c>
      <c r="I54" s="2">
        <f>IF(A54="","",IF(C54="Payment Received",I53-IFERROR(G54,0),IF(C54="Monthly Rent Charge",I53+IFERROR(E54,0)+IFERROR(F54,0),I53)))</f>
        <v/>
      </c>
      <c r="J54" t="str">
        <v/>
      </c>
    </row>
    <row r="55" ht="15" customHeight="1">
      <c r="A55" s="7">
        <v>46145</v>
      </c>
      <c r="B55" s="1" t="str">
        <v>May</v>
      </c>
      <c r="C55" t="str">
        <v>Payment Received</v>
      </c>
      <c r="D55" t="str">
        <v>KATIWA KAMENE</v>
      </c>
      <c r="E55" s="2">
        <v>0</v>
      </c>
      <c r="F55" s="2">
        <v>0</v>
      </c>
      <c r="G55" s="2">
        <v>4500</v>
      </c>
      <c r="H55" t="str">
        <v>UE35A3DTAF</v>
      </c>
      <c r="I55" s="2">
        <f>IF(A55="","",IF(C55="Payment Received",I54-IFERROR(G55,0),IF(C55="Monthly Rent Charge",I54+IFERROR(E55,0)+IFERROR(F55,0),I54)))</f>
        <v/>
      </c>
      <c r="J55" t="str">
        <v/>
      </c>
    </row>
    <row r="56">
      <c r="A56" s="8">
        <v>46174</v>
      </c>
      <c r="B56" s="1" t="str">
        <v>June</v>
      </c>
      <c r="C56" t="str">
        <v>Monthly Rent Charge</v>
      </c>
      <c r="D56" t="str">
        <v>KATIWA KAMENE</v>
      </c>
      <c r="E56" s="2">
        <v>4500</v>
      </c>
      <c r="F56" s="2">
        <v>0</v>
      </c>
      <c r="G56" s="2">
        <v>0</v>
      </c>
      <c r="H56" t="str">
        <v/>
      </c>
      <c r="I56" s="2">
        <f>IF(A56="","",IF(C56="Payment Received",I55-IFERROR(G56,0),IF(C56="Monthly Rent Charge",I55+IFERROR(E56,0)+IFERROR(F56,0),I55)))</f>
        <v/>
      </c>
      <c r="J56" t="str">
        <v/>
      </c>
    </row>
    <row r="57">
      <c r="A57" s="8">
        <v>46180</v>
      </c>
      <c r="B57" s="1" t="str">
        <v>June</v>
      </c>
      <c r="C57" t="str">
        <v>Payment Received</v>
      </c>
      <c r="D57" t="str">
        <v>KATIWA KAMENE</v>
      </c>
      <c r="E57" s="2">
        <v>0</v>
      </c>
      <c r="F57" s="2">
        <v>0</v>
      </c>
      <c r="G57" s="2">
        <v>4500</v>
      </c>
      <c r="H57" t="str">
        <v>UF75A7H5IT</v>
      </c>
      <c r="I57" s="2">
        <f>IF(A57="","",IF(C57="Payment Received",I56-IFERROR(G57,0),IF(C57="Monthly Rent Charge",I56+IFERROR(E57,0)+IFERROR(F57,0),I56)))</f>
        <v/>
      </c>
      <c r="J57" t="str">
        <v/>
      </c>
    </row>
    <row r="58">
      <c r="A58" s="8">
        <v>46204</v>
      </c>
      <c r="B58" s="1" t="str">
        <v>July</v>
      </c>
      <c r="C58" t="str">
        <v>Monthly Rent Charge</v>
      </c>
      <c r="D58" t="str">
        <v>KATIWA KAMENE</v>
      </c>
      <c r="E58" s="2">
        <v>4500</v>
      </c>
      <c r="F58" s="2">
        <v>0</v>
      </c>
      <c r="G58" s="2">
        <v>0</v>
      </c>
      <c r="H58" t="str">
        <v/>
      </c>
      <c r="I58" s="2">
        <f>IF(A58="","",IF(C58="Payment Received",I57-IFERROR(G58,0),IF(C58="Monthly Rent Charge",I57+IFERROR(E58,0)+IFERROR(F58,0),I57)))</f>
        <v/>
      </c>
      <c r="J58" t="str">
        <v/>
      </c>
    </row>
    <row r="59">
      <c r="A59" s="8">
        <v>46209</v>
      </c>
      <c r="B59" s="1" t="str">
        <v>July</v>
      </c>
      <c r="C59" t="str">
        <v>Payment Received</v>
      </c>
      <c r="D59" t="str">
        <v>KATIWA KAMENE</v>
      </c>
      <c r="E59" s="2">
        <v>0</v>
      </c>
      <c r="F59" s="2">
        <v>0</v>
      </c>
      <c r="G59" s="2">
        <v>4500</v>
      </c>
      <c r="H59" t="str">
        <v>UG65AATKKN4</v>
      </c>
      <c r="I59" s="2">
        <f>IF(A59="","",IF(C59="Payment Received",I58-IFERROR(G59,0),IF(C59="Monthly Rent Charge",I58+IFERROR(E59,0)+IFERROR(F59,0),I58)))</f>
        <v/>
      </c>
      <c r="J59" t="str">
        <v/>
      </c>
    </row>
    <row r="60">
      <c r="A60" s="8">
        <v>46235</v>
      </c>
      <c r="B60" s="1" t="str">
        <v>August</v>
      </c>
      <c r="C60" t="str">
        <v>Monthly Rent Charge</v>
      </c>
      <c r="D60" t="str">
        <v>KATIWA KAMENE</v>
      </c>
      <c r="E60" s="2">
        <v>4500</v>
      </c>
      <c r="F60" s="2">
        <v>0</v>
      </c>
      <c r="G60" s="2">
        <v>0</v>
      </c>
      <c r="H60" t="str">
        <v/>
      </c>
      <c r="I60" s="2">
        <f>IF(A60="","",IF(C60="Payment Received",I59-IFERROR(G60,0),IF(C60="Monthly Rent Charge",I59+IFERROR(E60,0)+IFERROR(F60,0),I59)))</f>
        <v/>
      </c>
      <c r="J60" t="str">
        <v/>
      </c>
    </row>
    <row r="61">
      <c r="A61" s="8">
        <v>46237</v>
      </c>
      <c r="B61" s="1" t="str">
        <v>August</v>
      </c>
      <c r="C61" t="str">
        <v>Payment Received</v>
      </c>
      <c r="D61" t="str">
        <v>KATIWA KAMENE</v>
      </c>
      <c r="E61" s="2">
        <v>0</v>
      </c>
      <c r="F61" s="2">
        <v>0</v>
      </c>
      <c r="G61" s="2">
        <v>4500</v>
      </c>
      <c r="H61" t="str">
        <v>UH35A27V6D</v>
      </c>
      <c r="I61" s="2">
        <f>IF(A61="","",IF(C61="Payment Received",I60-IFERROR(G61,0),IF(C61="Monthly Rent Charge",I60+IFERROR(E61,0)+IFERROR(F61,0),I60)))</f>
        <v/>
      </c>
      <c r="J61" t="str">
        <v/>
      </c>
    </row>
    <row r="62">
      <c r="A62" s="8">
        <v>46266</v>
      </c>
      <c r="B62" s="1" t="str">
        <v>September</v>
      </c>
      <c r="C62" t="str">
        <v>Monthly rent + garbage</v>
      </c>
      <c r="D62" t="str">
        <v>KATIWA KAMENE</v>
      </c>
      <c r="E62" s="2">
        <v>4500</v>
      </c>
      <c r="F62" s="2">
        <v>0</v>
      </c>
      <c r="G62" s="2">
        <v>0</v>
      </c>
      <c r="H62" t="str">
        <v/>
      </c>
      <c r="I62" s="2">
        <f>IF(A62="","",IF(C62="Payment Received",I61-IFERROR(G62,0),IF(C62="Monthly Rent Charge",I61+IFERROR(E62,0)+IFERROR(F62,0),I61)))</f>
        <v/>
      </c>
      <c r="J62" t="str">
        <v/>
      </c>
    </row>
    <row r="63">
      <c r="A63" s="8">
        <v>46272</v>
      </c>
      <c r="B63" s="1" t="str">
        <v>September</v>
      </c>
      <c r="C63" t="str">
        <v>Payment (M-Pesa)</v>
      </c>
      <c r="D63" t="str">
        <v>KATIWA KAMENE</v>
      </c>
      <c r="E63" s="2">
        <v>0</v>
      </c>
      <c r="F63" s="2">
        <v>0</v>
      </c>
      <c r="G63" s="2">
        <v>4500</v>
      </c>
      <c r="H63" t="str">
        <v>UI75A6BX8B</v>
      </c>
      <c r="I63" s="2">
        <f>IF(A63="","",IF(C63="Payment Received",I62-IFERROR(G63,0),IF(C63="Monthly Rent Charge",I62+IFERROR(E63,0)+IFERROR(F63,0),I62)))</f>
        <v/>
      </c>
      <c r="J63" t="str"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  <row r="206">
      <c r="A206" s="6">
        <f>IF(B206="","",DATE(YEAR(TODAY()),MATCH(B206,{"January","February","March","April","May","June","July","August","September","October","November","December"},0),1))</f>
        <v/>
      </c>
      <c r="C206">
        <f>IF(B206="","","Monthly Rent Charge")</f>
        <v/>
      </c>
      <c r="E206" s="2">
        <f>IF(C206="Monthly Rent Charge",$D$3,"")</f>
        <v/>
      </c>
      <c r="F206" s="2">
        <f>IF(C206="Monthly Rent Charge",$F$3,"")</f>
        <v/>
      </c>
      <c r="I206" s="2">
        <f>IF(A206="","",IF(C206="Payment Received",I205-IFERROR(G206,0),IF(C206="Monthly Rent Charge",I205+IFERROR(E206,0)+IFERROR(F206,0),I205)))</f>
        <v/>
      </c>
    </row>
    <row r="207">
      <c r="A207" s="6">
        <f>IF(B207="","",DATE(YEAR(TODAY()),MATCH(B207,{"January","February","March","April","May","June","July","August","September","October","November","December"},0),1))</f>
        <v/>
      </c>
      <c r="C207">
        <f>IF(B207="","","Monthly Rent Charge")</f>
        <v/>
      </c>
      <c r="E207" s="2">
        <f>IF(C207="Monthly Rent Charge",$D$3,"")</f>
        <v/>
      </c>
      <c r="F207" s="2">
        <f>IF(C207="Monthly Rent Charge",$F$3,"")</f>
        <v/>
      </c>
      <c r="I207" s="2">
        <f>IF(A207="","",IF(C207="Payment Received",I206-IFERROR(G207,0),IF(C207="Monthly Rent Charge",I206+IFERROR(E207,0)+IFERROR(F207,0),I206)))</f>
        <v/>
      </c>
    </row>
    <row r="208">
      <c r="A208" s="6">
        <f>IF(B208="","",DATE(YEAR(TODAY()),MATCH(B208,{"January","February","March","April","May","June","July","August","September","October","November","December"},0),1))</f>
        <v/>
      </c>
      <c r="C208">
        <f>IF(B208="","","Monthly Rent Charge")</f>
        <v/>
      </c>
      <c r="E208" s="2">
        <f>IF(C208="Monthly Rent Charge",$D$3,"")</f>
        <v/>
      </c>
      <c r="F208" s="2">
        <f>IF(C208="Monthly Rent Charge",$F$3,"")</f>
        <v/>
      </c>
      <c r="I208" s="2">
        <f>IF(A208="","",IF(C208="Payment Received",I207-IFERROR(G208,0),IF(C208="Monthly Rent Charge",I207+IFERROR(E208,0)+IFERROR(F208,0),I207)))</f>
        <v/>
      </c>
    </row>
    <row r="209">
      <c r="A209" s="6">
        <f>IF(B209="","",DATE(YEAR(TODAY()),MATCH(B209,{"January","February","March","April","May","June","July","August","September","October","November","December"},0),1))</f>
        <v/>
      </c>
      <c r="C209">
        <f>IF(B209="","","Monthly Rent Charge")</f>
        <v/>
      </c>
      <c r="E209" s="2">
        <f>IF(C209="Monthly Rent Charge",$D$3,"")</f>
        <v/>
      </c>
      <c r="F209" s="2">
        <f>IF(C209="Monthly Rent Charge",$F$3,"")</f>
        <v/>
      </c>
      <c r="I209" s="2">
        <f>IF(A209="","",IF(C209="Payment Received",I208-IFERROR(G209,0),IF(C209="Monthly Rent Charge",I208+IFERROR(E209,0)+IFERROR(F209,0),I208)))</f>
        <v/>
      </c>
    </row>
    <row r="210">
      <c r="A210" s="6">
        <f>IF(B210="","",DATE(YEAR(TODAY()),MATCH(B210,{"January","February","March","April","May","June","July","August","September","October","November","December"},0),1))</f>
        <v/>
      </c>
      <c r="C210">
        <f>IF(B210="","","Monthly Rent Charge")</f>
        <v/>
      </c>
      <c r="E210" s="2">
        <f>IF(C210="Monthly Rent Charge",$D$3,"")</f>
        <v/>
      </c>
      <c r="F210" s="2">
        <f>IF(C210="Monthly Rent Charge",$F$3,"")</f>
        <v/>
      </c>
      <c r="I210" s="2">
        <f>IF(A210="","",IF(C210="Payment Received",I209-IFERROR(G210,0),IF(C210="Monthly Rent Charge",I209+IFERROR(E210,0)+IFERROR(F210,0),I209)))</f>
        <v/>
      </c>
    </row>
    <row r="211">
      <c r="A211" s="6">
        <f>IF(B211="","",DATE(YEAR(TODAY()),MATCH(B211,{"January","February","March","April","May","June","July","August","September","October","November","December"},0),1))</f>
        <v/>
      </c>
      <c r="C211">
        <f>IF(B211="","","Monthly Rent Charge")</f>
        <v/>
      </c>
      <c r="E211" s="2">
        <f>IF(C211="Monthly Rent Charge",$D$3,"")</f>
        <v/>
      </c>
      <c r="F211" s="2">
        <f>IF(C211="Monthly Rent Charge",$F$3,"")</f>
        <v/>
      </c>
      <c r="I211" s="2">
        <f>IF(A211="","",IF(C211="Payment Received",I210-IFERROR(G211,0),IF(C211="Monthly Rent Charge",I210+IFERROR(E211,0)+IFERROR(F211,0),I210)))</f>
        <v/>
      </c>
    </row>
    <row r="212">
      <c r="A212" s="6">
        <f>IF(B212="","",DATE(YEAR(TODAY()),MATCH(B212,{"January","February","March","April","May","June","July","August","September","October","November","December"},0),1))</f>
        <v/>
      </c>
      <c r="C212">
        <f>IF(B212="","","Monthly Rent Charge")</f>
        <v/>
      </c>
      <c r="E212" s="2">
        <f>IF(C212="Monthly Rent Charge",$D$3,"")</f>
        <v/>
      </c>
      <c r="F212" s="2">
        <f>IF(C212="Monthly Rent Charge",$F$3,"")</f>
        <v/>
      </c>
      <c r="I212" s="2">
        <f>IF(A212="","",IF(C212="Payment Received",I211-IFERROR(G212,0),IF(C212="Monthly Rent Charge",I211+IFERROR(E212,0)+IFERROR(F212,0),I211)))</f>
        <v/>
      </c>
    </row>
    <row r="213">
      <c r="A213" s="6">
        <f>IF(B213="","",DATE(YEAR(TODAY()),MATCH(B213,{"January","February","March","April","May","June","July","August","September","October","November","December"},0),1))</f>
        <v/>
      </c>
      <c r="C213">
        <f>IF(B213="","","Monthly Rent Charge")</f>
        <v/>
      </c>
      <c r="E213" s="2">
        <f>IF(C213="Monthly Rent Charge",$D$3,"")</f>
        <v/>
      </c>
      <c r="F213" s="2">
        <f>IF(C213="Monthly Rent Charge",$F$3,"")</f>
        <v/>
      </c>
      <c r="I213" s="2">
        <f>IF(A213="","",IF(C213="Payment Received",I212-IFERROR(G213,0),IF(C213="Monthly Rent Charge",I212+IFERROR(E213,0)+IFERROR(F213,0),I212)))</f>
        <v/>
      </c>
    </row>
    <row r="214">
      <c r="A214" s="6">
        <f>IF(B214="","",DATE(YEAR(TODAY()),MATCH(B214,{"January","February","March","April","May","June","July","August","September","October","November","December"},0),1))</f>
        <v/>
      </c>
      <c r="C214">
        <f>IF(B214="","","Monthly Rent Charge")</f>
        <v/>
      </c>
      <c r="E214" s="2">
        <f>IF(C214="Monthly Rent Charge",$D$3,"")</f>
        <v/>
      </c>
      <c r="F214" s="2">
        <f>IF(C214="Monthly Rent Charge",$F$3,"")</f>
        <v/>
      </c>
      <c r="I214" s="2">
        <f>IF(A214="","",IF(C214="Payment Received",I213-IFERROR(G214,0),IF(C214="Monthly Rent Charge",I213+IFERROR(E214,0)+IFERROR(F214,0),I213)))</f>
        <v/>
      </c>
    </row>
    <row r="215">
      <c r="A215" s="6">
        <f>IF(B215="","",DATE(YEAR(TODAY()),MATCH(B215,{"January","February","March","April","May","June","July","August","September","October","November","December"},0),1))</f>
        <v/>
      </c>
      <c r="C215">
        <f>IF(B215="","","Monthly Rent Charge")</f>
        <v/>
      </c>
      <c r="E215" s="2">
        <f>IF(C215="Monthly Rent Charge",$D$3,"")</f>
        <v/>
      </c>
      <c r="F215" s="2">
        <f>IF(C215="Monthly Rent Charge",$F$3,"")</f>
        <v/>
      </c>
      <c r="I215" s="2">
        <f>IF(A215="","",IF(C215="Payment Received",I214-IFERROR(G215,0),IF(C215="Monthly Rent Charge",I214+IFERROR(E215,0)+IFERROR(F215,0),I214)))</f>
        <v/>
      </c>
    </row>
    <row r="216">
      <c r="A216" s="6">
        <f>IF(B216="","",DATE(YEAR(TODAY()),MATCH(B216,{"January","February","March","April","May","June","July","August","September","October","November","December"},0),1))</f>
        <v/>
      </c>
      <c r="C216">
        <f>IF(B216="","","Monthly Rent Charge")</f>
        <v/>
      </c>
      <c r="E216" s="2">
        <f>IF(C216="Monthly Rent Charge",$D$3,"")</f>
        <v/>
      </c>
      <c r="F216" s="2">
        <f>IF(C216="Monthly Rent Charge",$F$3,"")</f>
        <v/>
      </c>
      <c r="I216" s="2">
        <f>IF(A216="","",IF(C216="Payment Received",I215-IFERROR(G216,0),IF(C216="Monthly Rent Charge",I215+IFERROR(E216,0)+IFERROR(F216,0),I215)))</f>
        <v/>
      </c>
    </row>
    <row r="217">
      <c r="A217" s="6">
        <f>IF(B217="","",DATE(YEAR(TODAY()),MATCH(B217,{"January","February","March","April","May","June","July","August","September","October","November","December"},0),1))</f>
        <v/>
      </c>
      <c r="C217">
        <f>IF(B217="","","Monthly Rent Charge")</f>
        <v/>
      </c>
      <c r="E217" s="2">
        <f>IF(C217="Monthly Rent Charge",$D$3,"")</f>
        <v/>
      </c>
      <c r="F217" s="2">
        <f>IF(C217="Monthly Rent Charge",$F$3,"")</f>
        <v/>
      </c>
      <c r="I217" s="2">
        <f>IF(A217="","",IF(C217="Payment Received",I216-IFERROR(G217,0),IF(C217="Monthly Rent Charge",I216+IFERROR(E217,0)+IFERROR(F217,0),I216)))</f>
        <v/>
      </c>
    </row>
    <row r="218">
      <c r="A218" s="6">
        <f>IF(B218="","",DATE(YEAR(TODAY()),MATCH(B218,{"January","February","March","April","May","June","July","August","September","October","November","December"},0),1))</f>
        <v/>
      </c>
      <c r="C218">
        <f>IF(B218="","","Monthly Rent Charge")</f>
        <v/>
      </c>
      <c r="E218" s="2">
        <f>IF(C218="Monthly Rent Charge",$D$3,"")</f>
        <v/>
      </c>
      <c r="F218" s="2">
        <f>IF(C218="Monthly Rent Charge",$F$3,"")</f>
        <v/>
      </c>
      <c r="I218" s="2">
        <f>IF(A218="","",IF(C218="Payment Received",I217-IFERROR(G218,0),IF(C218="Monthly Rent Charge",I217+IFERROR(E218,0)+IFERROR(F218,0),I217)))</f>
        <v/>
      </c>
    </row>
    <row r="219">
      <c r="A219" s="6">
        <f>IF(B219="","",DATE(YEAR(TODAY()),MATCH(B219,{"January","February","March","April","May","June","July","August","September","October","November","December"},0),1))</f>
        <v/>
      </c>
      <c r="C219">
        <f>IF(B219="","","Monthly Rent Charge")</f>
        <v/>
      </c>
      <c r="E219" s="2">
        <f>IF(C219="Monthly Rent Charge",$D$3,"")</f>
        <v/>
      </c>
      <c r="F219" s="2">
        <f>IF(C219="Monthly Rent Charge",$F$3,"")</f>
        <v/>
      </c>
      <c r="I219" s="2">
        <f>IF(A219="","",IF(C219="Payment Received",I218-IFERROR(G219,0),IF(C219="Monthly Rent Charge",I218+IFERROR(E219,0)+IFERROR(F219,0),I218)))</f>
        <v/>
      </c>
    </row>
    <row r="220">
      <c r="A220" s="6">
        <f>IF(B220="","",DATE(YEAR(TODAY()),MATCH(B220,{"January","February","March","April","May","June","July","August","September","October","November","December"},0),1))</f>
        <v/>
      </c>
      <c r="C220">
        <f>IF(B220="","","Monthly Rent Charge")</f>
        <v/>
      </c>
      <c r="E220" s="2">
        <f>IF(C220="Monthly Rent Charge",$D$3,"")</f>
        <v/>
      </c>
      <c r="F220" s="2">
        <f>IF(C220="Monthly Rent Charge",$F$3,"")</f>
        <v/>
      </c>
      <c r="I220" s="2">
        <f>IF(A220="","",IF(C220="Payment Received",I219-IFERROR(G220,0),IF(C220="Monthly Rent Charge",I219+IFERROR(E220,0)+IFERROR(F220,0),I219)))</f>
        <v/>
      </c>
    </row>
    <row r="221">
      <c r="A221" s="6">
        <f>IF(B221="","",DATE(YEAR(TODAY()),MATCH(B221,{"January","February","March","April","May","June","July","August","September","October","November","December"},0),1))</f>
        <v/>
      </c>
      <c r="C221">
        <f>IF(B221="","","Monthly Rent Charge")</f>
        <v/>
      </c>
      <c r="E221" s="2">
        <f>IF(C221="Monthly Rent Charge",$D$3,"")</f>
        <v/>
      </c>
      <c r="F221" s="2">
        <f>IF(C221="Monthly Rent Charge",$F$3,"")</f>
        <v/>
      </c>
      <c r="I221" s="2">
        <f>IF(A221="","",IF(C221="Payment Received",I220-IFERROR(G221,0),IF(C221="Monthly Rent Charge",I220+IFERROR(E221,0)+IFERROR(F221,0),I220)))</f>
        <v/>
      </c>
    </row>
    <row r="222">
      <c r="A222" s="6">
        <f>IF(B222="","",DATE(YEAR(TODAY()),MATCH(B222,{"January","February","March","April","May","June","July","August","September","October","November","December"},0),1))</f>
        <v/>
      </c>
      <c r="C222">
        <f>IF(B222="","","Monthly Rent Charge")</f>
        <v/>
      </c>
      <c r="E222" s="2">
        <f>IF(C222="Monthly Rent Charge",$D$3,"")</f>
        <v/>
      </c>
      <c r="F222" s="2">
        <f>IF(C222="Monthly Rent Charge",$F$3,"")</f>
        <v/>
      </c>
      <c r="I222" s="2">
        <f>IF(A222="","",IF(C222="Payment Received",I221-IFERROR(G222,0),IF(C222="Monthly Rent Charge",I221+IFERROR(E222,0)+IFERROR(F222,0),I221)))</f>
        <v/>
      </c>
    </row>
    <row r="223">
      <c r="A223" s="6">
        <f>IF(B223="","",DATE(YEAR(TODAY()),MATCH(B223,{"January","February","March","April","May","June","July","August","September","October","November","December"},0),1))</f>
        <v/>
      </c>
      <c r="C223">
        <f>IF(B223="","","Monthly Rent Charge")</f>
        <v/>
      </c>
      <c r="E223" s="2">
        <f>IF(C223="Monthly Rent Charge",$D$3,"")</f>
        <v/>
      </c>
      <c r="F223" s="2">
        <f>IF(C223="Monthly Rent Charge",$F$3,"")</f>
        <v/>
      </c>
      <c r="I223" s="2">
        <f>IF(A223="","",IF(C223="Payment Received",I222-IFERROR(G223,0),IF(C223="Monthly Rent Charge",I222+IFERROR(E223,0)+IFERROR(F223,0),I222)))</f>
        <v/>
      </c>
    </row>
    <row r="224">
      <c r="A224" s="6">
        <f>IF(B224="","",DATE(YEAR(TODAY()),MATCH(B224,{"January","February","March","April","May","June","July","August","September","October","November","December"},0),1))</f>
        <v/>
      </c>
      <c r="C224">
        <f>IF(B224="","","Monthly Rent Charge")</f>
        <v/>
      </c>
      <c r="E224" s="2">
        <f>IF(C224="Monthly Rent Charge",$D$3,"")</f>
        <v/>
      </c>
      <c r="F224" s="2">
        <f>IF(C224="Monthly Rent Charge",$F$3,"")</f>
        <v/>
      </c>
      <c r="I224" s="2">
        <f>IF(A224="","",IF(C224="Payment Received",I223-IFERROR(G224,0),IF(C224="Monthly Rent Charge",I223+IFERROR(E224,0)+IFERROR(F224,0),I223)))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24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A3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A3</v>
      </c>
      <c r="C3" t="str">
        <v>Current Rent</v>
      </c>
      <c r="D3" s="2">
        <v>4500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IFERROR(INDEX(Reports!$B$5:$B$19,MATCH("A3",Reports!$A$5:$A$19,0)),"")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46023</v>
      </c>
      <c r="B6" s="1" t="str">
        <v>January</v>
      </c>
      <c r="C6" t="str">
        <v>Monthly Rent Charge</v>
      </c>
      <c r="D6" t="str">
        <v>Shaline Chepkirui/HILARY</v>
      </c>
      <c r="E6" s="2">
        <v>4500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>Depo c/f from previous tenant</v>
      </c>
    </row>
    <row r="7" ht="15" customHeight="1">
      <c r="A7" s="7">
        <v>46035</v>
      </c>
      <c r="B7" s="1" t="str">
        <v>January</v>
      </c>
      <c r="C7" t="str">
        <v>Payment Received</v>
      </c>
      <c r="D7" t="str">
        <v>Shaline Chepkirui/HILARY</v>
      </c>
      <c r="E7" s="2">
        <v>0</v>
      </c>
      <c r="F7" s="2">
        <v>0</v>
      </c>
      <c r="G7" s="2">
        <v>4500</v>
      </c>
      <c r="H7" t="str">
        <v>UADFU3JC98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46054</v>
      </c>
      <c r="B8" s="1" t="str">
        <v>February</v>
      </c>
      <c r="C8" t="str">
        <v>Monthly Rent Charge</v>
      </c>
      <c r="D8" t="str">
        <v>Shaline Chepkirui/HILARY</v>
      </c>
      <c r="E8" s="2">
        <v>4500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46061</v>
      </c>
      <c r="B9" s="1" t="str">
        <v>February</v>
      </c>
      <c r="C9" t="str">
        <v>Payment Received</v>
      </c>
      <c r="D9" t="str">
        <v>Shaline Chepkirui/HILARY</v>
      </c>
      <c r="E9" s="2">
        <v>0</v>
      </c>
      <c r="F9" s="2">
        <v>0</v>
      </c>
      <c r="G9" s="2">
        <v>4500</v>
      </c>
      <c r="H9" t="str">
        <v>UB8F264RJM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46082</v>
      </c>
      <c r="B10" s="1" t="str">
        <v>March</v>
      </c>
      <c r="C10" t="str">
        <v>Monthly Rent Charge</v>
      </c>
      <c r="D10" t="str">
        <v>Shaline Chepkirui/HILARY</v>
      </c>
      <c r="E10" s="2">
        <v>4500</v>
      </c>
      <c r="F10" s="2">
        <v>200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46088</v>
      </c>
      <c r="B11" s="1" t="str">
        <v>March</v>
      </c>
      <c r="C11" t="str">
        <v>Payment Received</v>
      </c>
      <c r="D11" t="str">
        <v>Shaline Chepkirui/HILARY</v>
      </c>
      <c r="E11" s="2">
        <v>0</v>
      </c>
      <c r="F11" s="2">
        <v>0</v>
      </c>
      <c r="G11" s="2">
        <v>5100</v>
      </c>
      <c r="H11" t="str">
        <v>UC7O98C3B3</v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6">
        <v>46113</v>
      </c>
      <c r="B12" s="1" t="str">
        <v>April</v>
      </c>
      <c r="C12" t="str">
        <v>Monthly Rent Charge</v>
      </c>
      <c r="D12" t="str">
        <v>Shaline Chepkirui/HILARY</v>
      </c>
      <c r="E12" s="2">
        <v>4500</v>
      </c>
      <c r="F12" s="2">
        <v>200</v>
      </c>
      <c r="G12" s="2">
        <v>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46130</v>
      </c>
      <c r="B13" s="1" t="str">
        <v>April</v>
      </c>
      <c r="C13" t="str">
        <v>Payment Received</v>
      </c>
      <c r="D13" t="str">
        <v>Shaline Chepkirui/HILARY</v>
      </c>
      <c r="E13" s="2">
        <v>0</v>
      </c>
      <c r="F13" s="2">
        <v>0</v>
      </c>
      <c r="G13" s="2">
        <v>4700</v>
      </c>
      <c r="H13" t="str">
        <v>UDIFU11SD2</v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46143</v>
      </c>
      <c r="B14" s="1" t="str">
        <v>May</v>
      </c>
      <c r="C14" t="str">
        <v>Monthly Rent Charge</v>
      </c>
      <c r="D14" t="str">
        <v>Shaline Chepkirui/HILARY</v>
      </c>
      <c r="E14" s="2">
        <v>4500</v>
      </c>
      <c r="F14" s="2">
        <v>200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>
      <c r="A15" s="6">
        <v>46158</v>
      </c>
      <c r="B15" s="1" t="str">
        <v>May</v>
      </c>
      <c r="C15" t="str">
        <v>Payment Received</v>
      </c>
      <c r="D15" t="str">
        <v>Shaline Chepkirui/HILARY</v>
      </c>
      <c r="E15" s="2">
        <v>0</v>
      </c>
      <c r="F15" s="2">
        <v>0</v>
      </c>
      <c r="G15" s="2">
        <v>4700</v>
      </c>
      <c r="H15" t="str">
        <v>UEGF24H7JL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46174</v>
      </c>
      <c r="B16" s="1" t="str">
        <v>June</v>
      </c>
      <c r="C16" t="str">
        <v>Monthly Rent Charge</v>
      </c>
      <c r="D16" t="str">
        <v>Shaline Chepkirui/HILARY</v>
      </c>
      <c r="E16" s="2">
        <v>4500</v>
      </c>
      <c r="F16" s="2">
        <v>200</v>
      </c>
      <c r="G16" s="2">
        <v>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>
      <c r="A17" s="6">
        <v>46194</v>
      </c>
      <c r="B17" s="1" t="str">
        <v>June</v>
      </c>
      <c r="C17" t="str">
        <v>Payment Received</v>
      </c>
      <c r="D17" t="str">
        <v>Shaline Chepkirui/HILARY</v>
      </c>
      <c r="E17" s="2">
        <v>0</v>
      </c>
      <c r="F17" s="2">
        <v>0</v>
      </c>
      <c r="G17" s="2">
        <v>4700</v>
      </c>
      <c r="H17" t="str">
        <v>UF11FU89MKJ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46204</v>
      </c>
      <c r="B18" s="1" t="str">
        <v>July</v>
      </c>
      <c r="C18" t="str">
        <v>Monthly Rent Charge</v>
      </c>
      <c r="D18" t="str">
        <v>Shaline Chepkirui/HILARY</v>
      </c>
      <c r="E18" s="2">
        <v>4500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46231</v>
      </c>
      <c r="B19" s="1" t="str">
        <v>July</v>
      </c>
      <c r="C19" t="str">
        <v>Payment Received</v>
      </c>
      <c r="D19" t="str">
        <v>Shaline Chepkirui/HILARY</v>
      </c>
      <c r="E19" s="2">
        <v>0</v>
      </c>
      <c r="F19" s="2">
        <v>0</v>
      </c>
      <c r="G19" s="2">
        <v>4700</v>
      </c>
      <c r="H19" t="str">
        <v>UGSF20TNYT</v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>
      <c r="A20" s="6">
        <v>46235</v>
      </c>
      <c r="B20" s="1" t="str">
        <v>August</v>
      </c>
      <c r="C20" t="str">
        <v>Monthly Rent Charge</v>
      </c>
      <c r="D20" t="str">
        <v>Shaline Chepkirui/HILARY</v>
      </c>
      <c r="E20" s="2">
        <v>4500</v>
      </c>
      <c r="F20" s="2">
        <v>200</v>
      </c>
      <c r="G20" s="2">
        <v>0</v>
      </c>
      <c r="H20" t="str">
        <v/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46258</v>
      </c>
      <c r="B21" s="1" t="str">
        <v>August</v>
      </c>
      <c r="C21" t="str">
        <v>Payment Received</v>
      </c>
      <c r="D21" t="str">
        <v>Shaline Chepkirui/HILARY</v>
      </c>
      <c r="E21" s="2">
        <v>0</v>
      </c>
      <c r="F21" s="2">
        <v>0</v>
      </c>
      <c r="G21" s="2">
        <v>4700</v>
      </c>
      <c r="H21" t="str">
        <v>UHOF23XZXA</v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v>46266</v>
      </c>
      <c r="B22" s="1" t="str">
        <v>September</v>
      </c>
      <c r="C22" t="str">
        <v>Monthly rent + garbage</v>
      </c>
      <c r="D22" t="str">
        <v>Shaline Chepkirui/HILARY</v>
      </c>
      <c r="E22" s="2">
        <v>4500</v>
      </c>
      <c r="F22" s="2">
        <v>200</v>
      </c>
      <c r="G22" s="2">
        <v>0</v>
      </c>
      <c r="H22" t="str">
        <v/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f>IF(B23="","",DATE(YEAR(TODAY()),MATCH(B23,{"January","February","March","April","May","June","July","August","September","October","November","December"},0),1))</f>
        <v/>
      </c>
      <c r="C23">
        <f>IF(B23="","","Monthly Rent Charge")</f>
        <v/>
      </c>
      <c r="E23" s="2">
        <f>IF(C23="Monthly Rent Charge",$D$3,"")</f>
        <v/>
      </c>
      <c r="F23" s="2">
        <f>IF(C23="Monthly Rent Charge",$F$3,"")</f>
        <v/>
      </c>
      <c r="I23" s="2">
        <f>IF(A23="","",IF(C23="Payment Received",I22-IFERROR(G23,0),IF(C23="Monthly Rent Charge",I22+IFERROR(E23,0)+IFERROR(F23,0),I22)))</f>
        <v/>
      </c>
    </row>
    <row r="24">
      <c r="A24" s="6">
        <f>IF(B24="","",DATE(YEAR(TODAY()),MATCH(B24,{"January","February","March","April","May","June","July","August","September","October","November","December"},0),1))</f>
        <v/>
      </c>
      <c r="C24">
        <f>IF(B24="","","Monthly Rent Charge")</f>
        <v/>
      </c>
      <c r="E24" s="2">
        <f>IF(C24="Monthly Rent Charge",$D$3,"")</f>
        <v/>
      </c>
      <c r="F24" s="2">
        <f>IF(C24="Monthly Rent Charge",$F$3,"")</f>
        <v/>
      </c>
      <c r="I24" s="2">
        <f>IF(A24="","",IF(C24="Payment Received",I23-IFERROR(G24,0),IF(C24="Monthly Rent Charge",I23+IFERROR(E24,0)+IFERROR(F24,0),I23)))</f>
        <v/>
      </c>
    </row>
    <row r="25">
      <c r="A25" s="6">
        <f>IF(B25="","",DATE(YEAR(TODAY()),MATCH(B25,{"January","February","March","April","May","June","July","August","September","October","November","December"},0),1))</f>
        <v/>
      </c>
      <c r="C25">
        <f>IF(B25="","","Monthly Rent Charge")</f>
        <v/>
      </c>
      <c r="E25" s="2">
        <f>IF(C25="Monthly Rent Charge",$D$3,"")</f>
        <v/>
      </c>
      <c r="F25" s="2">
        <f>IF(C25="Monthly Rent Charge",$F$3,"")</f>
        <v/>
      </c>
      <c r="I25" s="2">
        <f>IF(A25="","",IF(C25="Payment Received",I24-IFERROR(G25,0),IF(C25="Monthly Rent Charge",I24+IFERROR(E25,0)+IFERROR(F25,0),I24)))</f>
        <v/>
      </c>
    </row>
    <row r="26">
      <c r="A26" s="6">
        <f>IF(B26="","",DATE(YEAR(TODAY()),MATCH(B26,{"January","February","March","April","May","June","July","August","September","October","November","December"},0),1))</f>
        <v/>
      </c>
      <c r="C26">
        <f>IF(B26="","","Monthly Rent Charge")</f>
        <v/>
      </c>
      <c r="E26" s="2">
        <f>IF(C26="Monthly Rent Charge",$D$3,"")</f>
        <v/>
      </c>
      <c r="F26" s="2">
        <f>IF(C26="Monthly Rent Charge",$F$3,"")</f>
        <v/>
      </c>
      <c r="I26" s="2">
        <f>IF(A26="","",IF(C26="Payment Received",I25-IFERROR(G26,0),IF(C26="Monthly Rent Charge",I25+IFERROR(E26,0)+IFERROR(F26,0),I25)))</f>
        <v/>
      </c>
    </row>
    <row r="27">
      <c r="A27" s="6">
        <f>IF(B27="","",DATE(YEAR(TODAY()),MATCH(B27,{"January","February","March","April","May","June","July","August","September","October","November","December"},0),1))</f>
        <v/>
      </c>
      <c r="C27">
        <f>IF(B27="","","Monthly Rent Charge")</f>
        <v/>
      </c>
      <c r="E27" s="2">
        <f>IF(C27="Monthly Rent Charge",$D$3,"")</f>
        <v/>
      </c>
      <c r="F27" s="2">
        <f>IF(C27="Monthly Rent Charge",$F$3,"")</f>
        <v/>
      </c>
      <c r="I27" s="2">
        <f>IF(A27="","",IF(C27="Payment Received",I26-IFERROR(G27,0),IF(C27="Monthly Rent Charge",I26+IFERROR(E27,0)+IFERROR(F27,0),I26)))</f>
        <v/>
      </c>
    </row>
    <row r="28">
      <c r="A28" s="6">
        <f>IF(B28="","",DATE(YEAR(TODAY()),MATCH(B28,{"January","February","March","April","May","June","July","August","September","October","November","December"},0),1))</f>
        <v/>
      </c>
      <c r="C28">
        <f>IF(B28="","","Monthly Rent Charge")</f>
        <v/>
      </c>
      <c r="E28" s="2">
        <f>IF(C28="Monthly Rent Charge",$D$3,"")</f>
        <v/>
      </c>
      <c r="F28" s="2">
        <f>IF(C28="Monthly Rent Charge",$F$3,"")</f>
        <v/>
      </c>
      <c r="I28" s="2">
        <f>IF(A28="","",IF(C28="Payment Received",I27-IFERROR(G28,0),IF(C28="Monthly Rent Charge",I27+IFERROR(E28,0)+IFERROR(F28,0),I27)))</f>
        <v/>
      </c>
    </row>
    <row r="29">
      <c r="A29" s="6">
        <f>IF(B29="","",DATE(YEAR(TODAY()),MATCH(B29,{"January","February","March","April","May","June","July","August","September","October","November","December"},0),1))</f>
        <v/>
      </c>
      <c r="C29">
        <f>IF(B29="","","Monthly Rent Charge")</f>
        <v/>
      </c>
      <c r="E29" s="2">
        <f>IF(C29="Monthly Rent Charge",$D$3,"")</f>
        <v/>
      </c>
      <c r="F29" s="2">
        <f>IF(C29="Monthly Rent Charge",$F$3,"")</f>
        <v/>
      </c>
      <c r="I29" s="2">
        <f>IF(A29="","",IF(C29="Payment Received",I28-IFERROR(G29,0),IF(C29="Monthly Rent Charge",I28+IFERROR(E29,0)+IFERROR(F29,0),I28)))</f>
        <v/>
      </c>
    </row>
    <row r="30">
      <c r="A30" s="6">
        <f>IF(B30="","",DATE(YEAR(TODAY()),MATCH(B30,{"January","February","March","April","May","June","July","August","September","October","November","December"},0),1))</f>
        <v/>
      </c>
      <c r="C30">
        <f>IF(B30="","","Monthly Rent Charge")</f>
        <v/>
      </c>
      <c r="E30" s="2">
        <f>IF(C30="Monthly Rent Charge",$D$3,"")</f>
        <v/>
      </c>
      <c r="F30" s="2">
        <f>IF(C30="Monthly Rent Charge",$F$3,"")</f>
        <v/>
      </c>
      <c r="I30" s="2">
        <f>IF(A30="","",IF(C30="Payment Received",I29-IFERROR(G30,0),IF(C30="Monthly Rent Charge",I29+IFERROR(E30,0)+IFERROR(F30,0),I29)))</f>
        <v/>
      </c>
    </row>
    <row r="31">
      <c r="A31" s="6">
        <f>IF(B31="","",DATE(YEAR(TODAY()),MATCH(B31,{"January","February","March","April","May","June","July","August","September","October","November","December"},0),1))</f>
        <v/>
      </c>
      <c r="C31">
        <f>IF(B31="","","Monthly Rent Charge")</f>
        <v/>
      </c>
      <c r="E31" s="2">
        <f>IF(C31="Monthly Rent Charge",$D$3,"")</f>
        <v/>
      </c>
      <c r="F31" s="2">
        <f>IF(C31="Monthly Rent Charge",$F$3,"")</f>
        <v/>
      </c>
      <c r="I31" s="2">
        <f>IF(A31="","",IF(C31="Payment Received",I30-IFERROR(G31,0),IF(C31="Monthly Rent Charge",I30+IFERROR(E31,0)+IFERROR(F31,0),I30)))</f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J217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A4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A4</v>
      </c>
      <c r="C3" t="str">
        <v>Current Rent</v>
      </c>
      <c r="D3" s="2">
        <v>3000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IFERROR(LOOKUP(2,1/(I6:I217&lt;&gt;""),I6:I217),0)</f>
        <v/>
      </c>
      <c r="I3" t="str">
        <v>Tenant</v>
      </c>
      <c r="J3">
        <f>IFERROR(INDEX(Reports!$B$5:$B$19,MATCH("A4",Reports!$A$5:$A$19,0)),"")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45413</v>
      </c>
      <c r="B6" s="1" t="str">
        <v>May</v>
      </c>
      <c r="C6" t="str">
        <v>Monthly Rent Charge</v>
      </c>
      <c r="D6" t="str">
        <v>RAPHAEL NDELEVA / BENEDETTAH NDELEVA</v>
      </c>
      <c r="E6" s="2">
        <v>3000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7">
        <v>45420</v>
      </c>
      <c r="B7" s="1" t="str">
        <v>May</v>
      </c>
      <c r="C7" t="str">
        <v>Payment Received</v>
      </c>
      <c r="D7" t="str">
        <v>RAPHAEL NDELEVA / BENEDETTAH NDELEVA</v>
      </c>
      <c r="E7" s="2">
        <v>0</v>
      </c>
      <c r="F7" s="2">
        <v>0</v>
      </c>
      <c r="G7" s="2">
        <v>3200</v>
      </c>
      <c r="H7" t="str">
        <v>SE86JZPCN2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45444</v>
      </c>
      <c r="B8" s="1" t="str">
        <v>June</v>
      </c>
      <c r="C8" t="str">
        <v>Monthly Rent Charge</v>
      </c>
      <c r="D8" t="str">
        <v>RAPHAEL NDELEVA / BENEDETTAH NDELEVA</v>
      </c>
      <c r="E8" s="2">
        <v>3000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45452</v>
      </c>
      <c r="B9" s="1" t="str">
        <v>June</v>
      </c>
      <c r="C9" t="str">
        <v>Payment Received</v>
      </c>
      <c r="D9" t="str">
        <v>RAPHAEL NDELEVA / BENEDETTAH NDELEVA</v>
      </c>
      <c r="E9" s="2">
        <v>0</v>
      </c>
      <c r="F9" s="2">
        <v>0</v>
      </c>
      <c r="G9" s="2">
        <v>3200</v>
      </c>
      <c r="H9" t="str">
        <v>SF96VY6NXY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45474</v>
      </c>
      <c r="B10" s="1" t="str">
        <v>July</v>
      </c>
      <c r="C10" t="str">
        <v>Monthly Rent Charge</v>
      </c>
      <c r="D10" t="str">
        <v>RAPHAEL NDELEVA / BENEDETTAH NDELEVA</v>
      </c>
      <c r="E10" s="2">
        <v>3000</v>
      </c>
      <c r="F10" s="2">
        <v>200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45482</v>
      </c>
      <c r="B11" s="1" t="str">
        <v>July</v>
      </c>
      <c r="C11" t="str">
        <v>Payment Received</v>
      </c>
      <c r="D11" t="str">
        <v>RAPHAEL NDELEVA / BENEDETTAH NDELEVA</v>
      </c>
      <c r="E11" s="2">
        <v>0</v>
      </c>
      <c r="F11" s="2">
        <v>0</v>
      </c>
      <c r="G11" s="2">
        <v>3200</v>
      </c>
      <c r="H11" t="str">
        <v>SG974VW31B</v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6">
        <v>45483</v>
      </c>
      <c r="B12" s="1" t="str">
        <v>July</v>
      </c>
      <c r="C12" t="str">
        <v>Payment Received</v>
      </c>
      <c r="D12" t="str">
        <v>RAPHAEL NDELEVA / BENEDETTAH NDELEVA</v>
      </c>
      <c r="E12" s="2">
        <v>0</v>
      </c>
      <c r="F12" s="2">
        <v>0</v>
      </c>
      <c r="G12" s="2">
        <v>3200</v>
      </c>
      <c r="H12" t="str">
        <v>TGA1DUSCK3</v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45505</v>
      </c>
      <c r="B13" s="1" t="str">
        <v>August</v>
      </c>
      <c r="C13" t="str">
        <v>Monthly Rent Charge</v>
      </c>
      <c r="D13" t="str">
        <v>RAPHAEL NDELEVA / BENEDETTAH NDELEVA</v>
      </c>
      <c r="E13" s="2">
        <v>3000</v>
      </c>
      <c r="F13" s="2">
        <v>200</v>
      </c>
      <c r="G13" s="2">
        <v>0</v>
      </c>
      <c r="H13" t="str">
        <v/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45514</v>
      </c>
      <c r="B14" s="1" t="str">
        <v>August</v>
      </c>
      <c r="C14" t="str">
        <v>Payment Received</v>
      </c>
      <c r="D14" t="str">
        <v>RAPHAEL NDELEVA / BENEDETTAH NDELEVA</v>
      </c>
      <c r="E14" s="2">
        <v>0</v>
      </c>
      <c r="F14" s="2">
        <v>0</v>
      </c>
      <c r="G14" s="2">
        <v>3200</v>
      </c>
      <c r="H14" t="str">
        <v>SHA2JVN500</v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 ht="15" customHeight="1">
      <c r="A15" s="7">
        <v>45536</v>
      </c>
      <c r="B15" s="1" t="str">
        <v>September</v>
      </c>
      <c r="C15" t="str">
        <v>Monthly Rent Charge</v>
      </c>
      <c r="D15" t="str">
        <v>RAPHAEL NDELEVA / BENEDETTAH NDELEVA</v>
      </c>
      <c r="E15" s="2">
        <v>3000</v>
      </c>
      <c r="F15" s="2">
        <v>200</v>
      </c>
      <c r="G15" s="2">
        <v>0</v>
      </c>
      <c r="H15" t="str">
        <v/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45545</v>
      </c>
      <c r="B16" s="1" t="str">
        <v>September</v>
      </c>
      <c r="C16" t="str">
        <v>Payment Received</v>
      </c>
      <c r="D16" t="str">
        <v>RAPHAEL NDELEVA / BENEDETTAH NDELEVA</v>
      </c>
      <c r="E16" s="2">
        <v>0</v>
      </c>
      <c r="F16" s="2">
        <v>0</v>
      </c>
      <c r="G16" s="2">
        <v>3200</v>
      </c>
      <c r="H16" t="str">
        <v>SIA92B1A6T</v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 ht="15" customHeight="1">
      <c r="A17" s="7">
        <v>45566</v>
      </c>
      <c r="B17" s="1" t="str">
        <v>October</v>
      </c>
      <c r="C17" t="str">
        <v>Monthly Rent Charge</v>
      </c>
      <c r="D17" t="str">
        <v>RAPHAEL NDELEVA / BENEDETTAH NDELEVA</v>
      </c>
      <c r="E17" s="2">
        <v>3000</v>
      </c>
      <c r="F17" s="2">
        <v>200</v>
      </c>
      <c r="G17" s="2">
        <v>0</v>
      </c>
      <c r="H17" t="str">
        <v/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45575</v>
      </c>
      <c r="B18" s="1" t="str">
        <v>October</v>
      </c>
      <c r="C18" t="str">
        <v>Payment Received</v>
      </c>
      <c r="D18" t="str">
        <v>RAPHAEL NDELEVA / BENEDETTAH NDELEVA</v>
      </c>
      <c r="E18" s="2">
        <v>0</v>
      </c>
      <c r="F18" s="2">
        <v>0</v>
      </c>
      <c r="G18" s="2">
        <v>3200</v>
      </c>
      <c r="H18" t="str">
        <v>SJA5JU1PN7</v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 ht="15" customHeight="1">
      <c r="A19" s="7">
        <v>45597</v>
      </c>
      <c r="B19" s="1" t="str">
        <v>November</v>
      </c>
      <c r="C19" t="str">
        <v>Monthly Rent Charge</v>
      </c>
      <c r="D19" t="str">
        <v>RAPHAEL NDELEVA / BENEDETTAH NDELEVA</v>
      </c>
      <c r="E19" s="2">
        <v>3000</v>
      </c>
      <c r="F19" s="2">
        <v>200</v>
      </c>
      <c r="G19" s="2">
        <v>0</v>
      </c>
      <c r="H19" t="str">
        <v/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>
      <c r="A20" s="6">
        <v>45606</v>
      </c>
      <c r="B20" s="1" t="str">
        <v>November</v>
      </c>
      <c r="C20" t="str">
        <v>Payment Received</v>
      </c>
      <c r="D20" t="str">
        <v>RAPHAEL NDELEVA / BENEDETTAH NDELEVA</v>
      </c>
      <c r="E20" s="2">
        <v>0</v>
      </c>
      <c r="F20" s="2">
        <v>0</v>
      </c>
      <c r="G20" s="2">
        <v>3200</v>
      </c>
      <c r="H20" t="str">
        <v>SKA8CNTZV8</v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 ht="15" customHeight="1">
      <c r="A21" s="7">
        <v>45627</v>
      </c>
      <c r="B21" s="1" t="str">
        <v>December</v>
      </c>
      <c r="C21" t="str">
        <v>Monthly Rent Charge</v>
      </c>
      <c r="D21" t="str">
        <v>RAPHAEL NDELEVA / BENEDETTAH NDELEVA</v>
      </c>
      <c r="E21" s="2">
        <v>3000</v>
      </c>
      <c r="F21" s="2">
        <v>200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v>45636</v>
      </c>
      <c r="B22" s="1" t="str">
        <v>December</v>
      </c>
      <c r="C22" t="str">
        <v>Payment Received</v>
      </c>
      <c r="D22" t="str">
        <v>RAPHAEL NDELEVA / BENEDETTAH NDELEVA</v>
      </c>
      <c r="E22" s="2">
        <v>0</v>
      </c>
      <c r="F22" s="2">
        <v>0</v>
      </c>
      <c r="G22" s="2">
        <v>3200</v>
      </c>
      <c r="H22" t="str">
        <v>SLA8ZXHCHE</v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 ht="15" customHeight="1">
      <c r="A23" s="7">
        <v>45658</v>
      </c>
      <c r="B23" s="1" t="str">
        <v>January</v>
      </c>
      <c r="C23" t="str">
        <v>Monthly Rent Charge</v>
      </c>
      <c r="D23" t="str">
        <v>RAPHAEL NDELEVA / BENEDETTAH NDELEVA</v>
      </c>
      <c r="E23" s="2">
        <v>3000</v>
      </c>
      <c r="F23" s="2">
        <v>200</v>
      </c>
      <c r="G23" s="2">
        <v>0</v>
      </c>
      <c r="H23" t="str">
        <v/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>
      <c r="A24" s="6">
        <v>45666</v>
      </c>
      <c r="B24" s="1" t="str">
        <v>January</v>
      </c>
      <c r="C24" t="str">
        <v>Payment Received</v>
      </c>
      <c r="D24" t="str">
        <v>RAPHAEL NDELEVA / BENEDETTAH NDELEVA</v>
      </c>
      <c r="E24" s="2">
        <v>0</v>
      </c>
      <c r="F24" s="2">
        <v>0</v>
      </c>
      <c r="G24" s="2">
        <v>3200</v>
      </c>
      <c r="H24" t="str">
        <v>TA93LIURJX</v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 ht="15" customHeight="1">
      <c r="A25" s="7">
        <v>45689</v>
      </c>
      <c r="B25" s="1" t="str">
        <v>February</v>
      </c>
      <c r="C25" t="str">
        <v>Monthly Rent Charge</v>
      </c>
      <c r="D25" t="str">
        <v>RAPHAEL NDELEVA / BENEDETTAH NDELEVA</v>
      </c>
      <c r="E25" s="2">
        <v>3000</v>
      </c>
      <c r="F25" s="2">
        <v>200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>
      <c r="A26" s="6">
        <v>45698</v>
      </c>
      <c r="B26" s="1" t="str">
        <v>February</v>
      </c>
      <c r="C26" t="str">
        <v>Payment Received</v>
      </c>
      <c r="D26" t="str">
        <v>RAPHAEL NDELEVA / BENEDETTAH NDELEVA</v>
      </c>
      <c r="E26" s="2">
        <v>0</v>
      </c>
      <c r="F26" s="2">
        <v>0</v>
      </c>
      <c r="G26" s="2">
        <v>3200</v>
      </c>
      <c r="H26" t="str">
        <v>TBA8G3NFOG</v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 ht="15" customHeight="1">
      <c r="A27" s="7">
        <v>45717</v>
      </c>
      <c r="B27" s="1" t="str">
        <v>March</v>
      </c>
      <c r="C27" t="str">
        <v>Monthly Rent Charge</v>
      </c>
      <c r="D27" t="str">
        <v>RAPHAEL NDELEVA / BENEDETTAH NDELEVA</v>
      </c>
      <c r="E27" s="2">
        <v>3000</v>
      </c>
      <c r="F27" s="2">
        <v>200</v>
      </c>
      <c r="G27" s="2">
        <v>0</v>
      </c>
      <c r="H27" t="str">
        <v/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45725</v>
      </c>
      <c r="B28" s="1" t="str">
        <v>March</v>
      </c>
      <c r="C28" t="str">
        <v>Payment Received</v>
      </c>
      <c r="D28" t="str">
        <v>RAPHAEL NDELEVA / BENEDETTAH NDELEVA</v>
      </c>
      <c r="E28" s="2">
        <v>0</v>
      </c>
      <c r="F28" s="2">
        <v>0</v>
      </c>
      <c r="G28" s="2">
        <v>3200</v>
      </c>
      <c r="H28" t="str">
        <v>TC931LUOB5</v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 ht="15" customHeight="1">
      <c r="A29" s="7">
        <v>45748</v>
      </c>
      <c r="B29" s="1" t="str">
        <v>April</v>
      </c>
      <c r="C29" t="str">
        <v>Monthly Rent Charge</v>
      </c>
      <c r="D29" t="str">
        <v>RAPHAEL NDELEVA / BENEDETTAH NDELEVA</v>
      </c>
      <c r="E29" s="2">
        <v>3000</v>
      </c>
      <c r="F29" s="2">
        <v>200</v>
      </c>
      <c r="G29" s="2">
        <v>0</v>
      </c>
      <c r="H29" t="str">
        <v/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6">
        <v>45757</v>
      </c>
      <c r="B30" s="1" t="str">
        <v>April</v>
      </c>
      <c r="C30" t="str">
        <v>Payment Received</v>
      </c>
      <c r="D30" t="str">
        <v>RAPHAEL NDELEVA / BENEDETTAH NDELEVA</v>
      </c>
      <c r="E30" s="2">
        <v>0</v>
      </c>
      <c r="F30" s="2">
        <v>0</v>
      </c>
      <c r="G30" s="2">
        <v>3200</v>
      </c>
      <c r="H30" t="str">
        <v>TDA87E6O5M</v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 ht="15" customHeight="1">
      <c r="A31" s="7">
        <v>45778</v>
      </c>
      <c r="B31" s="1" t="str">
        <v>May</v>
      </c>
      <c r="C31" t="str">
        <v>Monthly Rent Charge</v>
      </c>
      <c r="D31" t="str">
        <v>RAPHAEL NDELEVA / BENEDETTAH NDELEVA</v>
      </c>
      <c r="E31" s="2">
        <v>3000</v>
      </c>
      <c r="F31" s="2">
        <v>200</v>
      </c>
      <c r="G31" s="2">
        <v>0</v>
      </c>
      <c r="H31" t="str">
        <v/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>
      <c r="A32" s="6">
        <v>45779</v>
      </c>
      <c r="B32" s="1" t="str">
        <v>May</v>
      </c>
      <c r="C32" t="str">
        <v>Monthly Rent Charge</v>
      </c>
      <c r="D32" t="str">
        <v>RAPHAEL NDELEVA / BENEDETTAH NDELEVA</v>
      </c>
      <c r="E32" s="2">
        <v>3000</v>
      </c>
      <c r="F32" s="2">
        <v>200</v>
      </c>
      <c r="G32" s="2">
        <v>0</v>
      </c>
      <c r="H32" t="str">
        <v/>
      </c>
      <c r="I32" s="2">
        <f>IF(A32="","",IF(C32="Payment Received",I31-IFERROR(G32,0),IF(C32="Monthly Rent Charge",I31+IFERROR(E32,0)+IFERROR(F32,0),I31)))</f>
        <v/>
      </c>
      <c r="J32" t="str">
        <v/>
      </c>
    </row>
    <row r="33" ht="15" customHeight="1">
      <c r="A33" s="7">
        <v>45780</v>
      </c>
      <c r="B33" s="1" t="str">
        <v>May</v>
      </c>
      <c r="C33" t="str">
        <v>Monthly Rent Charge</v>
      </c>
      <c r="D33" t="str">
        <v>RAPHAEL NDELEVA / BENEDETTAH NDELEVA</v>
      </c>
      <c r="E33" s="2">
        <v>3000</v>
      </c>
      <c r="F33" s="2">
        <v>200</v>
      </c>
      <c r="G33" s="2">
        <v>0</v>
      </c>
      <c r="H33" t="str">
        <v/>
      </c>
      <c r="I33" s="2">
        <f>IF(A33="","",IF(C33="Payment Received",I32-IFERROR(G33,0),IF(C33="Monthly Rent Charge",I32+IFERROR(E33,0)+IFERROR(F33,0),I32)))</f>
        <v/>
      </c>
      <c r="J33" t="str">
        <v/>
      </c>
    </row>
    <row r="34">
      <c r="A34" s="6">
        <v>45781</v>
      </c>
      <c r="B34" s="1" t="str">
        <v>May</v>
      </c>
      <c r="C34" t="str">
        <v>Monthly Rent Charge</v>
      </c>
      <c r="D34" t="str">
        <v>RAPHAEL NDELEVA / BENEDETTAH NDELEVA</v>
      </c>
      <c r="E34" s="2">
        <v>3000</v>
      </c>
      <c r="F34" s="2">
        <v>200</v>
      </c>
      <c r="G34" s="2">
        <v>0</v>
      </c>
      <c r="H34" t="str">
        <v/>
      </c>
      <c r="I34" s="2">
        <f>IF(A34="","",IF(C34="Payment Received",I33-IFERROR(G34,0),IF(C34="Monthly Rent Charge",I33+IFERROR(E34,0)+IFERROR(F34,0),I33)))</f>
        <v/>
      </c>
      <c r="J34" t="str">
        <v/>
      </c>
    </row>
    <row r="35" ht="15" customHeight="1">
      <c r="A35" s="7">
        <v>45782</v>
      </c>
      <c r="B35" s="1" t="str">
        <v>May</v>
      </c>
      <c r="C35" t="str">
        <v>Monthly Rent Charge</v>
      </c>
      <c r="D35" t="str">
        <v>RAPHAEL NDELEVA / BENEDETTAH NDELEVA</v>
      </c>
      <c r="E35" s="2">
        <v>3000</v>
      </c>
      <c r="F35" s="2">
        <v>200</v>
      </c>
      <c r="G35" s="2">
        <v>0</v>
      </c>
      <c r="H35" t="str">
        <v/>
      </c>
      <c r="I35" s="2">
        <f>IF(A35="","",IF(C35="Payment Received",I34-IFERROR(G35,0),IF(C35="Monthly Rent Charge",I34+IFERROR(E35,0)+IFERROR(F35,0),I34)))</f>
        <v/>
      </c>
      <c r="J35" t="str">
        <v/>
      </c>
    </row>
    <row r="36">
      <c r="A36" s="6">
        <v>45783</v>
      </c>
      <c r="B36" s="1" t="str">
        <v>May</v>
      </c>
      <c r="C36" t="str">
        <v>Monthly Rent Charge</v>
      </c>
      <c r="D36" t="str">
        <v>RAPHAEL NDELEVA / BENEDETTAH NDELEVA</v>
      </c>
      <c r="E36" s="2">
        <v>3000</v>
      </c>
      <c r="F36" s="2">
        <v>200</v>
      </c>
      <c r="G36" s="2">
        <v>0</v>
      </c>
      <c r="H36" t="str">
        <v/>
      </c>
      <c r="I36" s="2">
        <f>IF(A36="","",IF(C36="Payment Received",I35-IFERROR(G36,0),IF(C36="Monthly Rent Charge",I35+IFERROR(E36,0)+IFERROR(F36,0),I35)))</f>
        <v/>
      </c>
      <c r="J36" t="str">
        <v/>
      </c>
    </row>
    <row r="37" ht="15" customHeight="1">
      <c r="A37" s="7">
        <v>45787</v>
      </c>
      <c r="B37" s="1" t="str">
        <v>May</v>
      </c>
      <c r="C37" t="str">
        <v>Payment Received</v>
      </c>
      <c r="D37" t="str">
        <v>RAPHAEL NDELEVA / BENEDETTAH NDELEVA</v>
      </c>
      <c r="E37" s="2">
        <v>0</v>
      </c>
      <c r="F37" s="2">
        <v>0</v>
      </c>
      <c r="G37" s="2">
        <v>3200</v>
      </c>
      <c r="H37" t="str">
        <v>TEA06SQNHA</v>
      </c>
      <c r="I37" s="2">
        <f>IF(A37="","",IF(C37="Payment Received",I36-IFERROR(G37,0),IF(C37="Monthly Rent Charge",I36+IFERROR(E37,0)+IFERROR(F37,0),I36)))</f>
        <v/>
      </c>
      <c r="J37" t="str">
        <v/>
      </c>
    </row>
    <row r="38">
      <c r="A38" s="6">
        <v>45818</v>
      </c>
      <c r="B38" s="1" t="str">
        <v>June</v>
      </c>
      <c r="C38" t="str">
        <v>Payment Received</v>
      </c>
      <c r="D38" t="str">
        <v>RAPHAEL NDELEVA / BENEDETTAH NDELEVA</v>
      </c>
      <c r="E38" s="2">
        <v>0</v>
      </c>
      <c r="F38" s="2">
        <v>0</v>
      </c>
      <c r="G38" s="2">
        <v>3200</v>
      </c>
      <c r="H38" t="str">
        <v>TFA3A1JX4L</v>
      </c>
      <c r="I38" s="2">
        <f>IF(A38="","",IF(C38="Payment Received",I37-IFERROR(G38,0),IF(C38="Monthly Rent Charge",I37+IFERROR(E38,0)+IFERROR(F38,0),I37)))</f>
        <v/>
      </c>
      <c r="J38" t="str">
        <v/>
      </c>
    </row>
    <row r="39" ht="15" customHeight="1">
      <c r="A39" s="7">
        <v>45879</v>
      </c>
      <c r="B39" s="1" t="str">
        <v>August</v>
      </c>
      <c r="C39" t="str">
        <v>Payment Received</v>
      </c>
      <c r="D39" t="str">
        <v>RAPHAEL NDELEVA / BENEDETTAH NDELEVA</v>
      </c>
      <c r="E39" s="2">
        <v>0</v>
      </c>
      <c r="F39" s="2">
        <v>0</v>
      </c>
      <c r="G39" s="2">
        <v>3200</v>
      </c>
      <c r="H39" t="str">
        <v>THA2SHDDI8</v>
      </c>
      <c r="I39" s="2">
        <f>IF(A39="","",IF(C39="Payment Received",I38-IFERROR(G39,0),IF(C39="Monthly Rent Charge",I38+IFERROR(E39,0)+IFERROR(F39,0),I38)))</f>
        <v/>
      </c>
      <c r="J39" t="str">
        <v/>
      </c>
    </row>
    <row r="40">
      <c r="A40" s="6">
        <v>45909</v>
      </c>
      <c r="B40" s="1" t="str">
        <v>September</v>
      </c>
      <c r="C40" t="str">
        <v>Payment Received</v>
      </c>
      <c r="D40" t="str">
        <v>RAPHAEL NDELEVA / BENEDETTAH NDELEVA</v>
      </c>
      <c r="E40" s="2">
        <v>0</v>
      </c>
      <c r="F40" s="2">
        <v>0</v>
      </c>
      <c r="G40" s="2">
        <v>3200</v>
      </c>
      <c r="H40" t="str">
        <v>TI9444DD9G</v>
      </c>
      <c r="I40" s="2">
        <f>IF(A40="","",IF(C40="Payment Received",I39-IFERROR(G40,0),IF(C40="Monthly Rent Charge",I39+IFERROR(E40,0)+IFERROR(F40,0),I39)))</f>
        <v/>
      </c>
      <c r="J40" t="str">
        <v/>
      </c>
    </row>
    <row r="41" ht="15" customHeight="1">
      <c r="A41" s="7">
        <v>45940</v>
      </c>
      <c r="B41" s="1" t="str">
        <v>October</v>
      </c>
      <c r="C41" t="str">
        <v>Payment Received</v>
      </c>
      <c r="D41" t="str">
        <v>RAPHAEL NDELEVA / BENEDETTAH NDELEVA</v>
      </c>
      <c r="E41" s="2">
        <v>0</v>
      </c>
      <c r="F41" s="2">
        <v>0</v>
      </c>
      <c r="G41" s="2">
        <v>3200</v>
      </c>
      <c r="H41" t="str">
        <v>TJA866WD2O</v>
      </c>
      <c r="I41" s="2">
        <f>IF(A41="","",IF(C41="Payment Received",I40-IFERROR(G41,0),IF(C41="Monthly Rent Charge",I40+IFERROR(E41,0)+IFERROR(F41,0),I40)))</f>
        <v/>
      </c>
      <c r="J41" t="str">
        <v/>
      </c>
    </row>
    <row r="42">
      <c r="A42" s="6">
        <v>45962</v>
      </c>
      <c r="B42" s="1" t="str">
        <v>November</v>
      </c>
      <c r="C42" t="str">
        <v>Monthly Rent Charge</v>
      </c>
      <c r="D42" t="str">
        <v>RAPHAEL NDELEVA / BENEDETTAH NDELEVA</v>
      </c>
      <c r="E42" s="2">
        <v>3000</v>
      </c>
      <c r="F42" s="2">
        <v>200</v>
      </c>
      <c r="G42" s="2">
        <v>0</v>
      </c>
      <c r="H42" t="str">
        <v/>
      </c>
      <c r="I42" s="2">
        <f>IF(A42="","",IF(C42="Payment Received",I41-IFERROR(G42,0),IF(C42="Monthly Rent Charge",I41+IFERROR(E42,0)+IFERROR(F42,0),I41)))</f>
        <v/>
      </c>
      <c r="J42" t="str">
        <v/>
      </c>
    </row>
    <row r="43" ht="15" customHeight="1">
      <c r="A43" s="7">
        <v>45972</v>
      </c>
      <c r="B43" s="1" t="str">
        <v>November</v>
      </c>
      <c r="C43" t="str">
        <v>Payment Received</v>
      </c>
      <c r="D43" t="str">
        <v>RAPHAEL NDELEVA / BENEDETTAH NDELEVA</v>
      </c>
      <c r="E43" s="2">
        <v>0</v>
      </c>
      <c r="F43" s="2">
        <v>0</v>
      </c>
      <c r="G43" s="2">
        <v>3200</v>
      </c>
      <c r="H43" t="str">
        <v>TKB869PPT2</v>
      </c>
      <c r="I43" s="2">
        <f>IF(A43="","",IF(C43="Payment Received",I42-IFERROR(G43,0),IF(C43="Monthly Rent Charge",I42+IFERROR(E43,0)+IFERROR(F43,0),I42)))</f>
        <v/>
      </c>
      <c r="J43" t="str">
        <v/>
      </c>
    </row>
    <row r="44">
      <c r="A44" s="6">
        <v>45992</v>
      </c>
      <c r="B44" s="1" t="str">
        <v>December</v>
      </c>
      <c r="C44" t="str">
        <v>Monthly Rent Charge</v>
      </c>
      <c r="D44" t="str">
        <v>RAPHAEL NDELEVA / BENEDETTAH NDELEVA</v>
      </c>
      <c r="E44" s="2">
        <v>3000</v>
      </c>
      <c r="F44" s="2">
        <v>200</v>
      </c>
      <c r="G44" s="2">
        <v>0</v>
      </c>
      <c r="H44" t="str">
        <v/>
      </c>
      <c r="I44" s="2">
        <f>IF(A44="","",IF(C44="Payment Received",I43-IFERROR(G44,0),IF(C44="Monthly Rent Charge",I43+IFERROR(E44,0)+IFERROR(F44,0),I43)))</f>
        <v/>
      </c>
      <c r="J44" t="str">
        <v/>
      </c>
    </row>
    <row r="45" ht="15" customHeight="1">
      <c r="A45" s="7">
        <v>46001</v>
      </c>
      <c r="B45" s="1" t="str">
        <v>December</v>
      </c>
      <c r="C45" t="str">
        <v>Payment Received</v>
      </c>
      <c r="D45" t="str">
        <v>RAPHAEL NDELEVA / BENEDETTAH NDELEVA</v>
      </c>
      <c r="E45" s="2">
        <v>0</v>
      </c>
      <c r="F45" s="2">
        <v>0</v>
      </c>
      <c r="G45" s="2">
        <v>3200</v>
      </c>
      <c r="H45" t="str">
        <v>TLA860IG77</v>
      </c>
      <c r="I45" s="2">
        <f>IF(A45="","",IF(C45="Payment Received",I44-IFERROR(G45,0),IF(C45="Monthly Rent Charge",I44+IFERROR(E45,0)+IFERROR(F45,0),I44)))</f>
        <v/>
      </c>
      <c r="J45" t="str">
        <v/>
      </c>
    </row>
    <row r="46">
      <c r="A46" s="6">
        <v>46023</v>
      </c>
      <c r="B46" s="1" t="str">
        <v>January</v>
      </c>
      <c r="C46" t="str">
        <v>Monthly Rent Charge</v>
      </c>
      <c r="D46" t="str">
        <v>RAPHAEL NDELEVA / BENEDETTAH NDELEVA</v>
      </c>
      <c r="E46" s="2">
        <v>3000</v>
      </c>
      <c r="F46" s="2">
        <v>200</v>
      </c>
      <c r="G46" s="2">
        <v>0</v>
      </c>
      <c r="H46" t="str">
        <v/>
      </c>
      <c r="I46" s="2">
        <f>IF(A46="","",IF(C46="Payment Received",I45-IFERROR(G46,0),IF(C46="Monthly Rent Charge",I45+IFERROR(E46,0)+IFERROR(F46,0),I45)))</f>
        <v/>
      </c>
      <c r="J46" t="str">
        <v/>
      </c>
    </row>
    <row r="47" ht="15" customHeight="1">
      <c r="A47" s="7">
        <v>46033</v>
      </c>
      <c r="B47" s="1" t="str">
        <v>January</v>
      </c>
      <c r="C47" t="str">
        <v>Payment Received</v>
      </c>
      <c r="D47" t="str">
        <v>RAPHAEL NDELEVA / BENEDETTAH NDELEVA</v>
      </c>
      <c r="E47" s="2">
        <v>0</v>
      </c>
      <c r="F47" s="2">
        <v>0</v>
      </c>
      <c r="G47" s="2">
        <v>3200</v>
      </c>
      <c r="H47" t="str">
        <v>UAB863DHXT</v>
      </c>
      <c r="I47" s="2">
        <f>IF(A47="","",IF(C47="Payment Received",I46-IFERROR(G47,0),IF(C47="Monthly Rent Charge",I46+IFERROR(E47,0)+IFERROR(F47,0),I46)))</f>
        <v/>
      </c>
      <c r="J47" t="str">
        <v/>
      </c>
    </row>
    <row r="48">
      <c r="A48" s="6">
        <v>46054</v>
      </c>
      <c r="B48" s="1" t="str">
        <v>February</v>
      </c>
      <c r="C48" t="str">
        <v>Monthly Rent Charge</v>
      </c>
      <c r="D48" t="str">
        <v>RAPHAEL NDELEVA / BENEDETTAH NDELEVA</v>
      </c>
      <c r="E48" s="2">
        <v>3000</v>
      </c>
      <c r="F48" s="2">
        <v>200</v>
      </c>
      <c r="G48" s="2">
        <v>0</v>
      </c>
      <c r="H48" t="str">
        <v/>
      </c>
      <c r="I48" s="2">
        <f>IF(A48="","",IF(C48="Payment Received",I47-IFERROR(G48,0),IF(C48="Monthly Rent Charge",I47+IFERROR(E48,0)+IFERROR(F48,0),I47)))</f>
        <v/>
      </c>
      <c r="J48" t="str">
        <v/>
      </c>
    </row>
    <row r="49" ht="15" customHeight="1">
      <c r="A49" s="7">
        <v>46063</v>
      </c>
      <c r="B49" s="1" t="str">
        <v>February</v>
      </c>
      <c r="C49" t="str">
        <v>Payment Received</v>
      </c>
      <c r="D49" t="str">
        <v>RAPHAEL NDELEVA / BENEDETTAH NDELEVA</v>
      </c>
      <c r="E49" s="2">
        <v>0</v>
      </c>
      <c r="F49" s="2">
        <v>0</v>
      </c>
      <c r="G49" s="2">
        <v>3200</v>
      </c>
      <c r="H49" t="str">
        <v>UBA8665D1T</v>
      </c>
      <c r="I49" s="2">
        <f>IF(A49="","",IF(C49="Payment Received",I48-IFERROR(G49,0),IF(C49="Monthly Rent Charge",I48+IFERROR(E49,0)+IFERROR(F49,0),I48)))</f>
        <v/>
      </c>
      <c r="J49" t="str">
        <v/>
      </c>
    </row>
    <row r="50">
      <c r="A50" s="6">
        <v>46082</v>
      </c>
      <c r="B50" s="1" t="str">
        <v>March</v>
      </c>
      <c r="C50" t="str">
        <v>Monthly Rent Charge</v>
      </c>
      <c r="D50" t="str">
        <v>RAPHAEL NDELEVA / BENEDETTAH NDELEVA</v>
      </c>
      <c r="E50" s="2">
        <v>3000</v>
      </c>
      <c r="F50" s="2">
        <v>200</v>
      </c>
      <c r="G50" s="2">
        <v>0</v>
      </c>
      <c r="H50" t="str">
        <v/>
      </c>
      <c r="I50" s="2">
        <f>IF(A50="","",IF(C50="Payment Received",I49-IFERROR(G50,0),IF(C50="Monthly Rent Charge",I49+IFERROR(E50,0)+IFERROR(F50,0),I49)))</f>
        <v/>
      </c>
      <c r="J50" t="str">
        <v/>
      </c>
    </row>
    <row r="51" ht="15" customHeight="1">
      <c r="A51" s="7">
        <v>46091</v>
      </c>
      <c r="B51" s="1" t="str">
        <v>March</v>
      </c>
      <c r="C51" t="str">
        <v>Payment Received</v>
      </c>
      <c r="D51" t="str">
        <v>RAPHAEL NDELEVA / BENEDETTAH NDELEVA</v>
      </c>
      <c r="E51" s="2">
        <v>0</v>
      </c>
      <c r="F51" s="2">
        <v>0</v>
      </c>
      <c r="G51" s="2">
        <v>3200</v>
      </c>
      <c r="H51" t="str">
        <v>UCA868PYRO</v>
      </c>
      <c r="I51" s="2">
        <f>IF(A51="","",IF(C51="Payment Received",I50-IFERROR(G51,0),IF(C51="Monthly Rent Charge",I50+IFERROR(E51,0)+IFERROR(F51,0),I50)))</f>
        <v/>
      </c>
      <c r="J51" t="str">
        <v/>
      </c>
    </row>
    <row r="52">
      <c r="A52" s="6">
        <v>46113</v>
      </c>
      <c r="B52" s="1" t="str">
        <v>April</v>
      </c>
      <c r="C52" t="str">
        <v>Monthly Rent Charge</v>
      </c>
      <c r="D52" t="str">
        <v>RAPHAEL NDELEVA / BENEDETTAH NDELEVA</v>
      </c>
      <c r="E52" s="2">
        <v>3000</v>
      </c>
      <c r="F52" s="2">
        <v>200</v>
      </c>
      <c r="G52" s="2">
        <v>0</v>
      </c>
      <c r="H52" t="str">
        <v/>
      </c>
      <c r="I52" s="2">
        <f>IF(A52="","",IF(C52="Payment Received",I51-IFERROR(G52,0),IF(C52="Monthly Rent Charge",I51+IFERROR(E52,0)+IFERROR(F52,0),I51)))</f>
        <v/>
      </c>
      <c r="J52" t="str">
        <v/>
      </c>
    </row>
    <row r="53" ht="15" customHeight="1">
      <c r="A53" s="7">
        <v>46123</v>
      </c>
      <c r="B53" s="1" t="str">
        <v>April</v>
      </c>
      <c r="C53" t="str">
        <v>Payment Received</v>
      </c>
      <c r="D53" t="str">
        <v>RAPHAEL NDELEVA / BENEDETTAH NDELEVA</v>
      </c>
      <c r="E53" s="2">
        <v>0</v>
      </c>
      <c r="F53" s="2">
        <v>0</v>
      </c>
      <c r="G53" s="2">
        <v>3200</v>
      </c>
      <c r="H53" t="str">
        <v>UDB8609U2D</v>
      </c>
      <c r="I53" s="2">
        <f>IF(A53="","",IF(C53="Payment Received",I52-IFERROR(G53,0),IF(C53="Monthly Rent Charge",I52+IFERROR(E53,0)+IFERROR(F53,0),I52)))</f>
        <v/>
      </c>
      <c r="J53" t="str">
        <v/>
      </c>
    </row>
    <row r="54">
      <c r="A54" s="6">
        <v>46143</v>
      </c>
      <c r="B54" s="1" t="str">
        <v>May</v>
      </c>
      <c r="C54" t="str">
        <v>Monthly Rent Charge</v>
      </c>
      <c r="D54" t="str">
        <v>RAPHAEL NDELEVA / BENEDETTAH NDELEVA</v>
      </c>
      <c r="E54" s="2">
        <v>3000</v>
      </c>
      <c r="F54" s="2">
        <v>200</v>
      </c>
      <c r="G54" s="2">
        <v>0</v>
      </c>
      <c r="H54" t="str">
        <v/>
      </c>
      <c r="I54" s="2">
        <f>IF(A54="","",IF(C54="Payment Received",I53-IFERROR(G54,0),IF(C54="Monthly Rent Charge",I53+IFERROR(E54,0)+IFERROR(F54,0),I53)))</f>
        <v/>
      </c>
      <c r="J54" t="str">
        <v/>
      </c>
    </row>
    <row r="55">
      <c r="A55" s="6">
        <v>46151</v>
      </c>
      <c r="B55" s="1" t="str">
        <v>May</v>
      </c>
      <c r="C55" t="str">
        <v>Payment Received</v>
      </c>
      <c r="D55" t="str">
        <v>RAPHAEL NDELEVA / BENEDETTAH NDELEVA</v>
      </c>
      <c r="E55" s="2">
        <v>0</v>
      </c>
      <c r="F55" s="2">
        <v>0</v>
      </c>
      <c r="G55" s="2">
        <v>3200</v>
      </c>
      <c r="H55" t="str">
        <v>UE9863H978</v>
      </c>
      <c r="I55" s="2">
        <f>IF(A55="","",IF(C55="Payment Received",I54-IFERROR(G55,0),IF(C55="Monthly Rent Charge",I54+IFERROR(E55,0)+IFERROR(F55,0),I54)))</f>
        <v/>
      </c>
      <c r="J55" t="str">
        <v/>
      </c>
    </row>
    <row r="56">
      <c r="A56" s="6">
        <v>46174</v>
      </c>
      <c r="B56" s="1" t="str">
        <v>June</v>
      </c>
      <c r="C56" t="str">
        <v>Monthly Rent Charge</v>
      </c>
      <c r="D56" t="str">
        <v>RAPHAEL NDELEVA / BENEDETTAH NDELEVA</v>
      </c>
      <c r="E56" s="2">
        <v>3000</v>
      </c>
      <c r="F56" s="2">
        <v>200</v>
      </c>
      <c r="G56" s="2">
        <v>0</v>
      </c>
      <c r="H56" t="str">
        <v/>
      </c>
      <c r="I56" s="2">
        <f>IF(A56="","",IF(C56="Payment Received",I55-IFERROR(G56,0),IF(C56="Monthly Rent Charge",I55+IFERROR(E56,0)+IFERROR(F56,0),I55)))</f>
        <v/>
      </c>
      <c r="J56" t="str">
        <v/>
      </c>
    </row>
    <row r="57">
      <c r="A57" s="6">
        <v>46186</v>
      </c>
      <c r="B57" s="1" t="str">
        <v>June</v>
      </c>
      <c r="C57" t="str">
        <v>Payment Received</v>
      </c>
      <c r="D57" t="str">
        <v>RAPHAEL NDELEVA / BENEDETTAH NDELEVA</v>
      </c>
      <c r="E57" s="2">
        <v>0</v>
      </c>
      <c r="F57" s="2">
        <v>0</v>
      </c>
      <c r="G57" s="2">
        <v>3200</v>
      </c>
      <c r="H57" t="str">
        <v>UFD867HYKV</v>
      </c>
      <c r="I57" s="2">
        <f>IF(A57="","",IF(C57="Payment Received",I56-IFERROR(G57,0),IF(C57="Monthly Rent Charge",I56+IFERROR(E57,0)+IFERROR(F57,0),I56)))</f>
        <v/>
      </c>
      <c r="J57" t="str">
        <v/>
      </c>
    </row>
    <row r="58">
      <c r="A58" s="6">
        <v>46204</v>
      </c>
      <c r="B58" s="1" t="str">
        <v>July</v>
      </c>
      <c r="C58" t="str">
        <v>Monthly Rent Charge</v>
      </c>
      <c r="D58" t="str">
        <v>RAPHAEL NDELEVA / BENEDETTAH NDELEVA</v>
      </c>
      <c r="E58" s="2">
        <v>3000</v>
      </c>
      <c r="F58" s="2">
        <v>200</v>
      </c>
      <c r="G58" s="2">
        <v>0</v>
      </c>
      <c r="H58" t="str">
        <v/>
      </c>
      <c r="I58" s="2">
        <f>IF(A58="","",IF(C58="Payment Received",I57-IFERROR(G58,0),IF(C58="Monthly Rent Charge",I57+IFERROR(E58,0)+IFERROR(F58,0),I57)))</f>
        <v/>
      </c>
      <c r="J58" t="str">
        <v/>
      </c>
    </row>
    <row r="59">
      <c r="A59" s="6">
        <v>46215</v>
      </c>
      <c r="B59" s="1" t="str">
        <v>July</v>
      </c>
      <c r="C59" t="str">
        <v>Payment Received</v>
      </c>
      <c r="D59" t="str">
        <v>RAPHAEL NDELEVA / BENEDETTAH NDELEVA</v>
      </c>
      <c r="E59" s="2">
        <v>0</v>
      </c>
      <c r="F59" s="2">
        <v>0</v>
      </c>
      <c r="G59" s="2">
        <v>3200</v>
      </c>
      <c r="H59" t="str">
        <v>UGCPFAZDD2</v>
      </c>
      <c r="I59" s="2">
        <f>IF(A59="","",IF(C59="Payment Received",I58-IFERROR(G59,0),IF(C59="Monthly Rent Charge",I58+IFERROR(E59,0)+IFERROR(F59,0),I58)))</f>
        <v/>
      </c>
      <c r="J59" t="str">
        <v>BENEDETTAH NDELEVA</v>
      </c>
    </row>
    <row r="60">
      <c r="A60" s="6">
        <v>46235</v>
      </c>
      <c r="B60" s="1" t="str">
        <v>August</v>
      </c>
      <c r="C60" t="str">
        <v>Monthly Rent Charge</v>
      </c>
      <c r="D60" t="str">
        <v>RAPHAEL NDELEVA / BENEDETTAH NDELEVA</v>
      </c>
      <c r="E60" s="2">
        <v>3000</v>
      </c>
      <c r="F60" s="2">
        <v>200</v>
      </c>
      <c r="G60" s="2">
        <v>0</v>
      </c>
      <c r="H60" t="str">
        <v/>
      </c>
      <c r="I60" s="2">
        <f>IF(A60="","",IF(C60="Payment Received",I59-IFERROR(G60,0),IF(C60="Monthly Rent Charge",I59+IFERROR(E60,0)+IFERROR(F60,0),I59)))</f>
        <v/>
      </c>
      <c r="J60" t="str">
        <v/>
      </c>
    </row>
    <row r="61">
      <c r="A61" s="6">
        <v>46246</v>
      </c>
      <c r="B61" s="1" t="str">
        <v>August</v>
      </c>
      <c r="C61" t="str">
        <v>Payment Received</v>
      </c>
      <c r="D61" t="str">
        <v>RAPHAEL NDELEVA / BENEDETTAH NDELEVA</v>
      </c>
      <c r="E61" s="2">
        <v>0</v>
      </c>
      <c r="F61" s="2">
        <v>0</v>
      </c>
      <c r="G61" s="2">
        <v>6400</v>
      </c>
      <c r="H61" t="str">
        <v>UHC862HCU</v>
      </c>
      <c r="I61" s="2">
        <f>IF(A61="","",IF(C61="Payment Received",I60-IFERROR(G61,0),IF(C61="Monthly Rent Charge",I60+IFERROR(E61,0)+IFERROR(F61,0),I60)))</f>
        <v/>
      </c>
      <c r="J61" t="str">
        <v/>
      </c>
    </row>
    <row r="62">
      <c r="A62" s="6">
        <v>46266</v>
      </c>
      <c r="B62" s="1" t="str">
        <v>September</v>
      </c>
      <c r="C62" t="str">
        <v>Monthly rent + garbage</v>
      </c>
      <c r="D62" t="str">
        <v>RAPHAEL NDELEVA / BENEDETTAH NDELEVA</v>
      </c>
      <c r="E62" s="2">
        <v>3000</v>
      </c>
      <c r="F62" s="2">
        <v>200</v>
      </c>
      <c r="G62" s="2">
        <v>0</v>
      </c>
      <c r="H62" t="str">
        <v/>
      </c>
      <c r="I62" s="2">
        <f>IF(A62="","",IF(C62="Payment Received",I61-IFERROR(G62,0),IF(C62="Monthly Rent Charge",I61+IFERROR(E62,0)+IFERROR(F62,0),I61)))</f>
        <v/>
      </c>
      <c r="J62" t="str"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  <row r="206">
      <c r="A206" s="6">
        <f>IF(B206="","",DATE(YEAR(TODAY()),MATCH(B206,{"January","February","March","April","May","June","July","August","September","October","November","December"},0),1))</f>
        <v/>
      </c>
      <c r="C206">
        <f>IF(B206="","","Monthly Rent Charge")</f>
        <v/>
      </c>
      <c r="E206" s="2">
        <f>IF(C206="Monthly Rent Charge",$D$3,"")</f>
        <v/>
      </c>
      <c r="F206" s="2">
        <f>IF(C206="Monthly Rent Charge",$F$3,"")</f>
        <v/>
      </c>
      <c r="I206" s="2">
        <f>IF(A206="","",IF(C206="Payment Received",I205-IFERROR(G206,0),IF(C206="Monthly Rent Charge",I205+IFERROR(E206,0)+IFERROR(F206,0),I205)))</f>
        <v/>
      </c>
    </row>
    <row r="207">
      <c r="A207" s="6">
        <f>IF(B207="","",DATE(YEAR(TODAY()),MATCH(B207,{"January","February","March","April","May","June","July","August","September","October","November","December"},0),1))</f>
        <v/>
      </c>
      <c r="C207">
        <f>IF(B207="","","Monthly Rent Charge")</f>
        <v/>
      </c>
      <c r="E207" s="2">
        <f>IF(C207="Monthly Rent Charge",$D$3,"")</f>
        <v/>
      </c>
      <c r="F207" s="2">
        <f>IF(C207="Monthly Rent Charge",$F$3,"")</f>
        <v/>
      </c>
      <c r="I207" s="2">
        <f>IF(A207="","",IF(C207="Payment Received",I206-IFERROR(G207,0),IF(C207="Monthly Rent Charge",I206+IFERROR(E207,0)+IFERROR(F207,0),I206)))</f>
        <v/>
      </c>
    </row>
    <row r="208">
      <c r="A208" s="6">
        <f>IF(B208="","",DATE(YEAR(TODAY()),MATCH(B208,{"January","February","March","April","May","June","July","August","September","October","November","December"},0),1))</f>
        <v/>
      </c>
      <c r="C208">
        <f>IF(B208="","","Monthly Rent Charge")</f>
        <v/>
      </c>
      <c r="E208" s="2">
        <f>IF(C208="Monthly Rent Charge",$D$3,"")</f>
        <v/>
      </c>
      <c r="F208" s="2">
        <f>IF(C208="Monthly Rent Charge",$F$3,"")</f>
        <v/>
      </c>
      <c r="I208" s="2">
        <f>IF(A208="","",IF(C208="Payment Received",I207-IFERROR(G208,0),IF(C208="Monthly Rent Charge",I207+IFERROR(E208,0)+IFERROR(F208,0),I207)))</f>
        <v/>
      </c>
    </row>
    <row r="209">
      <c r="A209" s="6">
        <f>IF(B209="","",DATE(YEAR(TODAY()),MATCH(B209,{"January","February","March","April","May","June","July","August","September","October","November","December"},0),1))</f>
        <v/>
      </c>
      <c r="C209">
        <f>IF(B209="","","Monthly Rent Charge")</f>
        <v/>
      </c>
      <c r="E209" s="2">
        <f>IF(C209="Monthly Rent Charge",$D$3,"")</f>
        <v/>
      </c>
      <c r="F209" s="2">
        <f>IF(C209="Monthly Rent Charge",$F$3,"")</f>
        <v/>
      </c>
      <c r="I209" s="2">
        <f>IF(A209="","",IF(C209="Payment Received",I208-IFERROR(G209,0),IF(C209="Monthly Rent Charge",I208+IFERROR(E209,0)+IFERROR(F209,0),I208)))</f>
        <v/>
      </c>
    </row>
    <row r="210">
      <c r="A210" s="6">
        <f>IF(B210="","",DATE(YEAR(TODAY()),MATCH(B210,{"January","February","March","April","May","June","July","August","September","October","November","December"},0),1))</f>
        <v/>
      </c>
      <c r="C210">
        <f>IF(B210="","","Monthly Rent Charge")</f>
        <v/>
      </c>
      <c r="E210" s="2">
        <f>IF(C210="Monthly Rent Charge",$D$3,"")</f>
        <v/>
      </c>
      <c r="F210" s="2">
        <f>IF(C210="Monthly Rent Charge",$F$3,"")</f>
        <v/>
      </c>
      <c r="I210" s="2">
        <f>IF(A210="","",IF(C210="Payment Received",I209-IFERROR(G210,0),IF(C210="Monthly Rent Charge",I209+IFERROR(E210,0)+IFERROR(F210,0),I209)))</f>
        <v/>
      </c>
    </row>
    <row r="211">
      <c r="A211" s="6">
        <f>IF(B211="","",DATE(YEAR(TODAY()),MATCH(B211,{"January","February","March","April","May","June","July","August","September","October","November","December"},0),1))</f>
        <v/>
      </c>
      <c r="C211">
        <f>IF(B211="","","Monthly Rent Charge")</f>
        <v/>
      </c>
      <c r="E211" s="2">
        <f>IF(C211="Monthly Rent Charge",$D$3,"")</f>
        <v/>
      </c>
      <c r="F211" s="2">
        <f>IF(C211="Monthly Rent Charge",$F$3,"")</f>
        <v/>
      </c>
      <c r="I211" s="2">
        <f>IF(A211="","",IF(C211="Payment Received",I210-IFERROR(G211,0),IF(C211="Monthly Rent Charge",I210+IFERROR(E211,0)+IFERROR(F211,0),I210)))</f>
        <v/>
      </c>
    </row>
    <row r="212">
      <c r="A212" s="6">
        <f>IF(B212="","",DATE(YEAR(TODAY()),MATCH(B212,{"January","February","March","April","May","June","July","August","September","October","November","December"},0),1))</f>
        <v/>
      </c>
      <c r="C212">
        <f>IF(B212="","","Monthly Rent Charge")</f>
        <v/>
      </c>
      <c r="E212" s="2">
        <f>IF(C212="Monthly Rent Charge",$D$3,"")</f>
        <v/>
      </c>
      <c r="F212" s="2">
        <f>IF(C212="Monthly Rent Charge",$F$3,"")</f>
        <v/>
      </c>
      <c r="I212" s="2">
        <f>IF(A212="","",IF(C212="Payment Received",I211-IFERROR(G212,0),IF(C212="Monthly Rent Charge",I211+IFERROR(E212,0)+IFERROR(F212,0),I211)))</f>
        <v/>
      </c>
    </row>
    <row r="213">
      <c r="A213" s="6">
        <f>IF(B213="","",DATE(YEAR(TODAY()),MATCH(B213,{"January","February","March","April","May","June","July","August","September","October","November","December"},0),1))</f>
        <v/>
      </c>
      <c r="C213">
        <f>IF(B213="","","Monthly Rent Charge")</f>
        <v/>
      </c>
      <c r="E213" s="2">
        <f>IF(C213="Monthly Rent Charge",$D$3,"")</f>
        <v/>
      </c>
      <c r="F213" s="2">
        <f>IF(C213="Monthly Rent Charge",$F$3,"")</f>
        <v/>
      </c>
      <c r="I213" s="2">
        <f>IF(A213="","",IF(C213="Payment Received",I212-IFERROR(G213,0),IF(C213="Monthly Rent Charge",I212+IFERROR(E213,0)+IFERROR(F213,0),I212)))</f>
        <v/>
      </c>
    </row>
    <row r="214">
      <c r="A214" s="6">
        <f>IF(B214="","",DATE(YEAR(TODAY()),MATCH(B214,{"January","February","March","April","May","June","July","August","September","October","November","December"},0),1))</f>
        <v/>
      </c>
      <c r="C214">
        <f>IF(B214="","","Monthly Rent Charge")</f>
        <v/>
      </c>
      <c r="E214" s="2">
        <f>IF(C214="Monthly Rent Charge",$D$3,"")</f>
        <v/>
      </c>
      <c r="F214" s="2">
        <f>IF(C214="Monthly Rent Charge",$F$3,"")</f>
        <v/>
      </c>
      <c r="I214" s="2">
        <f>IF(A214="","",IF(C214="Payment Received",I213-IFERROR(G214,0),IF(C214="Monthly Rent Charge",I213+IFERROR(E214,0)+IFERROR(F214,0),I213)))</f>
        <v/>
      </c>
    </row>
    <row r="215">
      <c r="A215" s="6">
        <f>IF(B215="","",DATE(YEAR(TODAY()),MATCH(B215,{"January","February","March","April","May","June","July","August","September","October","November","December"},0),1))</f>
        <v/>
      </c>
      <c r="C215">
        <f>IF(B215="","","Monthly Rent Charge")</f>
        <v/>
      </c>
      <c r="E215" s="2">
        <f>IF(C215="Monthly Rent Charge",$D$3,"")</f>
        <v/>
      </c>
      <c r="F215" s="2">
        <f>IF(C215="Monthly Rent Charge",$F$3,"")</f>
        <v/>
      </c>
      <c r="I215" s="2">
        <f>IF(A215="","",IF(C215="Payment Received",I214-IFERROR(G215,0),IF(C215="Monthly Rent Charge",I214+IFERROR(E215,0)+IFERROR(F215,0),I214)))</f>
        <v/>
      </c>
    </row>
    <row r="216">
      <c r="A216" s="6">
        <f>IF(B216="","",DATE(YEAR(TODAY()),MATCH(B216,{"January","February","March","April","May","June","July","August","September","October","November","December"},0),1))</f>
        <v/>
      </c>
      <c r="C216">
        <f>IF(B216="","","Monthly Rent Charge")</f>
        <v/>
      </c>
      <c r="E216" s="2">
        <f>IF(C216="Monthly Rent Charge",$D$3,"")</f>
        <v/>
      </c>
      <c r="F216" s="2">
        <f>IF(C216="Monthly Rent Charge",$F$3,"")</f>
        <v/>
      </c>
      <c r="I216" s="2">
        <f>IF(A216="","",IF(C216="Payment Received",I215-IFERROR(G216,0),IF(C216="Monthly Rent Charge",I215+IFERROR(E216,0)+IFERROR(F216,0),I215)))</f>
        <v/>
      </c>
    </row>
    <row r="217">
      <c r="A217" s="6">
        <f>IF(B217="","",DATE(YEAR(TODAY()),MATCH(B217,{"January","February","March","April","May","June","July","August","September","October","November","December"},0),1))</f>
        <v/>
      </c>
      <c r="C217">
        <f>IF(B217="","","Monthly Rent Charge")</f>
        <v/>
      </c>
      <c r="E217" s="2">
        <f>IF(C217="Monthly Rent Charge",$D$3,"")</f>
        <v/>
      </c>
      <c r="F217" s="2">
        <f>IF(C217="Monthly Rent Charge",$F$3,"")</f>
        <v/>
      </c>
      <c r="I217" s="2">
        <f>IF(A217="","",IF(C217="Payment Received",I216-IFERROR(G217,0),IF(C217="Monthly Rent Charge",I216+IFERROR(E217,0)+IFERROR(F217,0),I216)))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17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A5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A5</v>
      </c>
      <c r="C3" t="str">
        <v>Current Rent</v>
      </c>
      <c r="D3" s="2">
        <v>3000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IFERROR(INDEX(Reports!$B$5:$B$19,MATCH("A5",Reports!$A$5:$A$19,0)),"")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46054</v>
      </c>
      <c r="B6" s="1" t="str">
        <v>February</v>
      </c>
      <c r="C6" t="str">
        <v>Monthly Rent Charge</v>
      </c>
      <c r="D6" t="str">
        <v>Joseph Musyoka</v>
      </c>
      <c r="E6" s="2">
        <v>3000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.75" customHeight="1">
      <c r="A7" s="7">
        <v>46066</v>
      </c>
      <c r="B7" s="1" t="str">
        <v>February</v>
      </c>
      <c r="C7" t="str">
        <v>Payment Received</v>
      </c>
      <c r="D7" t="str">
        <v>Joseph Musyoka</v>
      </c>
      <c r="E7" s="2">
        <v>0</v>
      </c>
      <c r="F7" s="2">
        <v>0</v>
      </c>
      <c r="G7" s="2">
        <v>3200</v>
      </c>
      <c r="H7" t="str">
        <v>ubddq6egva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46082</v>
      </c>
      <c r="B8" s="1" t="str">
        <v>March</v>
      </c>
      <c r="C8" t="str">
        <v>Monthly Rent Charge</v>
      </c>
      <c r="D8" t="str">
        <v>Joseph Musyoka</v>
      </c>
      <c r="E8" s="2">
        <v>3000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46091</v>
      </c>
      <c r="B9" s="1" t="str">
        <v>March</v>
      </c>
      <c r="C9" t="str">
        <v>Payment Received</v>
      </c>
      <c r="D9" t="str">
        <v>Joseph Musyoka</v>
      </c>
      <c r="E9" s="2">
        <v>0</v>
      </c>
      <c r="F9" s="2">
        <v>0</v>
      </c>
      <c r="G9" s="2">
        <v>3200</v>
      </c>
      <c r="H9" t="str">
        <v>UCADQ8RPFP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46113</v>
      </c>
      <c r="B10" s="1" t="str">
        <v>April</v>
      </c>
      <c r="C10" t="str">
        <v>Monthly Rent Charge</v>
      </c>
      <c r="D10" t="str">
        <v>Joseph Musyoka</v>
      </c>
      <c r="E10" s="2">
        <v>3000</v>
      </c>
      <c r="F10" s="2">
        <v>200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46123</v>
      </c>
      <c r="B11" s="1" t="str">
        <v>April</v>
      </c>
      <c r="C11" t="str">
        <v>Payment Received</v>
      </c>
      <c r="D11" t="str">
        <v>Joseph Musyoka</v>
      </c>
      <c r="E11" s="2">
        <v>0</v>
      </c>
      <c r="F11" s="2">
        <v>0</v>
      </c>
      <c r="G11" s="2">
        <v>3200</v>
      </c>
      <c r="H11" t="str">
        <v>UDBDQOANDR</v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6">
        <v>46143</v>
      </c>
      <c r="B12" s="1" t="str">
        <v>May</v>
      </c>
      <c r="C12" t="str">
        <v>Monthly Rent Charge</v>
      </c>
      <c r="D12" t="str">
        <v>Joseph Musyoka</v>
      </c>
      <c r="E12" s="2">
        <v>3000</v>
      </c>
      <c r="F12" s="2">
        <v>200</v>
      </c>
      <c r="G12" s="2">
        <v>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>
      <c r="A13" s="6">
        <v>46153</v>
      </c>
      <c r="B13" s="1" t="str">
        <v>May</v>
      </c>
      <c r="C13" t="str">
        <v>Payment Received</v>
      </c>
      <c r="D13" t="str">
        <v>Joseph Musyoka</v>
      </c>
      <c r="E13" s="2">
        <v>0</v>
      </c>
      <c r="F13" s="2">
        <v>0</v>
      </c>
      <c r="G13" s="2">
        <v>3200</v>
      </c>
      <c r="H13" t="str">
        <v>UEBDQ3OJVX</v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46174</v>
      </c>
      <c r="B14" s="1" t="str">
        <v>June</v>
      </c>
      <c r="C14" t="str">
        <v>Monthly Rent Charge</v>
      </c>
      <c r="D14" t="str">
        <v>Joseph Musyoka</v>
      </c>
      <c r="E14" s="2">
        <v>3000</v>
      </c>
      <c r="F14" s="2">
        <v>200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>
      <c r="A15" s="6">
        <v>46185</v>
      </c>
      <c r="B15" s="1" t="str">
        <v>June</v>
      </c>
      <c r="C15" t="str">
        <v>Payment Received</v>
      </c>
      <c r="D15" t="str">
        <v>Joseph Musyoka</v>
      </c>
      <c r="E15" s="2">
        <v>0</v>
      </c>
      <c r="F15" s="2">
        <v>0</v>
      </c>
      <c r="G15" s="2">
        <v>3200</v>
      </c>
      <c r="H15" t="str">
        <v>UFCDQ79PMC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46204</v>
      </c>
      <c r="B16" s="1" t="str">
        <v>July</v>
      </c>
      <c r="C16" t="str">
        <v>Monthly Rent Charge</v>
      </c>
      <c r="D16" t="str">
        <v>Joseph Musyoka</v>
      </c>
      <c r="E16" s="2">
        <v>3000</v>
      </c>
      <c r="F16" s="2">
        <v>200</v>
      </c>
      <c r="G16" s="2">
        <v>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>
      <c r="A17" s="6">
        <v>46216</v>
      </c>
      <c r="B17" s="1" t="str">
        <v>July</v>
      </c>
      <c r="C17" t="str">
        <v>Payment Received</v>
      </c>
      <c r="D17" t="str">
        <v>Joseph Musyoka</v>
      </c>
      <c r="E17" s="2">
        <v>0</v>
      </c>
      <c r="F17" s="2">
        <v>0</v>
      </c>
      <c r="G17" s="2">
        <v>3200</v>
      </c>
      <c r="H17" t="str">
        <v>UGDDQARLX0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46235</v>
      </c>
      <c r="B18" s="1" t="str">
        <v>August</v>
      </c>
      <c r="C18" t="str">
        <v>Monthly Rent Charge</v>
      </c>
      <c r="D18" t="str">
        <v>Joseph Musyoka</v>
      </c>
      <c r="E18" s="2">
        <v>3000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46246</v>
      </c>
      <c r="B19" s="1" t="str">
        <v>August</v>
      </c>
      <c r="C19" t="str">
        <v>Payment Received</v>
      </c>
      <c r="D19" t="str">
        <v>Joseph Musyoka</v>
      </c>
      <c r="E19" s="2">
        <v>0</v>
      </c>
      <c r="F19" s="2">
        <v>0</v>
      </c>
      <c r="G19" s="2">
        <v>3200</v>
      </c>
      <c r="H19" t="str">
        <v>UHCDQ26GRT</v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>
      <c r="A20" s="6">
        <v>46266</v>
      </c>
      <c r="B20" s="1" t="str">
        <v>September</v>
      </c>
      <c r="C20" t="str">
        <v>Monthly rent + garbage</v>
      </c>
      <c r="D20" t="str">
        <v>Joseph Musyoka</v>
      </c>
      <c r="E20" s="2">
        <v>3000</v>
      </c>
      <c r="F20" s="2">
        <v>200</v>
      </c>
      <c r="G20" s="2">
        <v>0</v>
      </c>
      <c r="H20" t="str">
        <v/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46278</v>
      </c>
      <c r="B21" s="1" t="str">
        <v>September</v>
      </c>
      <c r="C21" t="str">
        <v>Payment (M-Pesa)</v>
      </c>
      <c r="D21" t="str">
        <v>Joseph Musyoka</v>
      </c>
      <c r="E21" s="2">
        <v>0</v>
      </c>
      <c r="F21" s="2">
        <v>0</v>
      </c>
      <c r="G21" s="2">
        <v>3200</v>
      </c>
      <c r="H21" t="str">
        <v>UIDDQ5UA5L</v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f>IF(B22="","",DATE(YEAR(TODAY()),MATCH(B22,{"January","February","March","April","May","June","July","August","September","October","November","December"},0),1))</f>
        <v/>
      </c>
      <c r="C22">
        <f>IF(B22="","","Monthly Rent Charge")</f>
        <v/>
      </c>
      <c r="E22" s="2">
        <f>IF(C22="Monthly Rent Charge",$D$3,"")</f>
        <v/>
      </c>
      <c r="F22" s="2">
        <f>IF(C22="Monthly Rent Charge",$F$3,"")</f>
        <v/>
      </c>
      <c r="I22" s="2">
        <f>IF(A22="","",IF(C22="Payment Received",I21-IFERROR(G22,0),IF(C22="Monthly Rent Charge",I21+IFERROR(E22,0)+IFERROR(F22,0),I21)))</f>
        <v/>
      </c>
    </row>
    <row r="23">
      <c r="A23" s="6">
        <f>IF(B23="","",DATE(YEAR(TODAY()),MATCH(B23,{"January","February","March","April","May","June","July","August","September","October","November","December"},0),1))</f>
        <v/>
      </c>
      <c r="C23">
        <f>IF(B23="","","Monthly Rent Charge")</f>
        <v/>
      </c>
      <c r="E23" s="2">
        <f>IF(C23="Monthly Rent Charge",$D$3,"")</f>
        <v/>
      </c>
      <c r="F23" s="2">
        <f>IF(C23="Monthly Rent Charge",$F$3,"")</f>
        <v/>
      </c>
      <c r="I23" s="2">
        <f>IF(A23="","",IF(C23="Payment Received",I22-IFERROR(G23,0),IF(C23="Monthly Rent Charge",I22+IFERROR(E23,0)+IFERROR(F23,0),I22)))</f>
        <v/>
      </c>
    </row>
    <row r="24">
      <c r="A24" s="6">
        <f>IF(B24="","",DATE(YEAR(TODAY()),MATCH(B24,{"January","February","March","April","May","June","July","August","September","October","November","December"},0),1))</f>
        <v/>
      </c>
      <c r="C24">
        <f>IF(B24="","","Monthly Rent Charge")</f>
        <v/>
      </c>
      <c r="E24" s="2">
        <f>IF(C24="Monthly Rent Charge",$D$3,"")</f>
        <v/>
      </c>
      <c r="F24" s="2">
        <f>IF(C24="Monthly Rent Charge",$F$3,"")</f>
        <v/>
      </c>
      <c r="I24" s="2">
        <f>IF(A24="","",IF(C24="Payment Received",I23-IFERROR(G24,0),IF(C24="Monthly Rent Charge",I23+IFERROR(E24,0)+IFERROR(F24,0),I23)))</f>
        <v/>
      </c>
    </row>
    <row r="25">
      <c r="A25" s="6">
        <f>IF(B25="","",DATE(YEAR(TODAY()),MATCH(B25,{"January","February","March","April","May","June","July","August","September","October","November","December"},0),1))</f>
        <v/>
      </c>
      <c r="C25">
        <f>IF(B25="","","Monthly Rent Charge")</f>
        <v/>
      </c>
      <c r="E25" s="2">
        <f>IF(C25="Monthly Rent Charge",$D$3,"")</f>
        <v/>
      </c>
      <c r="F25" s="2">
        <f>IF(C25="Monthly Rent Charge",$F$3,"")</f>
        <v/>
      </c>
      <c r="I25" s="2">
        <f>IF(A25="","",IF(C25="Payment Received",I24-IFERROR(G25,0),IF(C25="Monthly Rent Charge",I24+IFERROR(E25,0)+IFERROR(F25,0),I24)))</f>
        <v/>
      </c>
    </row>
    <row r="26">
      <c r="A26" s="6">
        <f>IF(B26="","",DATE(YEAR(TODAY()),MATCH(B26,{"January","February","March","April","May","June","July","August","September","October","November","December"},0),1))</f>
        <v/>
      </c>
      <c r="C26">
        <f>IF(B26="","","Monthly Rent Charge")</f>
        <v/>
      </c>
      <c r="E26" s="2">
        <f>IF(C26="Monthly Rent Charge",$D$3,"")</f>
        <v/>
      </c>
      <c r="F26" s="2">
        <f>IF(C26="Monthly Rent Charge",$F$3,"")</f>
        <v/>
      </c>
      <c r="I26" s="2">
        <f>IF(A26="","",IF(C26="Payment Received",I25-IFERROR(G26,0),IF(C26="Monthly Rent Charge",I25+IFERROR(E26,0)+IFERROR(F26,0),I25)))</f>
        <v/>
      </c>
    </row>
    <row r="27">
      <c r="A27" s="6">
        <f>IF(B27="","",DATE(YEAR(TODAY()),MATCH(B27,{"January","February","March","April","May","June","July","August","September","October","November","December"},0),1))</f>
        <v/>
      </c>
      <c r="C27">
        <f>IF(B27="","","Monthly Rent Charge")</f>
        <v/>
      </c>
      <c r="E27" s="2">
        <f>IF(C27="Monthly Rent Charge",$D$3,"")</f>
        <v/>
      </c>
      <c r="F27" s="2">
        <f>IF(C27="Monthly Rent Charge",$F$3,"")</f>
        <v/>
      </c>
      <c r="I27" s="2">
        <f>IF(A27="","",IF(C27="Payment Received",I26-IFERROR(G27,0),IF(C27="Monthly Rent Charge",I26+IFERROR(E27,0)+IFERROR(F27,0),I26)))</f>
        <v/>
      </c>
    </row>
    <row r="28">
      <c r="A28" s="6">
        <f>IF(B28="","",DATE(YEAR(TODAY()),MATCH(B28,{"January","February","March","April","May","June","July","August","September","October","November","December"},0),1))</f>
        <v/>
      </c>
      <c r="C28">
        <f>IF(B28="","","Monthly Rent Charge")</f>
        <v/>
      </c>
      <c r="E28" s="2">
        <f>IF(C28="Monthly Rent Charge",$D$3,"")</f>
        <v/>
      </c>
      <c r="F28" s="2">
        <f>IF(C28="Monthly Rent Charge",$F$3,"")</f>
        <v/>
      </c>
      <c r="I28" s="2">
        <f>IF(A28="","",IF(C28="Payment Received",I27-IFERROR(G28,0),IF(C28="Monthly Rent Charge",I27+IFERROR(E28,0)+IFERROR(F28,0),I27)))</f>
        <v/>
      </c>
    </row>
    <row r="29">
      <c r="A29" s="6">
        <f>IF(B29="","",DATE(YEAR(TODAY()),MATCH(B29,{"January","February","March","April","May","June","July","August","September","October","November","December"},0),1))</f>
        <v/>
      </c>
      <c r="C29">
        <f>IF(B29="","","Monthly Rent Charge")</f>
        <v/>
      </c>
      <c r="E29" s="2">
        <f>IF(C29="Monthly Rent Charge",$D$3,"")</f>
        <v/>
      </c>
      <c r="F29" s="2">
        <f>IF(C29="Monthly Rent Charge",$F$3,"")</f>
        <v/>
      </c>
      <c r="I29" s="2">
        <f>IF(A29="","",IF(C29="Payment Received",I28-IFERROR(G29,0),IF(C29="Monthly Rent Charge",I28+IFERROR(E29,0)+IFERROR(F29,0),I28)))</f>
        <v/>
      </c>
    </row>
    <row r="30">
      <c r="A30" s="6">
        <f>IF(B30="","",DATE(YEAR(TODAY()),MATCH(B30,{"January","February","March","April","May","June","July","August","September","October","November","December"},0),1))</f>
        <v/>
      </c>
      <c r="C30">
        <f>IF(B30="","","Monthly Rent Charge")</f>
        <v/>
      </c>
      <c r="E30" s="2">
        <f>IF(C30="Monthly Rent Charge",$D$3,"")</f>
        <v/>
      </c>
      <c r="F30" s="2">
        <f>IF(C30="Monthly Rent Charge",$F$3,"")</f>
        <v/>
      </c>
      <c r="I30" s="2">
        <f>IF(A30="","",IF(C30="Payment Received",I29-IFERROR(G30,0),IF(C30="Monthly Rent Charge",I29+IFERROR(E30,0)+IFERROR(F30,0),I29)))</f>
        <v/>
      </c>
    </row>
    <row r="31">
      <c r="A31" s="6">
        <f>IF(B31="","",DATE(YEAR(TODAY()),MATCH(B31,{"January","February","March","April","May","June","July","August","September","October","November","December"},0),1))</f>
        <v/>
      </c>
      <c r="C31">
        <f>IF(B31="","","Monthly Rent Charge")</f>
        <v/>
      </c>
      <c r="E31" s="2">
        <f>IF(C31="Monthly Rent Charge",$D$3,"")</f>
        <v/>
      </c>
      <c r="F31" s="2">
        <f>IF(C31="Monthly Rent Charge",$F$3,"")</f>
        <v/>
      </c>
      <c r="I31" s="2">
        <f>IF(A31="","",IF(C31="Payment Received",I30-IFERROR(G31,0),IF(C31="Monthly Rent Charge",I30+IFERROR(E31,0)+IFERROR(F31,0),I30)))</f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A6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A6</v>
      </c>
      <c r="C3" t="str">
        <v>Current Rent</v>
      </c>
      <c r="D3" s="2">
        <v>3000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IFERROR(INDEX(Reports!$B$5:$B$19,MATCH("A6",Reports!$A$5:$A$19,0)),"")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45962</v>
      </c>
      <c r="B6" s="1" t="str">
        <v>November</v>
      </c>
      <c r="C6" t="str">
        <v>Monthly Rent Charge</v>
      </c>
      <c r="D6" t="str">
        <v>SAMUEL VICTOR BEET</v>
      </c>
      <c r="E6" s="2">
        <v>3000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7">
        <v>45982</v>
      </c>
      <c r="B7" s="1" t="str">
        <v>November</v>
      </c>
      <c r="C7" t="str">
        <v>Payment Received</v>
      </c>
      <c r="D7" t="str">
        <v>SAMUEL VICTOR BEET</v>
      </c>
      <c r="E7" s="2">
        <v>0</v>
      </c>
      <c r="F7" s="2">
        <v>0</v>
      </c>
      <c r="G7" s="2">
        <v>3200</v>
      </c>
      <c r="H7" t="str">
        <v>TKLA4SAS3T8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45992</v>
      </c>
      <c r="B8" s="1" t="str">
        <v>December</v>
      </c>
      <c r="C8" t="str">
        <v>Monthly Rent Charge</v>
      </c>
      <c r="D8" t="str">
        <v>SAMUEL VICTOR BEET</v>
      </c>
      <c r="E8" s="2">
        <v>3000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45994</v>
      </c>
      <c r="B9" s="1" t="str">
        <v>December</v>
      </c>
      <c r="C9" t="str">
        <v>Payment Received</v>
      </c>
      <c r="D9" t="str">
        <v>SAMUEL VICTOR BEET</v>
      </c>
      <c r="E9" s="2">
        <v>0</v>
      </c>
      <c r="F9" s="2">
        <v>0</v>
      </c>
      <c r="G9" s="2">
        <v>2000</v>
      </c>
      <c r="H9" t="str">
        <v>TL34SBU1VB</v>
      </c>
      <c r="I9" s="2">
        <f>IF(A9="","",IF(C9="Payment Received",I8-IFERROR(G9,0),IF(C9="Monthly Rent Charge",I8+IFERROR(E9,0)+IFERROR(F9,0),I8)))</f>
        <v/>
      </c>
      <c r="J9" t="str">
        <v/>
      </c>
    </row>
    <row r="10" ht="15" customHeight="1">
      <c r="A10" s="7">
        <v>46004</v>
      </c>
      <c r="B10" s="1" t="str">
        <v>December</v>
      </c>
      <c r="C10" t="str">
        <v>Payment Received</v>
      </c>
      <c r="D10" t="str">
        <v>SAMUEL VICTOR BEET</v>
      </c>
      <c r="E10" s="2">
        <v>0</v>
      </c>
      <c r="F10" s="2">
        <v>0</v>
      </c>
      <c r="G10" s="2">
        <v>1200</v>
      </c>
      <c r="H10" t="str">
        <v>TDL4SOWW8K</v>
      </c>
      <c r="I10" s="2">
        <f>IF(A10="","",IF(C10="Payment Received",I9-IFERROR(G10,0),IF(C10="Monthly Rent Charge",I9+IFERROR(E10,0)+IFERROR(F10,0),I9)))</f>
        <v/>
      </c>
      <c r="J10" t="str">
        <v/>
      </c>
    </row>
    <row r="11">
      <c r="A11" s="6">
        <v>46023</v>
      </c>
      <c r="B11" s="1" t="str">
        <v>January</v>
      </c>
      <c r="C11" t="str">
        <v>Monthly Rent Charge</v>
      </c>
      <c r="D11" t="str">
        <v>SAMUEL VICTOR BEET</v>
      </c>
      <c r="E11" s="2">
        <v>3000</v>
      </c>
      <c r="F11" s="2">
        <v>200</v>
      </c>
      <c r="G11" s="2">
        <v>0</v>
      </c>
      <c r="H11" t="str">
        <v/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 ht="15" customHeight="1">
      <c r="A12" s="7">
        <v>46028</v>
      </c>
      <c r="B12" s="1" t="str">
        <v>January</v>
      </c>
      <c r="C12" t="str">
        <v>Payment Received</v>
      </c>
      <c r="D12" t="str">
        <v>SAMUEL VICTOR BEET</v>
      </c>
      <c r="E12" s="2">
        <v>0</v>
      </c>
      <c r="F12" s="2">
        <v>0</v>
      </c>
      <c r="G12" s="2">
        <v>1500</v>
      </c>
      <c r="H12" t="str">
        <v>UA64S32JO1</v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46038</v>
      </c>
      <c r="B13" s="1" t="str">
        <v>January</v>
      </c>
      <c r="C13" t="str">
        <v>Payment Received</v>
      </c>
      <c r="D13" t="str">
        <v>SAMUEL VICTOR BEET</v>
      </c>
      <c r="E13" s="2">
        <v>0</v>
      </c>
      <c r="F13" s="2">
        <v>0</v>
      </c>
      <c r="G13" s="2">
        <v>1700</v>
      </c>
      <c r="H13" t="str">
        <v>UAG4S3ZOC3</v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46054</v>
      </c>
      <c r="B14" s="1" t="str">
        <v>February</v>
      </c>
      <c r="C14" t="str">
        <v>Monthly Rent Charge</v>
      </c>
      <c r="D14" t="str">
        <v>SAMUEL VICTOR BEET</v>
      </c>
      <c r="E14" s="2">
        <v>3000</v>
      </c>
      <c r="F14" s="2">
        <v>200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 ht="15" customHeight="1">
      <c r="A15" s="7">
        <v>46057</v>
      </c>
      <c r="B15" s="1" t="str">
        <v>February</v>
      </c>
      <c r="C15" t="str">
        <v>Payment Received</v>
      </c>
      <c r="D15" t="str">
        <v>SAMUEL VICTOR BEET</v>
      </c>
      <c r="E15" s="2">
        <v>0</v>
      </c>
      <c r="F15" s="2">
        <v>0</v>
      </c>
      <c r="G15" s="2">
        <v>1700</v>
      </c>
      <c r="H15" t="str">
        <v>UB44S5QQGL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 ht="15" customHeight="1">
      <c r="A16" s="7">
        <v>46077</v>
      </c>
      <c r="B16" s="1" t="str">
        <v>February</v>
      </c>
      <c r="C16" t="str">
        <v>Payment Received</v>
      </c>
      <c r="D16" t="str">
        <v>SAMUEL VICTOR BEET</v>
      </c>
      <c r="E16" s="2">
        <v>0</v>
      </c>
      <c r="F16" s="2">
        <v>0</v>
      </c>
      <c r="G16" s="2">
        <v>1500</v>
      </c>
      <c r="H16" t="str">
        <v>UBO4S7L8EH</v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>
      <c r="A17" s="6">
        <v>46082</v>
      </c>
      <c r="B17" s="1" t="str">
        <v>March</v>
      </c>
      <c r="C17" t="str">
        <v>Monthly Rent Charge</v>
      </c>
      <c r="D17" t="str">
        <v>SAMUEL VICTOR BEET</v>
      </c>
      <c r="E17" s="2">
        <v>3000</v>
      </c>
      <c r="F17" s="2">
        <v>200</v>
      </c>
      <c r="G17" s="2">
        <v>0</v>
      </c>
      <c r="H17" t="str">
        <v/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 ht="15" customHeight="1">
      <c r="A18" s="7">
        <v>46090</v>
      </c>
      <c r="B18" s="1" t="str">
        <v>March</v>
      </c>
      <c r="C18" t="str">
        <v>Payment Received</v>
      </c>
      <c r="D18" t="str">
        <v>SAMUEL VICTOR BEET</v>
      </c>
      <c r="E18" s="2">
        <v>0</v>
      </c>
      <c r="F18" s="2">
        <v>0</v>
      </c>
      <c r="G18" s="2">
        <v>2000</v>
      </c>
      <c r="H18" t="str">
        <v>UC94S8TX9Y</v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 ht="15" customHeight="1">
      <c r="A19" s="7">
        <v>46104</v>
      </c>
      <c r="B19" s="1" t="str">
        <v>March</v>
      </c>
      <c r="C19" t="str">
        <v>Payment Received</v>
      </c>
      <c r="D19" t="str">
        <v>SAMUEL VICTOR BEET</v>
      </c>
      <c r="E19" s="2">
        <v>0</v>
      </c>
      <c r="F19" s="2">
        <v>0</v>
      </c>
      <c r="G19" s="2">
        <v>1200</v>
      </c>
      <c r="H19" t="str">
        <v>UCN4SA7F8S</v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>
      <c r="A20" s="6">
        <v>46113</v>
      </c>
      <c r="B20" s="1" t="str">
        <v>April</v>
      </c>
      <c r="C20" t="str">
        <v>Monthly Rent Charge</v>
      </c>
      <c r="D20" t="str">
        <v>SAMUEL VICTOR BEET</v>
      </c>
      <c r="E20" s="2">
        <v>3000</v>
      </c>
      <c r="F20" s="2">
        <v>200</v>
      </c>
      <c r="G20" s="2">
        <v>0</v>
      </c>
      <c r="H20" t="str">
        <v/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 ht="15" customHeight="1">
      <c r="A21" s="7">
        <v>46130</v>
      </c>
      <c r="B21" s="1" t="str">
        <v>April</v>
      </c>
      <c r="C21" t="str">
        <v>Payment Received</v>
      </c>
      <c r="D21" t="str">
        <v>SAMUEL VICTOR BEET</v>
      </c>
      <c r="E21" s="2">
        <v>0</v>
      </c>
      <c r="F21" s="2">
        <v>0</v>
      </c>
      <c r="G21" s="2">
        <v>3200</v>
      </c>
      <c r="H21" t="str">
        <v>UDI4S19MUS</v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v>46143</v>
      </c>
      <c r="B22" s="1" t="str">
        <v>May</v>
      </c>
      <c r="C22" t="str">
        <v>Monthly Rent Charge</v>
      </c>
      <c r="D22" t="str">
        <v>SAMUEL VICTOR BEET</v>
      </c>
      <c r="E22" s="2">
        <v>3000</v>
      </c>
      <c r="F22" s="2">
        <v>200</v>
      </c>
      <c r="G22" s="2">
        <v>0</v>
      </c>
      <c r="H22" t="str">
        <v/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 ht="15" customHeight="1">
      <c r="A23" s="7">
        <v>46148</v>
      </c>
      <c r="B23" s="1" t="str">
        <v>May</v>
      </c>
      <c r="C23" t="str">
        <v>Payment Received</v>
      </c>
      <c r="D23" t="str">
        <v>SAMUEL VICTOR BEET</v>
      </c>
      <c r="E23" s="2">
        <v>0</v>
      </c>
      <c r="F23" s="2">
        <v>0</v>
      </c>
      <c r="G23" s="2">
        <v>1200</v>
      </c>
      <c r="H23" t="str">
        <v>UE64S3C2RF</v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>
      <c r="A24" s="6">
        <v>46174</v>
      </c>
      <c r="B24" s="1" t="str">
        <v>June</v>
      </c>
      <c r="C24" t="str">
        <v>Monthly Rent Charge</v>
      </c>
      <c r="D24" t="str">
        <v>SAMUEL VICTOR BEET</v>
      </c>
      <c r="E24" s="2">
        <v>3000</v>
      </c>
      <c r="F24" s="2">
        <v>200</v>
      </c>
      <c r="G24" s="2">
        <v>0</v>
      </c>
      <c r="H24" t="str">
        <v/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46204</v>
      </c>
      <c r="B25" s="1" t="str">
        <v>July</v>
      </c>
      <c r="C25" t="str">
        <v>Monthly Rent Charge</v>
      </c>
      <c r="D25" t="str">
        <v>SAMUEL VICTOR BEET</v>
      </c>
      <c r="E25" s="2">
        <v>3000</v>
      </c>
      <c r="F25" s="2">
        <v>200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>
      <c r="A26" s="6">
        <v>46204</v>
      </c>
      <c r="B26" s="1" t="str">
        <v>July</v>
      </c>
      <c r="C26" t="str">
        <v>Payment Received</v>
      </c>
      <c r="D26" t="str">
        <v>SAMUEL VICTOR BEET</v>
      </c>
      <c r="E26" s="2">
        <v>0</v>
      </c>
      <c r="F26" s="2">
        <v>0</v>
      </c>
      <c r="G26" s="2">
        <v>5200</v>
      </c>
      <c r="H26" t="str">
        <v>UG14S9PNPS</v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>
      <c r="A27" s="6">
        <v>46235</v>
      </c>
      <c r="B27" s="1" t="str">
        <v>August</v>
      </c>
      <c r="C27" t="str">
        <v>Monthly Rent Charge</v>
      </c>
      <c r="D27" t="str">
        <v>SAMUEL VICTOR BEET</v>
      </c>
      <c r="E27" s="2">
        <v>3000</v>
      </c>
      <c r="F27" s="2">
        <v>200</v>
      </c>
      <c r="G27" s="2">
        <v>0</v>
      </c>
      <c r="H27" t="str">
        <v/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46236</v>
      </c>
      <c r="B28" s="1" t="str">
        <v>August</v>
      </c>
      <c r="C28" t="str">
        <v>Payment Received</v>
      </c>
      <c r="D28" t="str">
        <v>SAMUEL VICTOR BEET</v>
      </c>
      <c r="E28" s="2">
        <v>0</v>
      </c>
      <c r="F28" s="2">
        <v>0</v>
      </c>
      <c r="G28" s="2">
        <v>3200</v>
      </c>
      <c r="H28" t="str">
        <v>UH24S1F3B7</v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>
      <c r="A29" s="6">
        <v>46266</v>
      </c>
      <c r="B29" s="1" t="str">
        <v>September</v>
      </c>
      <c r="C29" t="str">
        <v>Monthly rent + garbage</v>
      </c>
      <c r="D29" t="str">
        <v>SAMUEL VICTOR BEET</v>
      </c>
      <c r="E29" s="2">
        <v>3000</v>
      </c>
      <c r="F29" s="2">
        <v>200</v>
      </c>
      <c r="G29" s="2">
        <v>0</v>
      </c>
      <c r="H29" t="str">
        <v/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6">
        <v>46267</v>
      </c>
      <c r="B30" s="1" t="str">
        <v>September</v>
      </c>
      <c r="C30" t="str">
        <v>Payment (M-Pesa)</v>
      </c>
      <c r="D30" t="str">
        <v>SAMUEL VICTOR BEET</v>
      </c>
      <c r="E30" s="2">
        <v>0</v>
      </c>
      <c r="F30" s="2">
        <v>0</v>
      </c>
      <c r="G30" s="2">
        <v>3200</v>
      </c>
      <c r="H30" t="str">
        <v>UI24S4YLS9</v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>
      <c r="A31" s="6">
        <f>IF(B31="","",DATE(YEAR(TODAY()),MATCH(B31,{"January","February","March","April","May","June","July","August","September","October","November","December"},0),1))</f>
        <v/>
      </c>
      <c r="C31">
        <f>IF(B31="","","Monthly Rent Charge")</f>
        <v/>
      </c>
      <c r="E31" s="2">
        <f>IF(C31="Monthly Rent Charge",$D$3,"")</f>
        <v/>
      </c>
      <c r="F31" s="2">
        <f>IF(C31="Monthly Rent Charge",$F$3,"")</f>
        <v/>
      </c>
      <c r="I31" s="2">
        <f>IF(A31="","",IF(C31="Payment Received",I30-IFERROR(G31,0),IF(C31="Monthly Rent Charge",I30+IFERROR(E31,0)+IFERROR(F31,0),I30)))</f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A7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A7</v>
      </c>
      <c r="C3" t="str">
        <v>Current Rent</v>
      </c>
      <c r="D3" s="2">
        <v>3000</v>
      </c>
      <c r="E3" s="2" t="str">
        <v>Garbage</v>
      </c>
      <c r="F3" s="2">
        <v>100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IFERROR(INDEX(Reports!$B$5:$B$19,MATCH("A7",Reports!$A$5:$A$19,0)),"")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45413</v>
      </c>
      <c r="B6" s="1" t="str">
        <v>May</v>
      </c>
      <c r="C6" t="str">
        <v>Monthly Rent Charge</v>
      </c>
      <c r="D6" t="str">
        <v>ODENY ODONGO</v>
      </c>
      <c r="E6" s="2">
        <v>3000</v>
      </c>
      <c r="F6" s="2">
        <v>100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7">
        <v>45428</v>
      </c>
      <c r="B7" s="1" t="str">
        <v>May</v>
      </c>
      <c r="C7" t="str">
        <v>Payment Received</v>
      </c>
      <c r="D7" t="str">
        <v>ODENY ODONGO</v>
      </c>
      <c r="E7" s="2">
        <v>0</v>
      </c>
      <c r="F7" s="2">
        <v>0</v>
      </c>
      <c r="G7" s="2">
        <v>3100</v>
      </c>
      <c r="H7" t="str">
        <v/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45444</v>
      </c>
      <c r="B8" s="1" t="str">
        <v>June</v>
      </c>
      <c r="C8" t="str">
        <v>Monthly Rent Charge</v>
      </c>
      <c r="D8" t="str">
        <v>ODENY ODONGO</v>
      </c>
      <c r="E8" s="2">
        <v>3000</v>
      </c>
      <c r="F8" s="2">
        <v>100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45468</v>
      </c>
      <c r="B9" s="1" t="str">
        <v>June</v>
      </c>
      <c r="C9" t="str">
        <v>Payment Received</v>
      </c>
      <c r="D9" t="str">
        <v>ODENY ODONGO</v>
      </c>
      <c r="E9" s="2">
        <v>0</v>
      </c>
      <c r="F9" s="2">
        <v>0</v>
      </c>
      <c r="G9" s="2">
        <v>3100</v>
      </c>
      <c r="H9" t="str">
        <v/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45474</v>
      </c>
      <c r="B10" s="1" t="str">
        <v>July</v>
      </c>
      <c r="C10" t="str">
        <v>Monthly Rent Charge</v>
      </c>
      <c r="D10" t="str">
        <v>ODENY ODONGO</v>
      </c>
      <c r="E10" s="2">
        <v>3000</v>
      </c>
      <c r="F10" s="2">
        <v>100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45491</v>
      </c>
      <c r="B11" s="1" t="str">
        <v>July</v>
      </c>
      <c r="C11" t="str">
        <v>Payment Received</v>
      </c>
      <c r="D11" t="str">
        <v>ODENY ODONGO</v>
      </c>
      <c r="E11" s="2">
        <v>0</v>
      </c>
      <c r="F11" s="2">
        <v>0</v>
      </c>
      <c r="G11" s="2">
        <v>3100</v>
      </c>
      <c r="H11" t="str">
        <v/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6">
        <v>45505</v>
      </c>
      <c r="B12" s="1" t="str">
        <v>August</v>
      </c>
      <c r="C12" t="str">
        <v>Monthly Rent Charge</v>
      </c>
      <c r="D12" t="str">
        <v>ODENY ODONGO</v>
      </c>
      <c r="E12" s="2">
        <v>3000</v>
      </c>
      <c r="F12" s="2">
        <v>100</v>
      </c>
      <c r="G12" s="2">
        <v>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45525</v>
      </c>
      <c r="B13" s="1" t="str">
        <v>August</v>
      </c>
      <c r="C13" t="str">
        <v>Payment Received</v>
      </c>
      <c r="D13" t="str">
        <v>ODENY ODONGO</v>
      </c>
      <c r="E13" s="2">
        <v>0</v>
      </c>
      <c r="F13" s="2">
        <v>0</v>
      </c>
      <c r="G13" s="2">
        <v>3000</v>
      </c>
      <c r="H13" t="str">
        <v/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45536</v>
      </c>
      <c r="B14" s="1" t="str">
        <v>September</v>
      </c>
      <c r="C14" t="str">
        <v>Monthly Rent Charge</v>
      </c>
      <c r="D14" t="str">
        <v>ODENY ODONGO</v>
      </c>
      <c r="E14" s="2">
        <v>3000</v>
      </c>
      <c r="F14" s="2">
        <v>100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>
      <c r="A15" s="6">
        <v>45566</v>
      </c>
      <c r="B15" s="1" t="str">
        <v>October</v>
      </c>
      <c r="C15" t="str">
        <v>Monthly Rent Charge</v>
      </c>
      <c r="D15" t="str">
        <v>ODENY ODONGO</v>
      </c>
      <c r="E15" s="2">
        <v>3000</v>
      </c>
      <c r="F15" s="2">
        <v>100</v>
      </c>
      <c r="G15" s="2">
        <v>0</v>
      </c>
      <c r="H15" t="str">
        <v/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 ht="15" customHeight="1">
      <c r="A16" s="7">
        <v>45572</v>
      </c>
      <c r="B16" s="1" t="str">
        <v>October</v>
      </c>
      <c r="C16" t="str">
        <v>Payment Received</v>
      </c>
      <c r="D16" t="str">
        <v>ODENY ODONGO</v>
      </c>
      <c r="E16" s="2">
        <v>0</v>
      </c>
      <c r="F16" s="2">
        <v>0</v>
      </c>
      <c r="G16" s="2">
        <v>3100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>
      <c r="A17" s="6">
        <v>45597</v>
      </c>
      <c r="B17" s="1" t="str">
        <v>November</v>
      </c>
      <c r="C17" t="str">
        <v>Monthly Rent Charge</v>
      </c>
      <c r="D17" t="str">
        <v>ODENY ODONGO</v>
      </c>
      <c r="E17" s="2">
        <v>3000</v>
      </c>
      <c r="F17" s="2">
        <v>100</v>
      </c>
      <c r="G17" s="2">
        <v>0</v>
      </c>
      <c r="H17" t="str">
        <v/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 ht="15" customHeight="1">
      <c r="A18" s="7">
        <v>45614</v>
      </c>
      <c r="B18" s="1" t="str">
        <v>November</v>
      </c>
      <c r="C18" t="str">
        <v>Payment Received</v>
      </c>
      <c r="D18" t="str">
        <v>ODENY ODONGO</v>
      </c>
      <c r="E18" s="2">
        <v>0</v>
      </c>
      <c r="F18" s="2">
        <v>0</v>
      </c>
      <c r="G18" s="2">
        <v>3000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45627</v>
      </c>
      <c r="B19" s="1" t="str">
        <v>December</v>
      </c>
      <c r="C19" t="str">
        <v>Monthly Rent Charge</v>
      </c>
      <c r="D19" t="str">
        <v>ODENY ODONGO</v>
      </c>
      <c r="E19" s="2">
        <v>3000</v>
      </c>
      <c r="F19" s="2">
        <v>100</v>
      </c>
      <c r="G19" s="2">
        <v>0</v>
      </c>
      <c r="H19" t="str">
        <v/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 ht="15" customHeight="1">
      <c r="A20" s="7">
        <v>45627</v>
      </c>
      <c r="B20" s="1" t="str">
        <v>December</v>
      </c>
      <c r="C20" t="str">
        <v>Payment Received</v>
      </c>
      <c r="D20" t="str">
        <v>ODENY ODONGO</v>
      </c>
      <c r="E20" s="2">
        <v>0</v>
      </c>
      <c r="F20" s="2">
        <v>0</v>
      </c>
      <c r="G20" s="2">
        <v>3000</v>
      </c>
      <c r="H20" t="str">
        <v/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45658</v>
      </c>
      <c r="B21" s="1" t="str">
        <v>January</v>
      </c>
      <c r="C21" t="str">
        <v>Monthly Rent Charge</v>
      </c>
      <c r="D21" t="str">
        <v>ODENY ODONGO</v>
      </c>
      <c r="E21" s="2">
        <v>3000</v>
      </c>
      <c r="F21" s="2">
        <v>100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 ht="15" customHeight="1">
      <c r="A22" s="7">
        <v>45661</v>
      </c>
      <c r="B22" s="1" t="str">
        <v>January</v>
      </c>
      <c r="C22" t="str">
        <v>Payment Received</v>
      </c>
      <c r="D22" t="str">
        <v>ODENY ODONGO</v>
      </c>
      <c r="E22" s="2">
        <v>0</v>
      </c>
      <c r="F22" s="2">
        <v>0</v>
      </c>
      <c r="G22" s="2">
        <v>3000</v>
      </c>
      <c r="H22" t="str">
        <v>TA48VOSWB2</v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45689</v>
      </c>
      <c r="B23" s="1" t="str">
        <v>February</v>
      </c>
      <c r="C23" t="str">
        <v>Monthly Rent Charge</v>
      </c>
      <c r="D23" t="str">
        <v>ODENY ODONGO</v>
      </c>
      <c r="E23" s="2">
        <v>3000</v>
      </c>
      <c r="F23" s="2">
        <v>100</v>
      </c>
      <c r="G23" s="2">
        <v>0</v>
      </c>
      <c r="H23" t="str">
        <v/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 ht="15" customHeight="1">
      <c r="A24" s="7">
        <v>45705</v>
      </c>
      <c r="B24" s="1" t="str">
        <v>February</v>
      </c>
      <c r="C24" t="str">
        <v>Payment Received</v>
      </c>
      <c r="D24" t="str">
        <v>ODENY ODONGO</v>
      </c>
      <c r="E24" s="2">
        <v>0</v>
      </c>
      <c r="F24" s="2">
        <v>0</v>
      </c>
      <c r="G24" s="2">
        <v>4500</v>
      </c>
      <c r="H24" t="str">
        <v>TBH1CXME8H</v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45717</v>
      </c>
      <c r="B25" s="1" t="str">
        <v>March</v>
      </c>
      <c r="C25" t="str">
        <v>Monthly Rent Charge</v>
      </c>
      <c r="D25" t="str">
        <v>ODENY ODONGO</v>
      </c>
      <c r="E25" s="2">
        <v>3000</v>
      </c>
      <c r="F25" s="2">
        <v>100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 ht="15" customHeight="1">
      <c r="A26" s="7">
        <v>45739</v>
      </c>
      <c r="B26" s="1" t="str">
        <v>March</v>
      </c>
      <c r="C26" t="str">
        <v>Payment Received</v>
      </c>
      <c r="D26" t="str">
        <v>ODENY ODONGO</v>
      </c>
      <c r="E26" s="2">
        <v>0</v>
      </c>
      <c r="F26" s="2">
        <v>0</v>
      </c>
      <c r="G26" s="2">
        <v>4000</v>
      </c>
      <c r="H26" t="str">
        <v>TCN2UO3OLA</v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>
      <c r="A27" s="6">
        <v>45748</v>
      </c>
      <c r="B27" s="1" t="str">
        <v>April</v>
      </c>
      <c r="C27" t="str">
        <v>Monthly Rent Charge</v>
      </c>
      <c r="D27" t="str">
        <v>ODENY ODONGO</v>
      </c>
      <c r="E27" s="2">
        <v>3000</v>
      </c>
      <c r="F27" s="2">
        <v>100</v>
      </c>
      <c r="G27" s="2">
        <v>0</v>
      </c>
      <c r="H27" t="str">
        <v/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45778</v>
      </c>
      <c r="B28" s="1" t="str">
        <v>May</v>
      </c>
      <c r="C28" t="str">
        <v>Monthly Rent Charge</v>
      </c>
      <c r="D28" t="str">
        <v>ODENY ODONGO</v>
      </c>
      <c r="E28" s="2">
        <v>3000</v>
      </c>
      <c r="F28" s="2">
        <v>100</v>
      </c>
      <c r="G28" s="2">
        <v>0</v>
      </c>
      <c r="H28" t="str">
        <v/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 ht="15" customHeight="1">
      <c r="A29" s="7">
        <v>45787</v>
      </c>
      <c r="B29" s="1" t="str">
        <v>May</v>
      </c>
      <c r="C29" t="str">
        <v>Payment Received</v>
      </c>
      <c r="D29" t="str">
        <v>ODENY ODONGO</v>
      </c>
      <c r="E29" s="2">
        <v>0</v>
      </c>
      <c r="F29" s="2">
        <v>0</v>
      </c>
      <c r="G29" s="2">
        <v>4000</v>
      </c>
      <c r="H29" t="str">
        <v>TEA154FEJT</v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6">
        <v>45809</v>
      </c>
      <c r="B30" s="1" t="str">
        <v>June</v>
      </c>
      <c r="C30" t="str">
        <v>Monthly Rent Charge</v>
      </c>
      <c r="D30" t="str">
        <v>ODENY ODONGO</v>
      </c>
      <c r="E30" s="2">
        <v>3000</v>
      </c>
      <c r="F30" s="2">
        <v>100</v>
      </c>
      <c r="G30" s="2">
        <v>0</v>
      </c>
      <c r="H30" t="str">
        <v/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>
      <c r="A31" s="6">
        <v>45839</v>
      </c>
      <c r="B31" s="1" t="str">
        <v>July</v>
      </c>
      <c r="C31" t="str">
        <v>Monthly Rent Charge</v>
      </c>
      <c r="D31" t="str">
        <v>ODENY ODONGO</v>
      </c>
      <c r="E31" s="2">
        <v>3000</v>
      </c>
      <c r="F31" s="2">
        <v>100</v>
      </c>
      <c r="G31" s="2">
        <v>0</v>
      </c>
      <c r="H31" t="str">
        <v/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 ht="15" customHeight="1">
      <c r="A32" s="7">
        <v>45850</v>
      </c>
      <c r="B32" s="1" t="str">
        <v>July</v>
      </c>
      <c r="C32" t="str">
        <v>Payment Received</v>
      </c>
      <c r="D32" t="str">
        <v>ODENY ODONGO</v>
      </c>
      <c r="E32" s="2">
        <v>0</v>
      </c>
      <c r="F32" s="2">
        <v>0</v>
      </c>
      <c r="G32" s="2">
        <v>5000</v>
      </c>
      <c r="H32" t="str">
        <v>TGC9R2RCKV</v>
      </c>
      <c r="I32" s="2">
        <f>IF(A32="","",IF(C32="Payment Received",I31-IFERROR(G32,0),IF(C32="Monthly Rent Charge",I31+IFERROR(E32,0)+IFERROR(F32,0),I31)))</f>
        <v/>
      </c>
      <c r="J32" t="str">
        <v/>
      </c>
    </row>
    <row r="33">
      <c r="A33" s="6">
        <v>45870</v>
      </c>
      <c r="B33" s="1" t="str">
        <v>August</v>
      </c>
      <c r="C33" t="str">
        <v>Monthly Rent Charge</v>
      </c>
      <c r="D33" t="str">
        <v>ODENY ODONGO</v>
      </c>
      <c r="E33" s="2">
        <v>3000</v>
      </c>
      <c r="F33" s="2">
        <v>100</v>
      </c>
      <c r="G33" s="2">
        <v>0</v>
      </c>
      <c r="H33" t="str">
        <v/>
      </c>
      <c r="I33" s="2">
        <f>IF(A33="","",IF(C33="Payment Received",I32-IFERROR(G33,0),IF(C33="Monthly Rent Charge",I32+IFERROR(E33,0)+IFERROR(F33,0),I32)))</f>
        <v/>
      </c>
      <c r="J33" t="str">
        <v/>
      </c>
    </row>
    <row r="34" ht="15" customHeight="1">
      <c r="A34" s="7">
        <v>45883</v>
      </c>
      <c r="B34" s="1" t="str">
        <v>August</v>
      </c>
      <c r="C34" t="str">
        <v>Payment Received</v>
      </c>
      <c r="D34" t="str">
        <v>ODENY ODONGO</v>
      </c>
      <c r="E34" s="2">
        <v>0</v>
      </c>
      <c r="F34" s="2">
        <v>0</v>
      </c>
      <c r="G34" s="2">
        <v>4000</v>
      </c>
      <c r="H34" t="str">
        <v>THE89DS530</v>
      </c>
      <c r="I34" s="2">
        <f>IF(A34="","",IF(C34="Payment Received",I33-IFERROR(G34,0),IF(C34="Monthly Rent Charge",I33+IFERROR(E34,0)+IFERROR(F34,0),I33)))</f>
        <v/>
      </c>
      <c r="J34" t="str">
        <v/>
      </c>
    </row>
    <row r="35">
      <c r="A35" s="6">
        <v>45901</v>
      </c>
      <c r="B35" s="1" t="str">
        <v>September</v>
      </c>
      <c r="C35" t="str">
        <v>Monthly Rent Charge</v>
      </c>
      <c r="D35" t="str">
        <v>ODENY ODONGO</v>
      </c>
      <c r="E35" s="2">
        <v>3000</v>
      </c>
      <c r="F35" s="2">
        <v>100</v>
      </c>
      <c r="G35" s="2">
        <v>0</v>
      </c>
      <c r="H35" t="str">
        <v/>
      </c>
      <c r="I35" s="2">
        <f>IF(A35="","",IF(C35="Payment Received",I34-IFERROR(G35,0),IF(C35="Monthly Rent Charge",I34+IFERROR(E35,0)+IFERROR(F35,0),I34)))</f>
        <v/>
      </c>
      <c r="J35" t="str">
        <v/>
      </c>
    </row>
    <row r="36" ht="15" customHeight="1">
      <c r="A36" s="7">
        <v>45911</v>
      </c>
      <c r="B36" s="1" t="str">
        <v>September</v>
      </c>
      <c r="C36" t="str">
        <v>Payment Received</v>
      </c>
      <c r="D36" t="str">
        <v>ODENY ODONGO</v>
      </c>
      <c r="E36" s="2">
        <v>0</v>
      </c>
      <c r="F36" s="2">
        <v>0</v>
      </c>
      <c r="G36" s="2">
        <v>3100</v>
      </c>
      <c r="H36" t="str">
        <v>TIB5D4NWMV</v>
      </c>
      <c r="I36" s="2">
        <f>IF(A36="","",IF(C36="Payment Received",I35-IFERROR(G36,0),IF(C36="Monthly Rent Charge",I35+IFERROR(E36,0)+IFERROR(F36,0),I35)))</f>
        <v/>
      </c>
      <c r="J36" t="str">
        <v/>
      </c>
    </row>
    <row r="37">
      <c r="A37" s="6">
        <v>45931</v>
      </c>
      <c r="B37" s="1" t="str">
        <v>October</v>
      </c>
      <c r="C37" t="str">
        <v>Monthly Rent Charge</v>
      </c>
      <c r="D37" t="str">
        <v>ODENY ODONGO</v>
      </c>
      <c r="E37" s="2">
        <v>3000</v>
      </c>
      <c r="F37" s="2">
        <v>100</v>
      </c>
      <c r="G37" s="2">
        <v>0</v>
      </c>
      <c r="H37" t="str">
        <v/>
      </c>
      <c r="I37" s="2">
        <f>IF(A37="","",IF(C37="Payment Received",I36-IFERROR(G37,0),IF(C37="Monthly Rent Charge",I36+IFERROR(E37,0)+IFERROR(F37,0),I36)))</f>
        <v/>
      </c>
      <c r="J37" t="str">
        <v/>
      </c>
    </row>
    <row r="38" ht="15" customHeight="1">
      <c r="A38" s="7">
        <v>45956</v>
      </c>
      <c r="B38" s="1" t="str">
        <v>October</v>
      </c>
      <c r="C38" t="str">
        <v>Payment Received</v>
      </c>
      <c r="D38" t="str">
        <v>ODENY ODONGO</v>
      </c>
      <c r="E38" s="2">
        <v>0</v>
      </c>
      <c r="F38" s="2">
        <v>0</v>
      </c>
      <c r="G38" s="2">
        <v>3100</v>
      </c>
      <c r="H38" t="str">
        <v>TJQIU8C8Q9</v>
      </c>
      <c r="I38" s="2">
        <f>IF(A38="","",IF(C38="Payment Received",I37-IFERROR(G38,0),IF(C38="Monthly Rent Charge",I37+IFERROR(E38,0)+IFERROR(F38,0),I37)))</f>
        <v/>
      </c>
      <c r="J38" t="str">
        <v/>
      </c>
    </row>
    <row r="39">
      <c r="A39" s="6">
        <v>45962</v>
      </c>
      <c r="B39" s="1" t="str">
        <v>November</v>
      </c>
      <c r="C39" t="str">
        <v>Monthly Rent Charge</v>
      </c>
      <c r="D39" t="str">
        <v>ODENY ODONGO</v>
      </c>
      <c r="E39" s="2">
        <v>3000</v>
      </c>
      <c r="F39" s="2">
        <v>100</v>
      </c>
      <c r="G39" s="2">
        <v>0</v>
      </c>
      <c r="H39" t="str">
        <v/>
      </c>
      <c r="I39" s="2">
        <f>IF(A39="","",IF(C39="Payment Received",I38-IFERROR(G39,0),IF(C39="Monthly Rent Charge",I38+IFERROR(E39,0)+IFERROR(F39,0),I38)))</f>
        <v/>
      </c>
      <c r="J39" t="str">
        <v/>
      </c>
    </row>
    <row r="40" ht="15" customHeight="1">
      <c r="A40" s="7">
        <v>45986</v>
      </c>
      <c r="B40" s="1" t="str">
        <v>November</v>
      </c>
      <c r="C40" t="str">
        <v>Payment Received</v>
      </c>
      <c r="D40" t="str">
        <v>ODENY ODONGO</v>
      </c>
      <c r="E40" s="2">
        <v>0</v>
      </c>
      <c r="F40" s="2">
        <v>0</v>
      </c>
      <c r="G40" s="2">
        <v>3100</v>
      </c>
      <c r="H40" t="str">
        <v>TKPIUB3KFA</v>
      </c>
      <c r="I40" s="2">
        <f>IF(A40="","",IF(C40="Payment Received",I39-IFERROR(G40,0),IF(C40="Monthly Rent Charge",I39+IFERROR(E40,0)+IFERROR(F40,0),I39)))</f>
        <v/>
      </c>
      <c r="J40" t="str">
        <v/>
      </c>
    </row>
    <row r="41">
      <c r="A41" s="6">
        <v>45992</v>
      </c>
      <c r="B41" s="1" t="str">
        <v>December</v>
      </c>
      <c r="C41" t="str">
        <v>Monthly Rent Charge</v>
      </c>
      <c r="D41" t="str">
        <v>ODENY ODONGO</v>
      </c>
      <c r="E41" s="2">
        <v>3000</v>
      </c>
      <c r="F41" s="2">
        <v>100</v>
      </c>
      <c r="G41" s="2">
        <v>0</v>
      </c>
      <c r="H41" t="str">
        <v/>
      </c>
      <c r="I41" s="2">
        <f>IF(A41="","",IF(C41="Payment Received",I40-IFERROR(G41,0),IF(C41="Monthly Rent Charge",I40+IFERROR(E41,0)+IFERROR(F41,0),I40)))</f>
        <v/>
      </c>
      <c r="J41" t="str">
        <v/>
      </c>
    </row>
    <row r="42">
      <c r="A42" s="6">
        <v>46023</v>
      </c>
      <c r="B42" s="1" t="str">
        <v>January</v>
      </c>
      <c r="C42" t="str">
        <v>Monthly Rent Charge</v>
      </c>
      <c r="D42" t="str">
        <v>ODENY ODONGO</v>
      </c>
      <c r="E42" s="2">
        <v>3000</v>
      </c>
      <c r="F42" s="2">
        <v>100</v>
      </c>
      <c r="G42" s="2">
        <v>0</v>
      </c>
      <c r="H42" t="str">
        <v/>
      </c>
      <c r="I42" s="2">
        <f>IF(A42="","",IF(C42="Payment Received",I41-IFERROR(G42,0),IF(C42="Monthly Rent Charge",I41+IFERROR(E42,0)+IFERROR(F42,0),I41)))</f>
        <v/>
      </c>
      <c r="J42" t="str">
        <v/>
      </c>
    </row>
    <row r="43" ht="15" customHeight="1">
      <c r="A43" s="7">
        <v>46028</v>
      </c>
      <c r="B43" s="1" t="str">
        <v>January</v>
      </c>
      <c r="C43" t="str">
        <v>Payment Received</v>
      </c>
      <c r="D43" t="str">
        <v>ODENY ODONGO</v>
      </c>
      <c r="E43" s="2">
        <v>0</v>
      </c>
      <c r="F43" s="2">
        <v>0</v>
      </c>
      <c r="G43" s="2">
        <v>4000</v>
      </c>
      <c r="H43" t="str">
        <v>ua6iu2y99K</v>
      </c>
      <c r="I43" s="2">
        <f>IF(A43="","",IF(C43="Payment Received",I42-IFERROR(G43,0),IF(C43="Monthly Rent Charge",I42+IFERROR(E43,0)+IFERROR(F43,0),I42)))</f>
        <v/>
      </c>
      <c r="J43" t="str">
        <v/>
      </c>
    </row>
    <row r="44">
      <c r="A44" s="6">
        <v>46054</v>
      </c>
      <c r="B44" s="1" t="str">
        <v>February</v>
      </c>
      <c r="C44" t="str">
        <v>Monthly Rent Charge</v>
      </c>
      <c r="D44" t="str">
        <v>ODENY ODONGO</v>
      </c>
      <c r="E44" s="2">
        <v>3000</v>
      </c>
      <c r="F44" s="2">
        <v>100</v>
      </c>
      <c r="G44" s="2">
        <v>0</v>
      </c>
      <c r="H44" t="str">
        <v/>
      </c>
      <c r="I44" s="2">
        <f>IF(A44="","",IF(C44="Payment Received",I43-IFERROR(G44,0),IF(C44="Monthly Rent Charge",I43+IFERROR(E44,0)+IFERROR(F44,0),I43)))</f>
        <v/>
      </c>
      <c r="J44" t="str">
        <v/>
      </c>
    </row>
    <row r="45" ht="15" customHeight="1">
      <c r="A45" s="7">
        <v>46073</v>
      </c>
      <c r="B45" s="1" t="str">
        <v>February</v>
      </c>
      <c r="C45" t="str">
        <v>Payment Received</v>
      </c>
      <c r="D45" t="str">
        <v>ODENY ODONGO</v>
      </c>
      <c r="E45" s="2">
        <v>0</v>
      </c>
      <c r="F45" s="2">
        <v>0</v>
      </c>
      <c r="G45" s="2">
        <v>4100</v>
      </c>
      <c r="H45" t="str">
        <v>UBKIU73PZH</v>
      </c>
      <c r="I45" s="2">
        <f>IF(A45="","",IF(C45="Payment Received",I44-IFERROR(G45,0),IF(C45="Monthly Rent Charge",I44+IFERROR(E45,0)+IFERROR(F45,0),I44)))</f>
        <v/>
      </c>
      <c r="J45" t="str">
        <v/>
      </c>
    </row>
    <row r="46">
      <c r="A46" s="6">
        <v>46082</v>
      </c>
      <c r="B46" s="1" t="str">
        <v>March</v>
      </c>
      <c r="C46" t="str">
        <v>Monthly Rent Charge</v>
      </c>
      <c r="D46" t="str">
        <v>ODENY ODONGO</v>
      </c>
      <c r="E46" s="2">
        <v>3000</v>
      </c>
      <c r="F46" s="2">
        <v>100</v>
      </c>
      <c r="G46" s="2">
        <v>0</v>
      </c>
      <c r="H46" t="str">
        <v/>
      </c>
      <c r="I46" s="2">
        <f>IF(A46="","",IF(C46="Payment Received",I45-IFERROR(G46,0),IF(C46="Monthly Rent Charge",I45+IFERROR(E46,0)+IFERROR(F46,0),I45)))</f>
        <v/>
      </c>
      <c r="J46" t="str">
        <v/>
      </c>
    </row>
    <row r="47" ht="15" customHeight="1">
      <c r="A47" s="7">
        <v>46100</v>
      </c>
      <c r="B47" s="1" t="str">
        <v>March</v>
      </c>
      <c r="C47" t="str">
        <v>Payment Received</v>
      </c>
      <c r="D47" t="str">
        <v>ODENY ODONGO</v>
      </c>
      <c r="E47" s="2">
        <v>0</v>
      </c>
      <c r="F47" s="2">
        <v>0</v>
      </c>
      <c r="G47" s="2">
        <v>4100</v>
      </c>
      <c r="H47" t="str">
        <v>UCJIU9OJZN</v>
      </c>
      <c r="I47" s="2">
        <f>IF(A47="","",IF(C47="Payment Received",I46-IFERROR(G47,0),IF(C47="Monthly Rent Charge",I46+IFERROR(E47,0)+IFERROR(F47,0),I46)))</f>
        <v/>
      </c>
      <c r="J47" t="str">
        <v/>
      </c>
    </row>
    <row r="48">
      <c r="A48" s="6">
        <v>46113</v>
      </c>
      <c r="B48" s="1" t="str">
        <v>April</v>
      </c>
      <c r="C48" t="str">
        <v>Monthly Rent Charge</v>
      </c>
      <c r="D48" t="str">
        <v>ODENY ODONGO</v>
      </c>
      <c r="E48" s="2">
        <v>3000</v>
      </c>
      <c r="F48" s="2">
        <v>100</v>
      </c>
      <c r="G48" s="2">
        <v>0</v>
      </c>
      <c r="H48" t="str">
        <v/>
      </c>
      <c r="I48" s="2">
        <f>IF(A48="","",IF(C48="Payment Received",I47-IFERROR(G48,0),IF(C48="Monthly Rent Charge",I47+IFERROR(E48,0)+IFERROR(F48,0),I47)))</f>
        <v/>
      </c>
      <c r="J48" t="str">
        <v/>
      </c>
    </row>
    <row r="49" ht="15" customHeight="1">
      <c r="A49" s="7">
        <v>46137</v>
      </c>
      <c r="B49" s="1" t="str">
        <v>April</v>
      </c>
      <c r="C49" t="str">
        <v>Payment Received</v>
      </c>
      <c r="D49" t="str">
        <v>ODENY ODONGO</v>
      </c>
      <c r="E49" s="2">
        <v>0</v>
      </c>
      <c r="F49" s="2">
        <v>0</v>
      </c>
      <c r="G49" s="2">
        <v>3000</v>
      </c>
      <c r="H49" t="str">
        <v>UDPIU20RHL</v>
      </c>
      <c r="I49" s="2">
        <f>IF(A49="","",IF(C49="Payment Received",I48-IFERROR(G49,0),IF(C49="Monthly Rent Charge",I48+IFERROR(E49,0)+IFERROR(F49,0),I48)))</f>
        <v/>
      </c>
      <c r="J49" t="str">
        <v/>
      </c>
    </row>
    <row r="50">
      <c r="A50" s="6">
        <v>46143</v>
      </c>
      <c r="B50" s="1" t="str">
        <v>May</v>
      </c>
      <c r="C50" t="str">
        <v>Monthly Rent Charge</v>
      </c>
      <c r="D50" t="str">
        <v>ODENY ODONGO</v>
      </c>
      <c r="E50" s="2">
        <v>3000</v>
      </c>
      <c r="F50" s="2">
        <v>100</v>
      </c>
      <c r="G50" s="2">
        <v>0</v>
      </c>
      <c r="H50" t="str">
        <v/>
      </c>
      <c r="I50" s="2">
        <f>IF(A50="","",IF(C50="Payment Received",I49-IFERROR(G50,0),IF(C50="Monthly Rent Charge",I49+IFERROR(E50,0)+IFERROR(F50,0),I49)))</f>
        <v/>
      </c>
      <c r="J50" t="str">
        <v/>
      </c>
    </row>
    <row r="51">
      <c r="A51" s="6">
        <v>46174</v>
      </c>
      <c r="B51" s="1" t="str">
        <v>June</v>
      </c>
      <c r="C51" t="str">
        <v>Monthly Rent Charge</v>
      </c>
      <c r="D51" t="str">
        <v>ODENY ODONGO</v>
      </c>
      <c r="E51" s="2">
        <v>3000</v>
      </c>
      <c r="F51" s="2">
        <v>100</v>
      </c>
      <c r="G51" s="2">
        <v>0</v>
      </c>
      <c r="H51" t="str">
        <v/>
      </c>
      <c r="I51" s="2">
        <f>IF(A51="","",IF(C51="Payment Received",I50-IFERROR(G51,0),IF(C51="Monthly Rent Charge",I50+IFERROR(E51,0)+IFERROR(F51,0),I50)))</f>
        <v/>
      </c>
      <c r="J51" t="str">
        <v/>
      </c>
    </row>
    <row r="52">
      <c r="A52" s="6">
        <v>46183</v>
      </c>
      <c r="B52" s="1" t="str">
        <v>June</v>
      </c>
      <c r="C52" t="str">
        <v>Payment Received</v>
      </c>
      <c r="D52" t="str">
        <v>ODENY ODONGO</v>
      </c>
      <c r="E52" s="2">
        <v>0</v>
      </c>
      <c r="F52" s="2">
        <v>0</v>
      </c>
      <c r="G52" s="2">
        <v>4000</v>
      </c>
      <c r="H52" t="str">
        <v>UFAIU76PUE</v>
      </c>
      <c r="I52" s="2">
        <f>IF(A52="","",IF(C52="Payment Received",I51-IFERROR(G52,0),IF(C52="Monthly Rent Charge",I51+IFERROR(E52,0)+IFERROR(F52,0),I51)))</f>
        <v/>
      </c>
      <c r="J52" t="str">
        <v/>
      </c>
    </row>
    <row r="53">
      <c r="A53" s="6">
        <v>46204</v>
      </c>
      <c r="B53" s="1" t="str">
        <v>July</v>
      </c>
      <c r="C53" t="str">
        <v>Monthly Rent Charge</v>
      </c>
      <c r="D53" t="str">
        <v>ODENY ODONGO</v>
      </c>
      <c r="E53" s="2">
        <v>3000</v>
      </c>
      <c r="F53" s="2">
        <v>100</v>
      </c>
      <c r="G53" s="2">
        <v>0</v>
      </c>
      <c r="H53" t="str">
        <v/>
      </c>
      <c r="I53" s="2">
        <f>IF(A53="","",IF(C53="Payment Received",I52-IFERROR(G53,0),IF(C53="Monthly Rent Charge",I52+IFERROR(E53,0)+IFERROR(F53,0),I52)))</f>
        <v/>
      </c>
      <c r="J53" t="str">
        <v/>
      </c>
    </row>
    <row r="54">
      <c r="A54" s="6">
        <v>46235</v>
      </c>
      <c r="B54" s="1" t="str">
        <v>August</v>
      </c>
      <c r="C54" t="str">
        <v>Payment Received</v>
      </c>
      <c r="D54" t="str">
        <v>ODENY ODONGO</v>
      </c>
      <c r="E54" s="2">
        <v>0</v>
      </c>
      <c r="F54" s="2">
        <v>0</v>
      </c>
      <c r="G54" s="2">
        <v>4500</v>
      </c>
      <c r="H54" t="str">
        <v/>
      </c>
      <c r="I54" s="2">
        <f>IF(A54="","",IF(C54="Payment Received",I53-IFERROR(G54,0),IF(C54="Monthly Rent Charge",I53+IFERROR(E54,0)+IFERROR(F54,0),I53)))</f>
        <v/>
      </c>
      <c r="J54" t="str">
        <v>CASH</v>
      </c>
    </row>
    <row r="55">
      <c r="A55" s="6">
        <v>46235</v>
      </c>
      <c r="B55" s="1" t="str">
        <v>August</v>
      </c>
      <c r="C55" t="str">
        <v>Monthly Rent Charge</v>
      </c>
      <c r="D55" t="str">
        <v>ODENY ODONGO</v>
      </c>
      <c r="E55" s="2">
        <v>3000</v>
      </c>
      <c r="F55" s="2">
        <v>100</v>
      </c>
      <c r="G55" s="2">
        <v>0</v>
      </c>
      <c r="H55" t="str">
        <v/>
      </c>
      <c r="I55" s="2">
        <f>IF(A55="","",IF(C55="Payment Received",I54-IFERROR(G55,0),IF(C55="Monthly Rent Charge",I54+IFERROR(E55,0)+IFERROR(F55,0),I54)))</f>
        <v/>
      </c>
      <c r="J55" t="str">
        <v/>
      </c>
    </row>
    <row r="56">
      <c r="A56" s="6">
        <v>46266</v>
      </c>
      <c r="B56" s="1" t="str">
        <v>September</v>
      </c>
      <c r="C56" t="str">
        <v>Monthly rent + garbage</v>
      </c>
      <c r="D56" t="str">
        <v>ODENY ODONGO</v>
      </c>
      <c r="E56" s="2">
        <v>3000</v>
      </c>
      <c r="F56" s="2">
        <v>100</v>
      </c>
      <c r="G56" s="2">
        <v>0</v>
      </c>
      <c r="H56" t="str">
        <v/>
      </c>
      <c r="I56" s="2">
        <f>IF(A56="","",IF(C56="Payment Received",I55-IFERROR(G56,0),IF(C56="Monthly Rent Charge",I55+IFERROR(E56,0)+IFERROR(F56,0),I55)))</f>
        <v/>
      </c>
      <c r="J56" t="str"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J207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B1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B1</v>
      </c>
      <c r="C3" t="str">
        <v>Current Rent</v>
      </c>
      <c r="D3" s="2">
        <v>3000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IFERROR(LOOKUP(2,1/(I6:I207&lt;&gt;""),I6:I207),0)</f>
        <v/>
      </c>
      <c r="I3" t="str">
        <v>Tenant</v>
      </c>
      <c r="J3">
        <f>IFERROR(INDEX(Reports!$B$5:$B$19,MATCH("B1",Reports!$A$5:$A$19,0)),"")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45566</v>
      </c>
      <c r="B6" s="1" t="str">
        <v>October</v>
      </c>
      <c r="C6" t="str">
        <v>Monthly Rent Charge</v>
      </c>
      <c r="D6" t="str">
        <v>JACKLYNE CHENINGINGWA</v>
      </c>
      <c r="E6" s="2">
        <v>3000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7">
        <v>45595</v>
      </c>
      <c r="B7" s="1" t="str">
        <v>October</v>
      </c>
      <c r="C7" t="str">
        <v>Payment Received</v>
      </c>
      <c r="D7" t="str">
        <v>JACKLYNE CHENINGINGWA</v>
      </c>
      <c r="E7" s="2">
        <v>0</v>
      </c>
      <c r="F7" s="2">
        <v>0</v>
      </c>
      <c r="G7" s="2">
        <v>3500</v>
      </c>
      <c r="H7" t="str">
        <v/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45597</v>
      </c>
      <c r="B8" s="1" t="str">
        <v>November</v>
      </c>
      <c r="C8" t="str">
        <v>Monthly Rent Charge</v>
      </c>
      <c r="D8" t="str">
        <v>JACKLYNE CHENINGINGWA</v>
      </c>
      <c r="E8" s="2">
        <v>3000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>
      <c r="A9" s="6">
        <v>45627</v>
      </c>
      <c r="B9" s="1" t="str">
        <v>December</v>
      </c>
      <c r="C9" t="str">
        <v>Monthly Rent Charge</v>
      </c>
      <c r="D9" t="str">
        <v>JACKLYNE CHENINGINGWA</v>
      </c>
      <c r="E9" s="2">
        <v>3000</v>
      </c>
      <c r="F9" s="2">
        <v>200</v>
      </c>
      <c r="G9" s="2">
        <v>0</v>
      </c>
      <c r="H9" t="str">
        <v/>
      </c>
      <c r="I9" s="2">
        <f>IF(A9="","",IF(C9="Payment Received",I8-IFERROR(G9,0),IF(C9="Monthly Rent Charge",I8+IFERROR(E9,0)+IFERROR(F9,0),I8)))</f>
        <v/>
      </c>
      <c r="J9" t="str">
        <v/>
      </c>
    </row>
    <row r="10" ht="15" customHeight="1">
      <c r="A10" s="7">
        <v>45653</v>
      </c>
      <c r="B10" s="1" t="str">
        <v>December</v>
      </c>
      <c r="C10" t="str">
        <v>Payment Received</v>
      </c>
      <c r="D10" t="str">
        <v>JACKLYNE CHENINGINGWA</v>
      </c>
      <c r="E10" s="2">
        <v>0</v>
      </c>
      <c r="F10" s="2">
        <v>0</v>
      </c>
      <c r="G10" s="2">
        <v>3200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>
      <c r="A11" s="6">
        <v>45658</v>
      </c>
      <c r="B11" s="1" t="str">
        <v>January</v>
      </c>
      <c r="C11" t="str">
        <v>Monthly Rent Charge</v>
      </c>
      <c r="D11" t="str">
        <v>JACKLYNE CHENINGINGWA</v>
      </c>
      <c r="E11" s="2">
        <v>3000</v>
      </c>
      <c r="F11" s="2">
        <v>200</v>
      </c>
      <c r="G11" s="2">
        <v>0</v>
      </c>
      <c r="H11" t="str">
        <v/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6">
        <v>45658</v>
      </c>
      <c r="B12" s="1" t="str">
        <v>January</v>
      </c>
      <c r="C12" t="str">
        <v>Payment Received</v>
      </c>
      <c r="D12" t="str">
        <v>JACKLYNE CHENINGINGWA</v>
      </c>
      <c r="E12" s="2">
        <v>0</v>
      </c>
      <c r="F12" s="2">
        <v>0</v>
      </c>
      <c r="G12" s="2">
        <v>3200</v>
      </c>
      <c r="H12" t="str">
        <v/>
      </c>
      <c r="J12" t="str">
        <v/>
      </c>
    </row>
    <row r="13">
      <c r="A13" s="6">
        <v>45689</v>
      </c>
      <c r="B13" s="1" t="str">
        <v>February</v>
      </c>
      <c r="C13" t="str">
        <v>Monthly Rent Charge</v>
      </c>
      <c r="D13" t="str">
        <v>JACKLYNE CHENINGINGWA</v>
      </c>
      <c r="E13" s="2">
        <v>3000</v>
      </c>
      <c r="F13" s="2">
        <v>200</v>
      </c>
      <c r="G13" s="2">
        <v>0</v>
      </c>
      <c r="H13" t="str">
        <v/>
      </c>
      <c r="I13" s="2">
        <f>IF(A13="","",IF(C13="Payment Received",I11-IFERROR(G13,0),IF(C13="Monthly Rent Charge",I11+IFERROR(E13,0)+IFERROR(F13,0),I11)))</f>
        <v/>
      </c>
      <c r="J13" t="str">
        <v/>
      </c>
    </row>
    <row r="14">
      <c r="A14" s="6">
        <v>45689</v>
      </c>
      <c r="B14" s="1" t="str">
        <v>February</v>
      </c>
      <c r="C14" t="str">
        <v>Payment Received</v>
      </c>
      <c r="D14" t="str">
        <v>JACKLYNE CHENINGINGWA</v>
      </c>
      <c r="E14" s="2">
        <v>0</v>
      </c>
      <c r="F14" s="2">
        <v>0</v>
      </c>
      <c r="G14" s="2">
        <v>3200</v>
      </c>
      <c r="H14" t="str">
        <v/>
      </c>
      <c r="J14" t="str">
        <v/>
      </c>
    </row>
    <row r="15">
      <c r="A15" s="6">
        <v>45717</v>
      </c>
      <c r="B15" s="1" t="str">
        <v>March</v>
      </c>
      <c r="C15" t="str">
        <v>Monthly Rent Charge</v>
      </c>
      <c r="D15" t="str">
        <v>JACKLYNE CHENINGINGWA</v>
      </c>
      <c r="E15" s="2">
        <v>3000</v>
      </c>
      <c r="F15" s="2">
        <v>200</v>
      </c>
      <c r="G15" s="2">
        <v>0</v>
      </c>
      <c r="H15" t="str">
        <v/>
      </c>
      <c r="I15" s="2">
        <f>IF(A15="","",IF(C15="Payment Received",I13-IFERROR(G15,0),IF(C15="Monthly Rent Charge",I13+IFERROR(E15,0)+IFERROR(F15,0),I13)))</f>
        <v/>
      </c>
      <c r="J15" t="str">
        <v/>
      </c>
    </row>
    <row r="16" ht="15" customHeight="1">
      <c r="A16" s="7">
        <v>45723</v>
      </c>
      <c r="B16" s="1" t="str">
        <v>March</v>
      </c>
      <c r="C16" t="str">
        <v>Payment Received</v>
      </c>
      <c r="D16" t="str">
        <v>JACKLYNE CHENINGINGWA</v>
      </c>
      <c r="E16" s="2">
        <v>0</v>
      </c>
      <c r="F16" s="2">
        <v>0</v>
      </c>
      <c r="G16" s="2">
        <v>2000</v>
      </c>
      <c r="H16" t="str">
        <v>TC70SR0JO2</v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 ht="15" customHeight="1">
      <c r="A17" s="7">
        <v>45736</v>
      </c>
      <c r="B17" s="1" t="str">
        <v>March</v>
      </c>
      <c r="C17" t="str">
        <v>Payment Received</v>
      </c>
      <c r="D17" t="str">
        <v>JACKLYNE CHENINGINGWA</v>
      </c>
      <c r="E17" s="2">
        <v>0</v>
      </c>
      <c r="F17" s="2">
        <v>0</v>
      </c>
      <c r="G17" s="2">
        <v>1000</v>
      </c>
      <c r="H17" t="str">
        <v>TCK4FJKOF6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45748</v>
      </c>
      <c r="B18" s="1" t="str">
        <v>April</v>
      </c>
      <c r="C18" t="str">
        <v>Monthly Rent Charge</v>
      </c>
      <c r="D18" t="str">
        <v>JACKLYNE CHENINGINGWA</v>
      </c>
      <c r="E18" s="2">
        <v>3000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45778</v>
      </c>
      <c r="B19" s="1" t="str">
        <v>May</v>
      </c>
      <c r="C19" t="str">
        <v>Monthly Rent Charge</v>
      </c>
      <c r="D19" t="str">
        <v>JACKLYNE CHENINGINGWA</v>
      </c>
      <c r="E19" s="2">
        <v>3000</v>
      </c>
      <c r="F19" s="2">
        <v>200</v>
      </c>
      <c r="G19" s="2">
        <v>0</v>
      </c>
      <c r="H19" t="str">
        <v/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 ht="15" customHeight="1">
      <c r="A20" s="7">
        <v>45793</v>
      </c>
      <c r="B20" s="1" t="str">
        <v>May</v>
      </c>
      <c r="C20" t="str">
        <v>Payment Received</v>
      </c>
      <c r="D20" t="str">
        <v>JACKLYNE CHENINGINGWA</v>
      </c>
      <c r="E20" s="2">
        <v>0</v>
      </c>
      <c r="F20" s="2">
        <v>0</v>
      </c>
      <c r="G20" s="2">
        <v>9600</v>
      </c>
      <c r="H20" t="str">
        <v>TEG4WN2RS4</v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45809</v>
      </c>
      <c r="B21" s="1" t="str">
        <v>June</v>
      </c>
      <c r="C21" t="str">
        <v>Monthly Rent Charge</v>
      </c>
      <c r="D21" t="str">
        <v>JACKLYNE CHENINGINGWA</v>
      </c>
      <c r="E21" s="2">
        <v>3000</v>
      </c>
      <c r="F21" s="2">
        <v>200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 ht="15" customHeight="1">
      <c r="A22" s="7">
        <v>45836</v>
      </c>
      <c r="B22" s="1" t="str">
        <v>June</v>
      </c>
      <c r="C22" t="str">
        <v>Payment Received</v>
      </c>
      <c r="D22" t="str">
        <v>JACKLYNE CHENINGINGWA</v>
      </c>
      <c r="E22" s="2">
        <v>0</v>
      </c>
      <c r="F22" s="2">
        <v>0</v>
      </c>
      <c r="G22" s="2">
        <v>3200</v>
      </c>
      <c r="H22" t="str">
        <v>TFS0RQ4RVA</v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45839</v>
      </c>
      <c r="B23" s="1" t="str">
        <v>July</v>
      </c>
      <c r="C23" t="str">
        <v>Monthly Rent Charge</v>
      </c>
      <c r="D23" t="str">
        <v>JACKLYNE CHENINGINGWA</v>
      </c>
      <c r="E23" s="2">
        <v>3000</v>
      </c>
      <c r="F23" s="2">
        <v>200</v>
      </c>
      <c r="G23" s="2">
        <v>0</v>
      </c>
      <c r="H23" t="str">
        <v/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 ht="15" customHeight="1">
      <c r="A24" s="7">
        <v>45859</v>
      </c>
      <c r="B24" s="1" t="str">
        <v>July</v>
      </c>
      <c r="C24" t="str">
        <v>Payment Received</v>
      </c>
      <c r="D24" t="str">
        <v>JACKLYNE CHENINGINGWA</v>
      </c>
      <c r="E24" s="2">
        <v>0</v>
      </c>
      <c r="F24" s="2">
        <v>0</v>
      </c>
      <c r="G24" s="2">
        <v>3200</v>
      </c>
      <c r="H24" t="str">
        <v>TGL7Y7OV6P</v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45870</v>
      </c>
      <c r="B25" s="1" t="str">
        <v>August</v>
      </c>
      <c r="C25" t="str">
        <v>Monthly Rent Charge</v>
      </c>
      <c r="D25" t="str">
        <v>JACKLYNE CHENINGINGWA</v>
      </c>
      <c r="E25" s="2">
        <v>3000</v>
      </c>
      <c r="F25" s="2">
        <v>200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 ht="15" customHeight="1">
      <c r="A26" s="7">
        <v>45884</v>
      </c>
      <c r="B26" s="1" t="str">
        <v>August</v>
      </c>
      <c r="C26" t="str">
        <v>Payment Received</v>
      </c>
      <c r="D26" t="str">
        <v>JACKLYNE CHENINGINGWA</v>
      </c>
      <c r="E26" s="2">
        <v>0</v>
      </c>
      <c r="F26" s="2">
        <v>0</v>
      </c>
      <c r="G26" s="2">
        <v>3200</v>
      </c>
      <c r="H26" t="str">
        <v>THF0ELQV9Y</v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>
      <c r="A27" s="6">
        <v>45901</v>
      </c>
      <c r="B27" s="1" t="str">
        <v>September</v>
      </c>
      <c r="C27" t="str">
        <v>Monthly Rent Charge</v>
      </c>
      <c r="D27" t="str">
        <v>JACKLYNE CHENINGINGWA</v>
      </c>
      <c r="E27" s="2">
        <v>3000</v>
      </c>
      <c r="F27" s="2">
        <v>200</v>
      </c>
      <c r="G27" s="2">
        <v>0</v>
      </c>
      <c r="H27" t="str">
        <v/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45931</v>
      </c>
      <c r="B28" s="1" t="str">
        <v>October</v>
      </c>
      <c r="C28" t="str">
        <v>Monthly Rent Charge</v>
      </c>
      <c r="D28" t="str">
        <v>JACKLYNE CHENINGINGWA</v>
      </c>
      <c r="E28" s="2">
        <v>3000</v>
      </c>
      <c r="F28" s="2">
        <v>200</v>
      </c>
      <c r="G28" s="2">
        <v>0</v>
      </c>
      <c r="H28" t="str">
        <v/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>
      <c r="A29" s="6">
        <v>45962</v>
      </c>
      <c r="B29" s="1" t="str">
        <v>November</v>
      </c>
      <c r="C29" t="str">
        <v>Monthly Rent Charge</v>
      </c>
      <c r="D29" t="str">
        <v>JACKLYNE CHENINGINGWA</v>
      </c>
      <c r="E29" s="2">
        <v>3000</v>
      </c>
      <c r="F29" s="2">
        <v>200</v>
      </c>
      <c r="G29" s="2">
        <v>0</v>
      </c>
      <c r="H29" t="str">
        <v/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 ht="15" customHeight="1">
      <c r="A30" s="7">
        <v>45966</v>
      </c>
      <c r="B30" s="1" t="str">
        <v>November</v>
      </c>
      <c r="C30" t="str">
        <v>Payment Received</v>
      </c>
      <c r="D30" t="str">
        <v>JACKLYNE CHENINGINGWA</v>
      </c>
      <c r="E30" s="2">
        <v>0</v>
      </c>
      <c r="F30" s="2">
        <v>0</v>
      </c>
      <c r="G30" s="2">
        <v>1500</v>
      </c>
      <c r="H30" t="str">
        <v>TK5DC9D8XI</v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>
      <c r="A31" s="6">
        <v>45992</v>
      </c>
      <c r="B31" s="1" t="str">
        <v>December</v>
      </c>
      <c r="C31" t="str">
        <v>Monthly Rent Charge</v>
      </c>
      <c r="D31" t="str">
        <v>JACKLYNE CHENINGINGWA</v>
      </c>
      <c r="E31" s="2">
        <v>3000</v>
      </c>
      <c r="F31" s="2">
        <v>200</v>
      </c>
      <c r="G31" s="2">
        <v>0</v>
      </c>
      <c r="H31" t="str">
        <v/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 ht="15" customHeight="1">
      <c r="A32" s="7">
        <v>45996</v>
      </c>
      <c r="B32" s="1" t="str">
        <v>December</v>
      </c>
      <c r="C32" t="str">
        <v>Payment Received</v>
      </c>
      <c r="D32" t="str">
        <v>JACKLYNE CHENINGINGWA</v>
      </c>
      <c r="E32" s="2">
        <v>0</v>
      </c>
      <c r="F32" s="2">
        <v>0</v>
      </c>
      <c r="G32" s="2">
        <v>3500</v>
      </c>
      <c r="H32" t="str">
        <v>TL5DC06X48</v>
      </c>
      <c r="I32" s="2">
        <f>IF(A32="","",IF(C32="Payment Received",I31-IFERROR(G32,0),IF(C32="Monthly Rent Charge",I31+IFERROR(E32,0)+IFERROR(F32,0),I31)))</f>
        <v/>
      </c>
      <c r="J32" t="str">
        <v/>
      </c>
    </row>
    <row r="33">
      <c r="A33" s="6">
        <v>46023</v>
      </c>
      <c r="B33" s="1" t="str">
        <v>January</v>
      </c>
      <c r="C33" t="str">
        <v>Monthly Rent Charge</v>
      </c>
      <c r="D33" t="str">
        <v>JACKLYNE CHENINGINGWA</v>
      </c>
      <c r="E33" s="2">
        <v>3000</v>
      </c>
      <c r="F33" s="2">
        <v>200</v>
      </c>
      <c r="G33" s="2">
        <v>0</v>
      </c>
      <c r="H33" t="str">
        <v/>
      </c>
      <c r="I33" s="2">
        <f>IF(A33="","",IF(C33="Payment Received",I32-IFERROR(G33,0),IF(C33="Monthly Rent Charge",I32+IFERROR(E33,0)+IFERROR(F33,0),I32)))</f>
        <v/>
      </c>
      <c r="J33" t="str">
        <v/>
      </c>
    </row>
    <row r="34">
      <c r="A34" s="6">
        <v>46054</v>
      </c>
      <c r="B34" s="1" t="str">
        <v>February</v>
      </c>
      <c r="C34" t="str">
        <v>Monthly Rent Charge</v>
      </c>
      <c r="D34" t="str">
        <v>JACKLYNE CHENINGINGWA</v>
      </c>
      <c r="E34" s="2">
        <v>3000</v>
      </c>
      <c r="F34" s="2">
        <v>200</v>
      </c>
      <c r="G34" s="2">
        <v>0</v>
      </c>
      <c r="H34" t="str">
        <v/>
      </c>
      <c r="I34" s="2">
        <f>IF(A34="","",IF(C34="Payment Received",I33-IFERROR(G34,0),IF(C34="Monthly Rent Charge",I33+IFERROR(E34,0)+IFERROR(F34,0),I33)))</f>
        <v/>
      </c>
      <c r="J34" t="str">
        <v/>
      </c>
    </row>
    <row r="35">
      <c r="A35" s="6">
        <v>46082</v>
      </c>
      <c r="B35" s="1" t="str">
        <v>March</v>
      </c>
      <c r="C35" t="str">
        <v>Monthly Rent Charge</v>
      </c>
      <c r="D35" t="str">
        <v>JACKLYNE CHENINGINGWA</v>
      </c>
      <c r="E35" s="2">
        <v>3000</v>
      </c>
      <c r="F35" s="2">
        <v>200</v>
      </c>
      <c r="G35" s="2">
        <v>0</v>
      </c>
      <c r="H35" t="str">
        <v/>
      </c>
      <c r="I35" s="2">
        <f>IF(A35="","",IF(C35="Payment Received",I34-IFERROR(G35,0),IF(C35="Monthly Rent Charge",I34+IFERROR(E35,0)+IFERROR(F35,0),I34)))</f>
        <v/>
      </c>
      <c r="J35" t="str">
        <v/>
      </c>
    </row>
    <row r="36" ht="15" customHeight="1">
      <c r="A36" s="7">
        <v>46090</v>
      </c>
      <c r="B36" s="1" t="str">
        <v>March</v>
      </c>
      <c r="C36" t="str">
        <v>Payment Received</v>
      </c>
      <c r="D36" t="str">
        <v>JACKLYNE CHENINGINGWA</v>
      </c>
      <c r="E36" s="2">
        <v>0</v>
      </c>
      <c r="F36" s="2">
        <v>0</v>
      </c>
      <c r="G36" s="2">
        <v>4600</v>
      </c>
      <c r="H36" t="str">
        <v>UC9HU8OTKI</v>
      </c>
      <c r="I36" s="2">
        <f>IF(A36="","",IF(C36="Payment Received",I35-IFERROR(G36,0),IF(C36="Monthly Rent Charge",I35+IFERROR(E36,0)+IFERROR(F36,0),I35)))</f>
        <v/>
      </c>
      <c r="J36" t="str">
        <v/>
      </c>
    </row>
    <row r="37" ht="15" customHeight="1">
      <c r="A37" s="7">
        <v>46091</v>
      </c>
      <c r="B37" s="1" t="str">
        <v>March</v>
      </c>
      <c r="C37" t="str">
        <v>Payment Received</v>
      </c>
      <c r="D37" t="str">
        <v>JACKLYNE CHENINGINGWA</v>
      </c>
      <c r="E37" s="2">
        <v>0</v>
      </c>
      <c r="F37" s="2">
        <v>0</v>
      </c>
      <c r="G37" s="2">
        <v>9700</v>
      </c>
      <c r="H37" t="str">
        <v>UCAHU8SG1O</v>
      </c>
      <c r="I37" s="2">
        <f>IF(A37="","",IF(C37="Payment Received",I36-IFERROR(G37,0),IF(C37="Monthly Rent Charge",I36+IFERROR(E37,0)+IFERROR(F37,0),I36)))</f>
        <v/>
      </c>
      <c r="J37" t="str">
        <v/>
      </c>
    </row>
    <row r="38" ht="15" customHeight="1">
      <c r="A38" s="7">
        <v>46096</v>
      </c>
      <c r="B38" s="1" t="str">
        <v>March</v>
      </c>
      <c r="C38" t="str">
        <v>Payment Received</v>
      </c>
      <c r="D38" t="str">
        <v>JACKLYNE CHENINGINGWA</v>
      </c>
      <c r="E38" s="2">
        <v>0</v>
      </c>
      <c r="F38" s="2">
        <v>0</v>
      </c>
      <c r="G38" s="2">
        <v>1500</v>
      </c>
      <c r="H38" t="str">
        <v>UCFHU98C55</v>
      </c>
      <c r="I38" s="2">
        <f>IF(A38="","",IF(C38="Payment Received",I37-IFERROR(G38,0),IF(C38="Monthly Rent Charge",I37+IFERROR(E38,0)+IFERROR(F38,0),I37)))</f>
        <v/>
      </c>
      <c r="J38" t="str">
        <v/>
      </c>
    </row>
    <row r="39">
      <c r="A39" s="6">
        <v>46113</v>
      </c>
      <c r="B39" s="1" t="str">
        <v>April</v>
      </c>
      <c r="C39" t="str">
        <v>Monthly Rent Charge</v>
      </c>
      <c r="D39" t="str">
        <v>JACKLYNE CHENINGINGWA</v>
      </c>
      <c r="E39" s="2">
        <v>3000</v>
      </c>
      <c r="F39" s="2">
        <v>200</v>
      </c>
      <c r="G39" s="2">
        <v>0</v>
      </c>
      <c r="H39" t="str">
        <v/>
      </c>
      <c r="I39" s="2">
        <f>IF(A39="","",IF(C39="Payment Received",I38-IFERROR(G39,0),IF(C39="Monthly Rent Charge",I38+IFERROR(E39,0)+IFERROR(F39,0),I38)))</f>
        <v/>
      </c>
      <c r="J39" t="str">
        <v/>
      </c>
    </row>
    <row r="40" ht="15" customHeight="1">
      <c r="A40" s="7">
        <v>46114</v>
      </c>
      <c r="B40" s="1" t="str">
        <v>April</v>
      </c>
      <c r="C40" t="str">
        <v>Payment Received</v>
      </c>
      <c r="D40" t="str">
        <v>JACKLYNE CHENINGINGWA</v>
      </c>
      <c r="E40" s="2">
        <v>0</v>
      </c>
      <c r="F40" s="2">
        <v>0</v>
      </c>
      <c r="G40" s="2">
        <v>4000</v>
      </c>
      <c r="H40" t="str">
        <v>UD2HUB3E14</v>
      </c>
      <c r="I40" s="2">
        <f>IF(A40="","",IF(C40="Payment Received",I39-IFERROR(G40,0),IF(C40="Monthly Rent Charge",I39+IFERROR(E40,0)+IFERROR(F40,0),I39)))</f>
        <v/>
      </c>
      <c r="J40" t="str">
        <v/>
      </c>
    </row>
    <row r="41">
      <c r="A41" s="6">
        <v>46143</v>
      </c>
      <c r="B41" s="1" t="str">
        <v>May</v>
      </c>
      <c r="C41" t="str">
        <v>Monthly Rent Charge</v>
      </c>
      <c r="D41" t="str">
        <v>JACKLYNE CHENINGINGWA</v>
      </c>
      <c r="E41" s="2">
        <v>3000</v>
      </c>
      <c r="F41" s="2">
        <v>200</v>
      </c>
      <c r="G41" s="2">
        <v>0</v>
      </c>
      <c r="H41" t="str">
        <v/>
      </c>
      <c r="I41" s="2">
        <f>IF(A41="","",IF(C41="Payment Received",I40-IFERROR(G41,0),IF(C41="Monthly Rent Charge",I40+IFERROR(E41,0)+IFERROR(F41,0),I40)))</f>
        <v/>
      </c>
      <c r="J41" t="str">
        <v/>
      </c>
    </row>
    <row r="42">
      <c r="A42" s="6">
        <v>46150</v>
      </c>
      <c r="B42" s="1" t="str">
        <v>May</v>
      </c>
      <c r="C42" t="str">
        <v>Payment Received</v>
      </c>
      <c r="D42" t="str">
        <v>JACKLYNE CHENINGINGWA</v>
      </c>
      <c r="E42" s="2">
        <v>0</v>
      </c>
      <c r="F42" s="2">
        <v>0</v>
      </c>
      <c r="G42" s="2">
        <v>2200</v>
      </c>
      <c r="H42" t="str">
        <v>UE8HU3B6A9</v>
      </c>
      <c r="I42" s="2">
        <f>IF(A42="","",IF(C42="Payment Received",I41-IFERROR(G42,0),IF(C42="Monthly Rent Charge",I41+IFERROR(E42,0)+IFERROR(F42,0),I41)))</f>
        <v/>
      </c>
      <c r="J42" t="str">
        <v/>
      </c>
    </row>
    <row r="43">
      <c r="A43" s="6">
        <v>46174</v>
      </c>
      <c r="B43" s="1" t="str">
        <v>June</v>
      </c>
      <c r="C43" t="str">
        <v>Monthly Rent Charge</v>
      </c>
      <c r="D43" t="str">
        <v>JACKLYNE CHENINGINGWA</v>
      </c>
      <c r="E43" s="2">
        <v>3000</v>
      </c>
      <c r="F43" s="2">
        <v>200</v>
      </c>
      <c r="G43" s="2">
        <v>0</v>
      </c>
      <c r="H43" t="str">
        <v/>
      </c>
      <c r="I43" s="2">
        <f>IF(A43="","",IF(C43="Payment Received",I42-IFERROR(G43,0),IF(C43="Monthly Rent Charge",I42+IFERROR(E43,0)+IFERROR(F43,0),I42)))</f>
        <v/>
      </c>
      <c r="J43" t="str">
        <v/>
      </c>
    </row>
    <row r="44">
      <c r="A44" s="6">
        <v>46199</v>
      </c>
      <c r="B44" s="1" t="str">
        <v>June</v>
      </c>
      <c r="C44" t="str">
        <v>Payment Received</v>
      </c>
      <c r="D44" t="str">
        <v>JACKLYNE CHENINGINGWA</v>
      </c>
      <c r="E44" s="2">
        <v>0</v>
      </c>
      <c r="F44" s="2">
        <v>0</v>
      </c>
      <c r="G44" s="2">
        <v>2200</v>
      </c>
      <c r="H44" t="str">
        <v>UFQHU8V90K</v>
      </c>
      <c r="I44" s="2">
        <f>IF(A44="","",IF(C44="Payment Received",I43-IFERROR(G44,0),IF(C44="Monthly Rent Charge",I43+IFERROR(E44,0)+IFERROR(F44,0),I43)))</f>
        <v/>
      </c>
      <c r="J44" t="str">
        <v/>
      </c>
    </row>
    <row r="45">
      <c r="A45" s="6">
        <v>46204</v>
      </c>
      <c r="B45" s="1" t="str">
        <v>July</v>
      </c>
      <c r="C45" t="str">
        <v>Monthly Rent Charge</v>
      </c>
      <c r="D45" t="str">
        <v>JACKLYNE CHENINGINGWA</v>
      </c>
      <c r="E45" s="2">
        <v>3000</v>
      </c>
      <c r="F45" s="2">
        <v>200</v>
      </c>
      <c r="G45" s="2">
        <v>0</v>
      </c>
      <c r="H45" t="str">
        <v/>
      </c>
      <c r="I45" s="2">
        <f>IF(A45="","",IF(C45="Payment Received",I44-IFERROR(G45,0),IF(C45="Monthly Rent Charge",I44+IFERROR(E45,0)+IFERROR(F45,0),I44)))</f>
        <v/>
      </c>
      <c r="J45" t="str">
        <v/>
      </c>
    </row>
    <row r="46">
      <c r="A46" s="6">
        <v>46234</v>
      </c>
      <c r="B46" s="1" t="str">
        <v>July</v>
      </c>
      <c r="C46" t="str">
        <v>Payment Received</v>
      </c>
      <c r="D46" t="str">
        <v>JACKLYNE CHENINGINGWA</v>
      </c>
      <c r="E46" s="2">
        <v>0</v>
      </c>
      <c r="F46" s="2">
        <v>0</v>
      </c>
      <c r="G46" s="2">
        <v>3200</v>
      </c>
      <c r="H46" t="str">
        <v>UGVHU0VMOS</v>
      </c>
      <c r="I46" s="2">
        <f>IF(A46="","",IF(C46="Payment Received",I45-IFERROR(G46,0),IF(C46="Monthly Rent Charge",I45+IFERROR(E46,0)+IFERROR(F46,0),I45)))</f>
        <v/>
      </c>
      <c r="J46" t="str">
        <v/>
      </c>
    </row>
    <row r="47">
      <c r="A47" s="6">
        <v>46235</v>
      </c>
      <c r="B47" s="1" t="str">
        <v>August</v>
      </c>
      <c r="C47" t="str">
        <v>Monthly Rent Charge</v>
      </c>
      <c r="D47" t="str">
        <v>JACKLYNE CHENINGINGWA</v>
      </c>
      <c r="E47" s="2">
        <v>3000</v>
      </c>
      <c r="F47" s="2">
        <v>200</v>
      </c>
      <c r="G47" s="2">
        <v>0</v>
      </c>
      <c r="H47" t="str">
        <v/>
      </c>
      <c r="I47" s="2">
        <f>IF(A47="","",IF(C47="Payment Received",I46-IFERROR(G47,0),IF(C47="Monthly Rent Charge",I46+IFERROR(E47,0)+IFERROR(F47,0),I46)))</f>
        <v/>
      </c>
      <c r="J47" t="str">
        <v/>
      </c>
    </row>
    <row r="48">
      <c r="A48" s="6">
        <v>46264</v>
      </c>
      <c r="B48" s="1" t="str">
        <v>August</v>
      </c>
      <c r="C48" t="str">
        <v>Payment Received</v>
      </c>
      <c r="D48" t="str">
        <v>JACKLYNE CHENINGINGWA</v>
      </c>
      <c r="E48" s="2">
        <v>0</v>
      </c>
      <c r="F48" s="2">
        <v>0</v>
      </c>
      <c r="G48" s="2">
        <v>4200</v>
      </c>
      <c r="H48" t="str">
        <v>UHUHUETOV</v>
      </c>
      <c r="I48" s="2">
        <f>IF(A48="","",IF(C48="Payment Received",I47-IFERROR(G48,0),IF(C48="Monthly Rent Charge",I47+IFERROR(E48,0)+IFERROR(F48,0),I47)))</f>
        <v/>
      </c>
      <c r="J48" t="str">
        <v/>
      </c>
    </row>
    <row r="49">
      <c r="A49" s="6">
        <v>46266</v>
      </c>
      <c r="B49" s="1" t="str">
        <v>September</v>
      </c>
      <c r="C49" t="str">
        <v>Monthly rent + garbage</v>
      </c>
      <c r="D49" t="str">
        <v>JACKLYNE CHENINGINGWA</v>
      </c>
      <c r="E49" s="2">
        <v>3000</v>
      </c>
      <c r="F49" s="2">
        <v>200</v>
      </c>
      <c r="G49" s="2">
        <v>0</v>
      </c>
      <c r="H49" t="str">
        <v/>
      </c>
      <c r="I49" s="2">
        <f>IF(A49="","",IF(C49="Payment Received",I48-IFERROR(G49,0),IF(C49="Monthly Rent Charge",I48+IFERROR(E49,0)+IFERROR(F49,0),I48)))</f>
        <v/>
      </c>
      <c r="J49" t="str"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  <row r="206">
      <c r="A206" s="6">
        <f>IF(B206="","",DATE(YEAR(TODAY()),MATCH(B206,{"January","February","March","April","May","June","July","August","September","October","November","December"},0),1))</f>
        <v/>
      </c>
      <c r="C206">
        <f>IF(B206="","","Monthly Rent Charge")</f>
        <v/>
      </c>
      <c r="E206" s="2">
        <f>IF(C206="Monthly Rent Charge",$D$3,"")</f>
        <v/>
      </c>
      <c r="F206" s="2">
        <f>IF(C206="Monthly Rent Charge",$F$3,"")</f>
        <v/>
      </c>
      <c r="I206" s="2">
        <f>IF(A206="","",IF(C206="Payment Received",I205-IFERROR(G206,0),IF(C206="Monthly Rent Charge",I205+IFERROR(E206,0)+IFERROR(F206,0),I205)))</f>
        <v/>
      </c>
    </row>
    <row r="207">
      <c r="A207" s="6">
        <f>IF(B207="","",DATE(YEAR(TODAY()),MATCH(B207,{"January","February","March","April","May","June","July","August","September","October","November","December"},0),1))</f>
        <v/>
      </c>
      <c r="C207">
        <f>IF(B207="","","Monthly Rent Charge")</f>
        <v/>
      </c>
      <c r="E207" s="2">
        <f>IF(C207="Monthly Rent Charge",$D$3,"")</f>
        <v/>
      </c>
      <c r="F207" s="2">
        <f>IF(C207="Monthly Rent Charge",$F$3,"")</f>
        <v/>
      </c>
      <c r="I207" s="2">
        <f>IF(A207="","",IF(C207="Payment Received",I206-IFERROR(G207,0),IF(C207="Monthly Rent Charge",I206+IFERROR(E207,0)+IFERROR(F207,0),I206)))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7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B2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B2</v>
      </c>
      <c r="C3" t="str">
        <v>Current Rent</v>
      </c>
      <c r="D3" s="2">
        <v>6000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IFERROR(INDEX(Reports!$B$5:$B$19,MATCH("B2",Reports!$A$5:$A$19,0)),"")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45901</v>
      </c>
      <c r="B6" s="1" t="str">
        <v>September</v>
      </c>
      <c r="C6" t="str">
        <v>Monthly Rent Charge</v>
      </c>
      <c r="D6" t="str">
        <v>ANITA NYAKUNDI / DAVID ODHIAMBO</v>
      </c>
      <c r="E6" s="2">
        <v>6000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7">
        <v>45908</v>
      </c>
      <c r="B7" s="1" t="str">
        <v>September</v>
      </c>
      <c r="C7" t="str">
        <v>Payment Received</v>
      </c>
      <c r="D7" t="str">
        <v>ANITA NYAKUNDI / DAVID ODHIAMBO</v>
      </c>
      <c r="E7" s="2">
        <v>0</v>
      </c>
      <c r="F7" s="2">
        <v>0</v>
      </c>
      <c r="G7" s="2">
        <v>6200</v>
      </c>
      <c r="H7" t="str">
        <v>TI831503H7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45931</v>
      </c>
      <c r="B8" s="1" t="str">
        <v>October</v>
      </c>
      <c r="C8" t="str">
        <v>Monthly Rent Charge</v>
      </c>
      <c r="D8" t="str">
        <v>ANITA NYAKUNDI / DAVID ODHIAMBO</v>
      </c>
      <c r="E8" s="2">
        <v>6000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45938</v>
      </c>
      <c r="B9" s="1" t="str">
        <v>October</v>
      </c>
      <c r="C9" t="str">
        <v>Payment Received</v>
      </c>
      <c r="D9" t="str">
        <v>ANITA NYAKUNDI / DAVID ODHIAMBO</v>
      </c>
      <c r="E9" s="2">
        <v>0</v>
      </c>
      <c r="F9" s="2">
        <v>0</v>
      </c>
      <c r="G9" s="2">
        <v>6200</v>
      </c>
      <c r="H9" t="str">
        <v>TJ8A66UNIJ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45962</v>
      </c>
      <c r="B10" s="1" t="str">
        <v>November</v>
      </c>
      <c r="C10" t="str">
        <v>Monthly Rent Charge</v>
      </c>
      <c r="D10" t="str">
        <v>ANITA NYAKUNDI / DAVID ODHIAMBO</v>
      </c>
      <c r="E10" s="2">
        <v>6000</v>
      </c>
      <c r="F10" s="2">
        <v>200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45991</v>
      </c>
      <c r="B11" s="1" t="str">
        <v>November</v>
      </c>
      <c r="C11" t="str">
        <v>Payment Received</v>
      </c>
      <c r="D11" t="str">
        <v>ANITA NYAKUNDI / DAVID ODHIAMBO</v>
      </c>
      <c r="E11" s="2">
        <v>0</v>
      </c>
      <c r="F11" s="2">
        <v>0</v>
      </c>
      <c r="G11" s="2">
        <v>6200</v>
      </c>
      <c r="H11" t="str">
        <v>TK9R59LY8Q</v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6">
        <v>45992</v>
      </c>
      <c r="B12" s="1" t="str">
        <v>December</v>
      </c>
      <c r="C12" t="str">
        <v>Monthly Rent Charge</v>
      </c>
      <c r="D12" t="str">
        <v>ANITA NYAKUNDI / DAVID ODHIAMBO</v>
      </c>
      <c r="E12" s="2">
        <v>6000</v>
      </c>
      <c r="F12" s="2">
        <v>200</v>
      </c>
      <c r="G12" s="2">
        <v>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45998</v>
      </c>
      <c r="B13" s="1" t="str">
        <v>December</v>
      </c>
      <c r="C13" t="str">
        <v>Payment Received</v>
      </c>
      <c r="D13" t="str">
        <v>ANITA NYAKUNDI / DAVID ODHIAMBO</v>
      </c>
      <c r="E13" s="2">
        <v>0</v>
      </c>
      <c r="F13" s="2">
        <v>0</v>
      </c>
      <c r="G13" s="2">
        <v>6200</v>
      </c>
      <c r="H13" t="str">
        <v>TL7A6OB9T4</v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46023</v>
      </c>
      <c r="B14" s="1" t="str">
        <v>January</v>
      </c>
      <c r="C14" t="str">
        <v>Monthly Rent Charge</v>
      </c>
      <c r="D14" t="str">
        <v>ANITA NYAKUNDI / DAVID ODHIAMBO</v>
      </c>
      <c r="E14" s="2">
        <v>6000</v>
      </c>
      <c r="F14" s="2">
        <v>200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 ht="15" customHeight="1">
      <c r="A15" s="7">
        <v>46031</v>
      </c>
      <c r="B15" s="1" t="str">
        <v>January</v>
      </c>
      <c r="C15" t="str">
        <v>Payment Received</v>
      </c>
      <c r="D15" t="str">
        <v>ANITA NYAKUNDI / DAVID ODHIAMBO</v>
      </c>
      <c r="E15" s="2">
        <v>0</v>
      </c>
      <c r="F15" s="2">
        <v>0</v>
      </c>
      <c r="G15" s="2">
        <v>6200</v>
      </c>
      <c r="H15" t="str">
        <v>UA9A638STU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46054</v>
      </c>
      <c r="B16" s="1" t="str">
        <v>February</v>
      </c>
      <c r="C16" t="str">
        <v>Monthly Rent Charge</v>
      </c>
      <c r="D16" t="str">
        <v>ANITA NYAKUNDI / DAVID ODHIAMBO</v>
      </c>
      <c r="E16" s="2">
        <v>6000</v>
      </c>
      <c r="F16" s="2">
        <v>200</v>
      </c>
      <c r="G16" s="2">
        <v>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 ht="15" customHeight="1">
      <c r="A17" s="7">
        <v>46061</v>
      </c>
      <c r="B17" s="1" t="str">
        <v>February</v>
      </c>
      <c r="C17" t="str">
        <v>Payment Received</v>
      </c>
      <c r="D17" t="str">
        <v>ANITA NYAKUNDI / DAVID ODHIAMBO</v>
      </c>
      <c r="E17" s="2">
        <v>0</v>
      </c>
      <c r="F17" s="2">
        <v>0</v>
      </c>
      <c r="G17" s="2">
        <v>6200</v>
      </c>
      <c r="H17" t="str">
        <v>UB8A661JMU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46082</v>
      </c>
      <c r="B18" s="1" t="str">
        <v>March</v>
      </c>
      <c r="C18" t="str">
        <v>Monthly Rent Charge</v>
      </c>
      <c r="D18" t="str">
        <v>ANITA NYAKUNDI / DAVID ODHIAMBO</v>
      </c>
      <c r="E18" s="2">
        <v>6000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 ht="15" customHeight="1">
      <c r="A19" s="7">
        <v>46091</v>
      </c>
      <c r="B19" s="1" t="str">
        <v>March</v>
      </c>
      <c r="C19" t="str">
        <v>Payment Received</v>
      </c>
      <c r="D19" t="str">
        <v>ANITA NYAKUNDI / DAVID ODHIAMBO</v>
      </c>
      <c r="E19" s="2">
        <v>0</v>
      </c>
      <c r="F19" s="2">
        <v>0</v>
      </c>
      <c r="G19" s="2">
        <v>6200</v>
      </c>
      <c r="H19" t="str">
        <v>UCADZ8VRNX</v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>
      <c r="A20" s="6">
        <v>46113</v>
      </c>
      <c r="B20" s="1" t="str">
        <v>April</v>
      </c>
      <c r="C20" t="str">
        <v>Monthly Rent Charge</v>
      </c>
      <c r="D20" t="str">
        <v>ANITA NYAKUNDI / DAVID ODHIAMBO</v>
      </c>
      <c r="E20" s="2">
        <v>6000</v>
      </c>
      <c r="F20" s="2">
        <v>200</v>
      </c>
      <c r="G20" s="2">
        <v>0</v>
      </c>
      <c r="H20" t="str">
        <v/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 ht="15" customHeight="1">
      <c r="A21" s="7">
        <v>46121</v>
      </c>
      <c r="B21" s="1" t="str">
        <v>April</v>
      </c>
      <c r="C21" t="str">
        <v>Payment Received</v>
      </c>
      <c r="D21" t="str">
        <v>ANITA NYAKUNDI / DAVID ODHIAMBO</v>
      </c>
      <c r="E21" s="2">
        <v>0</v>
      </c>
      <c r="F21" s="2">
        <v>0</v>
      </c>
      <c r="G21" s="2">
        <v>6200</v>
      </c>
      <c r="H21" t="str">
        <v>UD9DZ085WS</v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v>46143</v>
      </c>
      <c r="B22" s="1" t="str">
        <v>May</v>
      </c>
      <c r="C22" t="str">
        <v>Monthly Rent Charge</v>
      </c>
      <c r="D22" t="str">
        <v>ANITA NYAKUNDI / DAVID ODHIAMBO</v>
      </c>
      <c r="E22" s="2">
        <v>6000</v>
      </c>
      <c r="F22" s="2">
        <v>200</v>
      </c>
      <c r="G22" s="2">
        <v>0</v>
      </c>
      <c r="H22" t="str">
        <v/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46150</v>
      </c>
      <c r="B23" s="1" t="str">
        <v>May</v>
      </c>
      <c r="C23" t="str">
        <v>Payment Received</v>
      </c>
      <c r="D23" t="str">
        <v>ANITA NYAKUNDI / DAVID ODHIAMBO</v>
      </c>
      <c r="E23" s="2">
        <v>0</v>
      </c>
      <c r="F23" s="2">
        <v>0</v>
      </c>
      <c r="G23" s="2">
        <v>6200</v>
      </c>
      <c r="H23" t="str">
        <v>UE8DZ3MMZ0</v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>
      <c r="A24" s="6">
        <v>46174</v>
      </c>
      <c r="B24" s="1" t="str">
        <v>June</v>
      </c>
      <c r="C24" t="str">
        <v>Monthly Rent Charge</v>
      </c>
      <c r="D24" t="str">
        <v>ANITA NYAKUNDI / DAVID ODHIAMBO</v>
      </c>
      <c r="E24" s="2">
        <v>6000</v>
      </c>
      <c r="F24" s="2">
        <v>200</v>
      </c>
      <c r="G24" s="2">
        <v>0</v>
      </c>
      <c r="H24" t="str">
        <v/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46204</v>
      </c>
      <c r="B25" s="1" t="str">
        <v>July</v>
      </c>
      <c r="C25" t="str">
        <v>Monthly Rent Charge</v>
      </c>
      <c r="D25" t="str">
        <v>ANITA NYAKUNDI / DAVID ODHIAMBO</v>
      </c>
      <c r="E25" s="2">
        <v>6000</v>
      </c>
      <c r="F25" s="2">
        <v>200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>
      <c r="A26" s="6">
        <v>46210</v>
      </c>
      <c r="B26" s="1" t="str">
        <v>July</v>
      </c>
      <c r="C26" t="str">
        <v>Payment Received</v>
      </c>
      <c r="D26" t="str">
        <v>ANITA NYAKUNDI / DAVID ODHIAMBO</v>
      </c>
      <c r="E26" s="2">
        <v>0</v>
      </c>
      <c r="F26" s="2">
        <v>0</v>
      </c>
      <c r="G26" s="2">
        <v>6200</v>
      </c>
      <c r="H26" t="str">
        <v>UG7DZAKJEO</v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>
      <c r="A27" s="6">
        <v>46211</v>
      </c>
      <c r="B27" s="1" t="str">
        <v>July</v>
      </c>
      <c r="C27" t="str">
        <v>Payment Received</v>
      </c>
      <c r="D27" t="str">
        <v>ANITA NYAKUNDI / DAVID ODHIAMBO</v>
      </c>
      <c r="E27" s="2">
        <v>0</v>
      </c>
      <c r="F27" s="2">
        <v>0</v>
      </c>
      <c r="G27" s="2">
        <v>6200</v>
      </c>
      <c r="H27" t="str">
        <v>UF8DZ75XWF</v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46235</v>
      </c>
      <c r="B28" s="1" t="str">
        <v>August</v>
      </c>
      <c r="C28" t="str">
        <v>Monthly Rent Charge</v>
      </c>
      <c r="D28" t="str">
        <v>ANITA NYAKUNDI / DAVID ODHIAMBO</v>
      </c>
      <c r="E28" s="2">
        <v>6000</v>
      </c>
      <c r="F28" s="2">
        <v>200</v>
      </c>
      <c r="G28" s="2">
        <v>0</v>
      </c>
      <c r="H28" t="str">
        <v/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>
      <c r="A29" s="6">
        <v>46240</v>
      </c>
      <c r="B29" s="1" t="str">
        <v>August</v>
      </c>
      <c r="C29" t="str">
        <v>Payment Received</v>
      </c>
      <c r="D29" t="str">
        <v>ANITA NYAKUNDI / DAVID ODHIAMBO</v>
      </c>
      <c r="E29" s="2">
        <v>0</v>
      </c>
      <c r="F29" s="2">
        <v>0</v>
      </c>
      <c r="G29" s="2">
        <v>6200</v>
      </c>
      <c r="H29" t="str">
        <v>UH6DZ2177G</v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6">
        <v>46266</v>
      </c>
      <c r="B30" s="1" t="str">
        <v>September</v>
      </c>
      <c r="C30" t="str">
        <v>Monthly rent + garbage</v>
      </c>
      <c r="D30" t="str">
        <v>ANITA NYAKUNDI / DAVID ODHIAMBO</v>
      </c>
      <c r="E30" s="2">
        <v>6000</v>
      </c>
      <c r="F30" s="2">
        <v>200</v>
      </c>
      <c r="G30" s="2">
        <v>0</v>
      </c>
      <c r="H30" t="str">
        <v/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>
      <c r="A31" s="6">
        <v>46271</v>
      </c>
      <c r="B31" s="1" t="str">
        <v>September</v>
      </c>
      <c r="C31" t="str">
        <v>Payment (M-Pesa)</v>
      </c>
      <c r="D31" t="str">
        <v>ANITA NYAKUNDI / DAVID ODHIAMBO</v>
      </c>
      <c r="E31" s="2">
        <v>0</v>
      </c>
      <c r="F31" s="2">
        <v>0</v>
      </c>
      <c r="G31" s="2">
        <v>6200</v>
      </c>
      <c r="H31" t="str">
        <v>UI6DZ5IGUC</v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B3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B3</v>
      </c>
      <c r="C3" t="str">
        <v>Current Rent</v>
      </c>
      <c r="D3" s="2">
        <v>4500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IFERROR(INDEX(Reports!$B$5:$B$19,MATCH("B3",Reports!$A$5:$A$19,0)),"")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45413</v>
      </c>
      <c r="B6" s="1" t="str">
        <v>May</v>
      </c>
      <c r="C6" t="str">
        <v>Monthly Rent Charge</v>
      </c>
      <c r="D6" t="str">
        <v>FRANKLIN JOHN</v>
      </c>
      <c r="E6" s="2">
        <v>4500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7">
        <v>45419</v>
      </c>
      <c r="B7" s="1" t="str">
        <v>May</v>
      </c>
      <c r="C7" t="str">
        <v>Payment Received</v>
      </c>
      <c r="D7" t="str">
        <v>FRANKLIN JOHN</v>
      </c>
      <c r="E7" s="2">
        <v>0</v>
      </c>
      <c r="F7" s="2">
        <v>0</v>
      </c>
      <c r="G7" s="2">
        <v>6000</v>
      </c>
      <c r="H7" t="str">
        <v>SE72GP81IE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45444</v>
      </c>
      <c r="B8" s="1" t="str">
        <v>June</v>
      </c>
      <c r="C8" t="str">
        <v>Monthly Rent Charge</v>
      </c>
      <c r="D8" t="str">
        <v>FRANKLIN JOHN</v>
      </c>
      <c r="E8" s="2">
        <v>4500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45469</v>
      </c>
      <c r="B9" s="1" t="str">
        <v>June</v>
      </c>
      <c r="C9" t="str">
        <v>Payment Received</v>
      </c>
      <c r="D9" t="str">
        <v>FRANKLIN JOHN</v>
      </c>
      <c r="E9" s="2">
        <v>0</v>
      </c>
      <c r="F9" s="2">
        <v>0</v>
      </c>
      <c r="G9" s="2">
        <v>5000</v>
      </c>
      <c r="H9" t="str">
        <v>SFQ7O1P4Q7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45474</v>
      </c>
      <c r="B10" s="1" t="str">
        <v>July</v>
      </c>
      <c r="C10" t="str">
        <v>Monthly Rent Charge</v>
      </c>
      <c r="D10" t="str">
        <v>FRANKLIN JOHN</v>
      </c>
      <c r="E10" s="2">
        <v>4500</v>
      </c>
      <c r="F10" s="2">
        <v>200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>
      <c r="A11" s="6">
        <v>45505</v>
      </c>
      <c r="B11" s="1" t="str">
        <v>August</v>
      </c>
      <c r="C11" t="str">
        <v>Monthly Rent Charge</v>
      </c>
      <c r="D11" t="str">
        <v>FRANKLIN JOHN</v>
      </c>
      <c r="E11" s="2">
        <v>4500</v>
      </c>
      <c r="F11" s="2">
        <v>200</v>
      </c>
      <c r="G11" s="2">
        <v>0</v>
      </c>
      <c r="H11" t="str">
        <v/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 ht="15" customHeight="1">
      <c r="A12" s="7">
        <v>45509</v>
      </c>
      <c r="B12" s="1" t="str">
        <v>August</v>
      </c>
      <c r="C12" t="str">
        <v>Payment Received</v>
      </c>
      <c r="D12" t="str">
        <v>FRANKLIN JOHN</v>
      </c>
      <c r="E12" s="2">
        <v>0</v>
      </c>
      <c r="F12" s="2">
        <v>0</v>
      </c>
      <c r="G12" s="2">
        <v>6000</v>
      </c>
      <c r="H12" t="str">
        <v>SH54Z1VEDA</v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45524</v>
      </c>
      <c r="B13" s="1" t="str">
        <v>August</v>
      </c>
      <c r="C13" t="str">
        <v>Payment Received</v>
      </c>
      <c r="D13" t="str">
        <v>FRANKLIN JOHN</v>
      </c>
      <c r="E13" s="2">
        <v>0</v>
      </c>
      <c r="F13" s="2">
        <v>0</v>
      </c>
      <c r="G13" s="2">
        <v>2000</v>
      </c>
      <c r="H13" t="str">
        <v>SHK8NLDH6I</v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45536</v>
      </c>
      <c r="B14" s="1" t="str">
        <v>September</v>
      </c>
      <c r="C14" t="str">
        <v>Monthly Rent Charge</v>
      </c>
      <c r="D14" t="str">
        <v>FRANKLIN JOHN</v>
      </c>
      <c r="E14" s="2">
        <v>4500</v>
      </c>
      <c r="F14" s="2">
        <v>200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 ht="15" customHeight="1">
      <c r="A15" s="7">
        <v>45550</v>
      </c>
      <c r="B15" s="1" t="str">
        <v>September</v>
      </c>
      <c r="C15" t="str">
        <v>Payment Received</v>
      </c>
      <c r="D15" t="str">
        <v>FRANKLIN JOHN</v>
      </c>
      <c r="E15" s="2">
        <v>0</v>
      </c>
      <c r="F15" s="2">
        <v>0</v>
      </c>
      <c r="G15" s="2">
        <v>5000</v>
      </c>
      <c r="H15" t="str">
        <v>SIFOQ9SMKK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45566</v>
      </c>
      <c r="B16" s="1" t="str">
        <v>October</v>
      </c>
      <c r="C16" t="str">
        <v>Monthly Rent Charge</v>
      </c>
      <c r="D16" t="str">
        <v>FRANKLIN JOHN</v>
      </c>
      <c r="E16" s="2">
        <v>4500</v>
      </c>
      <c r="F16" s="2">
        <v>200</v>
      </c>
      <c r="G16" s="2">
        <v>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 ht="15" customHeight="1">
      <c r="A17" s="7">
        <v>45585</v>
      </c>
      <c r="B17" s="1" t="str">
        <v>October</v>
      </c>
      <c r="C17" t="str">
        <v>Payment Received</v>
      </c>
      <c r="D17" t="str">
        <v>FRANKLIN JOHN</v>
      </c>
      <c r="E17" s="2">
        <v>0</v>
      </c>
      <c r="F17" s="2">
        <v>0</v>
      </c>
      <c r="G17" s="2">
        <v>5000</v>
      </c>
      <c r="H17" t="str">
        <v>SJK4ROWXV2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45597</v>
      </c>
      <c r="B18" s="1" t="str">
        <v>November</v>
      </c>
      <c r="C18" t="str">
        <v>Monthly Rent Charge</v>
      </c>
      <c r="D18" t="str">
        <v>FRANKLIN JOHN</v>
      </c>
      <c r="E18" s="2">
        <v>4500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45627</v>
      </c>
      <c r="B19" s="1" t="str">
        <v>December</v>
      </c>
      <c r="C19" t="str">
        <v>Monthly Rent Charge</v>
      </c>
      <c r="D19" t="str">
        <v>FRANKLIN JOHN</v>
      </c>
      <c r="E19" s="2">
        <v>4500</v>
      </c>
      <c r="F19" s="2">
        <v>200</v>
      </c>
      <c r="G19" s="2">
        <v>0</v>
      </c>
      <c r="H19" t="str">
        <v/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 ht="15" customHeight="1">
      <c r="A20" s="7">
        <v>45633</v>
      </c>
      <c r="B20" s="1" t="str">
        <v>December</v>
      </c>
      <c r="C20" t="str">
        <v>Payment Received</v>
      </c>
      <c r="D20" t="str">
        <v>FRANKLIN JOHN</v>
      </c>
      <c r="E20" s="2">
        <v>0</v>
      </c>
      <c r="F20" s="2">
        <v>0</v>
      </c>
      <c r="G20" s="2">
        <v>7000</v>
      </c>
      <c r="H20" t="str">
        <v>SL79JCIRMV</v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45658</v>
      </c>
      <c r="B21" s="1" t="str">
        <v>January</v>
      </c>
      <c r="C21" t="str">
        <v>Monthly Rent Charge</v>
      </c>
      <c r="D21" t="str">
        <v>FRANKLIN JOHN</v>
      </c>
      <c r="E21" s="2">
        <v>4500</v>
      </c>
      <c r="F21" s="2">
        <v>200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 ht="15" customHeight="1">
      <c r="A22" s="7">
        <v>45671</v>
      </c>
      <c r="B22" s="1" t="str">
        <v>January</v>
      </c>
      <c r="C22" t="str">
        <v>Payment Received</v>
      </c>
      <c r="D22" t="str">
        <v>FRANKLIN JOHN</v>
      </c>
      <c r="E22" s="2">
        <v>0</v>
      </c>
      <c r="F22" s="2">
        <v>0</v>
      </c>
      <c r="G22" s="2">
        <v>4700</v>
      </c>
      <c r="H22" t="str">
        <v>TAE782TMOL</v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45689</v>
      </c>
      <c r="B23" s="1" t="str">
        <v>February</v>
      </c>
      <c r="C23" t="str">
        <v>Monthly Rent Charge</v>
      </c>
      <c r="D23" t="str">
        <v>FRANKLIN JOHN</v>
      </c>
      <c r="E23" s="2">
        <v>4500</v>
      </c>
      <c r="F23" s="2">
        <v>200</v>
      </c>
      <c r="G23" s="2">
        <v>0</v>
      </c>
      <c r="H23" t="str">
        <v/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 ht="15" customHeight="1">
      <c r="A24" s="7">
        <v>45692</v>
      </c>
      <c r="B24" s="1" t="str">
        <v>February</v>
      </c>
      <c r="C24" t="str">
        <v>Payment Received</v>
      </c>
      <c r="D24" t="str">
        <v>FRANKLIN JOHN</v>
      </c>
      <c r="E24" s="2">
        <v>0</v>
      </c>
      <c r="F24" s="2">
        <v>0</v>
      </c>
      <c r="G24" s="2">
        <v>5000</v>
      </c>
      <c r="H24" t="str">
        <v>TB46PKU890</v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45717</v>
      </c>
      <c r="B25" s="1" t="str">
        <v>March</v>
      </c>
      <c r="C25" t="str">
        <v>Monthly Rent Charge</v>
      </c>
      <c r="D25" t="str">
        <v>FRANKLIN JOHN</v>
      </c>
      <c r="E25" s="2">
        <v>4500</v>
      </c>
      <c r="F25" s="2">
        <v>200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 ht="15" customHeight="1">
      <c r="A26" s="7">
        <v>45721</v>
      </c>
      <c r="B26" s="1" t="str">
        <v>March</v>
      </c>
      <c r="C26" t="str">
        <v>Payment Received</v>
      </c>
      <c r="D26" t="str">
        <v>FRANKLIN JOHN</v>
      </c>
      <c r="E26" s="2">
        <v>0</v>
      </c>
      <c r="F26" s="2">
        <v>0</v>
      </c>
      <c r="G26" s="2">
        <v>4700</v>
      </c>
      <c r="H26" t="str">
        <v>TC51J9PSCX</v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>
      <c r="A27" s="6">
        <v>45748</v>
      </c>
      <c r="B27" s="1" t="str">
        <v>April</v>
      </c>
      <c r="C27" t="str">
        <v>Monthly Rent Charge</v>
      </c>
      <c r="D27" t="str">
        <v>FRANKLIN JOHN</v>
      </c>
      <c r="E27" s="2">
        <v>4500</v>
      </c>
      <c r="F27" s="2">
        <v>200</v>
      </c>
      <c r="G27" s="2">
        <v>0</v>
      </c>
      <c r="H27" t="str">
        <v/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45778</v>
      </c>
      <c r="B28" s="1" t="str">
        <v>May</v>
      </c>
      <c r="C28" t="str">
        <v>Monthly Rent Charge</v>
      </c>
      <c r="D28" t="str">
        <v>FRANKLIN JOHN</v>
      </c>
      <c r="E28" s="2">
        <v>4500</v>
      </c>
      <c r="F28" s="2">
        <v>200</v>
      </c>
      <c r="G28" s="2">
        <v>0</v>
      </c>
      <c r="H28" t="str">
        <v/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 ht="15" customHeight="1">
      <c r="A29" s="7">
        <v>45782</v>
      </c>
      <c r="B29" s="1" t="str">
        <v>May</v>
      </c>
      <c r="C29" t="str">
        <v>Payment Received</v>
      </c>
      <c r="D29" t="str">
        <v>FRANKLIN JOHN</v>
      </c>
      <c r="E29" s="2">
        <v>0</v>
      </c>
      <c r="F29" s="2">
        <v>0</v>
      </c>
      <c r="G29" s="2">
        <v>5000</v>
      </c>
      <c r="H29" t="str">
        <v>TE56HZGEJU</v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6">
        <v>45809</v>
      </c>
      <c r="B30" s="1" t="str">
        <v>June</v>
      </c>
      <c r="C30" t="str">
        <v>Monthly Rent Charge</v>
      </c>
      <c r="D30" t="str">
        <v>FRANKLIN JOHN</v>
      </c>
      <c r="E30" s="2">
        <v>4500</v>
      </c>
      <c r="F30" s="2">
        <v>200</v>
      </c>
      <c r="G30" s="2">
        <v>0</v>
      </c>
      <c r="H30" t="str">
        <v/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>
      <c r="A31" s="6">
        <v>45839</v>
      </c>
      <c r="B31" s="1" t="str">
        <v>July</v>
      </c>
      <c r="C31" t="str">
        <v>Monthly Rent Charge</v>
      </c>
      <c r="D31" t="str">
        <v>FRANKLIN JOHN</v>
      </c>
      <c r="E31" s="2">
        <v>4500</v>
      </c>
      <c r="F31" s="2">
        <v>200</v>
      </c>
      <c r="G31" s="2">
        <v>0</v>
      </c>
      <c r="H31" t="str">
        <v/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>
      <c r="A32" s="6">
        <v>45870</v>
      </c>
      <c r="B32" s="1" t="str">
        <v>August</v>
      </c>
      <c r="C32" t="str">
        <v>Monthly Rent Charge</v>
      </c>
      <c r="D32" t="str">
        <v>FRANKLIN JOHN</v>
      </c>
      <c r="E32" s="2">
        <v>4500</v>
      </c>
      <c r="F32" s="2">
        <v>200</v>
      </c>
      <c r="G32" s="2">
        <v>0</v>
      </c>
      <c r="H32" t="str">
        <v/>
      </c>
      <c r="I32" s="2">
        <f>IF(A32="","",IF(C32="Payment Received",I31-IFERROR(G32,0),IF(C32="Monthly Rent Charge",I31+IFERROR(E32,0)+IFERROR(F32,0),I31)))</f>
        <v/>
      </c>
      <c r="J32" t="str">
        <v/>
      </c>
    </row>
    <row r="33" ht="15" customHeight="1">
      <c r="A33" s="7">
        <v>45873</v>
      </c>
      <c r="B33" s="1" t="str">
        <v>August</v>
      </c>
      <c r="C33" t="str">
        <v>Payment Received</v>
      </c>
      <c r="D33" t="str">
        <v>FRANKLIN JOHN</v>
      </c>
      <c r="E33" s="2">
        <v>0</v>
      </c>
      <c r="F33" s="2">
        <v>0</v>
      </c>
      <c r="G33" s="2">
        <v>4500</v>
      </c>
      <c r="H33" t="str">
        <v>TH45XSZUVX</v>
      </c>
      <c r="I33" s="2">
        <f>IF(A33="","",IF(C33="Payment Received",I32-IFERROR(G33,0),IF(C33="Monthly Rent Charge",I32+IFERROR(E33,0)+IFERROR(F33,0),I32)))</f>
        <v/>
      </c>
      <c r="J33" t="str">
        <v/>
      </c>
    </row>
    <row r="34">
      <c r="A34" s="6">
        <v>45901</v>
      </c>
      <c r="B34" s="1" t="str">
        <v>September</v>
      </c>
      <c r="C34" t="str">
        <v>Monthly Rent Charge</v>
      </c>
      <c r="D34" t="str">
        <v>FRANKLIN JOHN</v>
      </c>
      <c r="E34" s="2">
        <v>4500</v>
      </c>
      <c r="F34" s="2">
        <v>200</v>
      </c>
      <c r="G34" s="2">
        <v>0</v>
      </c>
      <c r="H34" t="str">
        <v/>
      </c>
      <c r="I34" s="2">
        <f>IF(A34="","",IF(C34="Payment Received",I33-IFERROR(G34,0),IF(C34="Monthly Rent Charge",I33+IFERROR(E34,0)+IFERROR(F34,0),I33)))</f>
        <v/>
      </c>
      <c r="J34" t="str">
        <v/>
      </c>
    </row>
    <row r="35">
      <c r="A35" s="6">
        <v>45931</v>
      </c>
      <c r="B35" s="1" t="str">
        <v>October</v>
      </c>
      <c r="C35" t="str">
        <v>Monthly Rent Charge</v>
      </c>
      <c r="D35" t="str">
        <v>FRANKLIN JOHN</v>
      </c>
      <c r="E35" s="2">
        <v>4500</v>
      </c>
      <c r="F35" s="2">
        <v>200</v>
      </c>
      <c r="G35" s="2">
        <v>0</v>
      </c>
      <c r="H35" t="str">
        <v/>
      </c>
      <c r="I35" s="2">
        <f>IF(A35="","",IF(C35="Payment Received",I34-IFERROR(G35,0),IF(C35="Monthly Rent Charge",I34+IFERROR(E35,0)+IFERROR(F35,0),I34)))</f>
        <v/>
      </c>
      <c r="J35" t="str">
        <v/>
      </c>
    </row>
    <row r="36" ht="15" customHeight="1">
      <c r="A36" s="7">
        <v>45952</v>
      </c>
      <c r="B36" s="1" t="str">
        <v>October</v>
      </c>
      <c r="C36" t="str">
        <v>Payment Received</v>
      </c>
      <c r="D36" t="str">
        <v>FRANKLIN JOHN</v>
      </c>
      <c r="E36" s="2">
        <v>0</v>
      </c>
      <c r="F36" s="2">
        <v>0</v>
      </c>
      <c r="G36" s="2">
        <v>2000</v>
      </c>
      <c r="H36" t="str">
        <v>TJMIW828GW</v>
      </c>
      <c r="I36" s="2">
        <f>IF(A36="","",IF(C36="Payment Received",I35-IFERROR(G36,0),IF(C36="Monthly Rent Charge",I35+IFERROR(E36,0)+IFERROR(F36,0),I35)))</f>
        <v/>
      </c>
      <c r="J36" t="str">
        <v/>
      </c>
    </row>
    <row r="37">
      <c r="A37" s="6">
        <v>45962</v>
      </c>
      <c r="B37" s="1" t="str">
        <v>November</v>
      </c>
      <c r="C37" t="str">
        <v>Monthly Rent Charge</v>
      </c>
      <c r="D37" t="str">
        <v>FRANKLIN JOHN</v>
      </c>
      <c r="E37" s="2">
        <v>4500</v>
      </c>
      <c r="F37" s="2">
        <v>200</v>
      </c>
      <c r="G37" s="2">
        <v>0</v>
      </c>
      <c r="H37" t="str">
        <v/>
      </c>
      <c r="I37" s="2">
        <f>IF(A37="","",IF(C37="Payment Received",I36-IFERROR(G37,0),IF(C37="Monthly Rent Charge",I36+IFERROR(E37,0)+IFERROR(F37,0),I36)))</f>
        <v/>
      </c>
      <c r="J37" t="str">
        <v/>
      </c>
    </row>
    <row r="38" ht="15" customHeight="1">
      <c r="A38" s="7">
        <v>45963</v>
      </c>
      <c r="B38" s="1" t="str">
        <v>November</v>
      </c>
      <c r="C38" t="str">
        <v>Payment Received</v>
      </c>
      <c r="D38" t="str">
        <v>FRANKLIN JOHN</v>
      </c>
      <c r="E38" s="2">
        <v>0</v>
      </c>
      <c r="F38" s="2">
        <v>0</v>
      </c>
      <c r="G38" s="2">
        <v>2000</v>
      </c>
      <c r="H38" t="str">
        <v>TK2IW92DMR</v>
      </c>
      <c r="I38" s="2">
        <f>IF(A38="","",IF(C38="Payment Received",I37-IFERROR(G38,0),IF(C38="Monthly Rent Charge",I37+IFERROR(E38,0)+IFERROR(F38,0),I37)))</f>
        <v/>
      </c>
      <c r="J38" t="str">
        <v/>
      </c>
    </row>
    <row r="39" ht="15" customHeight="1">
      <c r="A39" s="7">
        <v>45969</v>
      </c>
      <c r="B39" s="1" t="str">
        <v>November</v>
      </c>
      <c r="C39" t="str">
        <v>Payment Received</v>
      </c>
      <c r="D39" t="str">
        <v>FRANKLIN JOHN</v>
      </c>
      <c r="E39" s="2">
        <v>0</v>
      </c>
      <c r="F39" s="2">
        <v>0</v>
      </c>
      <c r="G39" s="2">
        <v>2000</v>
      </c>
      <c r="H39" t="str">
        <v>TK8IW9NRK8</v>
      </c>
      <c r="I39" s="2">
        <f>IF(A39="","",IF(C39="Payment Received",I38-IFERROR(G39,0),IF(C39="Monthly Rent Charge",I38+IFERROR(E39,0)+IFERROR(F39,0),I38)))</f>
        <v/>
      </c>
      <c r="J39" t="str">
        <v/>
      </c>
    </row>
    <row r="40">
      <c r="A40" s="6">
        <v>45992</v>
      </c>
      <c r="B40" s="1" t="str">
        <v>December</v>
      </c>
      <c r="C40" t="str">
        <v>Monthly Rent Charge</v>
      </c>
      <c r="D40" t="str">
        <v>FRANKLIN JOHN</v>
      </c>
      <c r="E40" s="2">
        <v>4500</v>
      </c>
      <c r="F40" s="2">
        <v>200</v>
      </c>
      <c r="G40" s="2">
        <v>0</v>
      </c>
      <c r="H40" t="str">
        <v/>
      </c>
      <c r="I40" s="2">
        <f>IF(A40="","",IF(C40="Payment Received",I39-IFERROR(G40,0),IF(C40="Monthly Rent Charge",I39+IFERROR(E40,0)+IFERROR(F40,0),I39)))</f>
        <v/>
      </c>
      <c r="J40" t="str">
        <v/>
      </c>
    </row>
    <row r="41" ht="15" customHeight="1">
      <c r="A41" s="7">
        <v>46010</v>
      </c>
      <c r="B41" s="1" t="str">
        <v>December</v>
      </c>
      <c r="C41" t="str">
        <v>Payment Received</v>
      </c>
      <c r="D41" t="str">
        <v>FRANKLIN JOHN</v>
      </c>
      <c r="E41" s="2">
        <v>0</v>
      </c>
      <c r="F41" s="2">
        <v>0</v>
      </c>
      <c r="G41" s="2">
        <v>5000</v>
      </c>
      <c r="H41" t="str">
        <v>TLJIW1GYTT</v>
      </c>
      <c r="I41" s="2">
        <f>IF(A41="","",IF(C41="Payment Received",I40-IFERROR(G41,0),IF(C41="Monthly Rent Charge",I40+IFERROR(E41,0)+IFERROR(F41,0),I40)))</f>
        <v/>
      </c>
      <c r="J41" t="str">
        <v/>
      </c>
    </row>
    <row r="42">
      <c r="A42" s="6">
        <v>46023</v>
      </c>
      <c r="B42" s="1" t="str">
        <v>January</v>
      </c>
      <c r="C42" t="str">
        <v>Monthly Rent Charge</v>
      </c>
      <c r="D42" t="str">
        <v>FRANKLIN JOHN</v>
      </c>
      <c r="E42" s="2">
        <v>4500</v>
      </c>
      <c r="F42" s="2">
        <v>200</v>
      </c>
      <c r="G42" s="2">
        <v>0</v>
      </c>
      <c r="H42" t="str">
        <v/>
      </c>
      <c r="I42" s="2">
        <f>IF(A42="","",IF(C42="Payment Received",I41-IFERROR(G42,0),IF(C42="Monthly Rent Charge",I41+IFERROR(E42,0)+IFERROR(F42,0),I41)))</f>
        <v/>
      </c>
      <c r="J42" t="str">
        <v/>
      </c>
    </row>
    <row r="43" ht="15" customHeight="1">
      <c r="A43" s="7">
        <v>46035</v>
      </c>
      <c r="B43" s="1" t="str">
        <v>January</v>
      </c>
      <c r="C43" t="str">
        <v>Payment Received</v>
      </c>
      <c r="D43" t="str">
        <v>FRANKLIN JOHN</v>
      </c>
      <c r="E43" s="2">
        <v>0</v>
      </c>
      <c r="F43" s="2">
        <v>0</v>
      </c>
      <c r="G43" s="2">
        <v>5000</v>
      </c>
      <c r="H43" t="str">
        <v>UADIW3QWRY</v>
      </c>
      <c r="I43" s="2">
        <f>IF(A43="","",IF(C43="Payment Received",I42-IFERROR(G43,0),IF(C43="Monthly Rent Charge",I42+IFERROR(E43,0)+IFERROR(F43,0),I42)))</f>
        <v/>
      </c>
      <c r="J43" t="str">
        <v/>
      </c>
    </row>
    <row r="44">
      <c r="A44" s="6">
        <v>46054</v>
      </c>
      <c r="B44" s="1" t="str">
        <v>February</v>
      </c>
      <c r="C44" t="str">
        <v>Monthly Rent Charge</v>
      </c>
      <c r="D44" t="str">
        <v>FRANKLIN JOHN</v>
      </c>
      <c r="E44" s="2">
        <v>4500</v>
      </c>
      <c r="F44" s="2">
        <v>200</v>
      </c>
      <c r="G44" s="2">
        <v>0</v>
      </c>
      <c r="H44" t="str">
        <v/>
      </c>
      <c r="I44" s="2">
        <f>IF(A44="","",IF(C44="Payment Received",I43-IFERROR(G44,0),IF(C44="Monthly Rent Charge",I43+IFERROR(E44,0)+IFERROR(F44,0),I43)))</f>
        <v/>
      </c>
      <c r="J44" t="str">
        <v/>
      </c>
    </row>
    <row r="45" ht="15" customHeight="1">
      <c r="A45" s="7">
        <v>46057</v>
      </c>
      <c r="B45" s="1" t="str">
        <v>February</v>
      </c>
      <c r="C45" t="str">
        <v>Payment Received</v>
      </c>
      <c r="D45" t="str">
        <v>FRANKLIN JOHN</v>
      </c>
      <c r="E45" s="2">
        <v>0</v>
      </c>
      <c r="F45" s="2">
        <v>0</v>
      </c>
      <c r="G45" s="2">
        <v>5000</v>
      </c>
      <c r="H45" t="str">
        <v>UB4IW5SO5K</v>
      </c>
      <c r="I45" s="2">
        <f>IF(A45="","",IF(C45="Payment Received",I44-IFERROR(G45,0),IF(C45="Monthly Rent Charge",I44+IFERROR(E45,0)+IFERROR(F45,0),I44)))</f>
        <v/>
      </c>
      <c r="J45" t="str">
        <v/>
      </c>
    </row>
    <row r="46">
      <c r="A46" s="6">
        <v>46082</v>
      </c>
      <c r="B46" s="1" t="str">
        <v>March</v>
      </c>
      <c r="C46" t="str">
        <v>Monthly Rent Charge</v>
      </c>
      <c r="D46" t="str">
        <v>FRANKLIN JOHN</v>
      </c>
      <c r="E46" s="2">
        <v>4500</v>
      </c>
      <c r="F46" s="2">
        <v>200</v>
      </c>
      <c r="G46" s="2">
        <v>0</v>
      </c>
      <c r="H46" t="str">
        <v/>
      </c>
      <c r="I46" s="2">
        <f>IF(A46="","",IF(C46="Payment Received",I45-IFERROR(G46,0),IF(C46="Monthly Rent Charge",I45+IFERROR(E46,0)+IFERROR(F46,0),I45)))</f>
        <v/>
      </c>
      <c r="J46" t="str">
        <v/>
      </c>
    </row>
    <row r="47">
      <c r="A47" s="6">
        <v>46113</v>
      </c>
      <c r="B47" s="1" t="str">
        <v>April</v>
      </c>
      <c r="C47" t="str">
        <v>Monthly Rent Charge</v>
      </c>
      <c r="D47" t="str">
        <v>FRANKLIN JOHN</v>
      </c>
      <c r="E47" s="2">
        <v>4500</v>
      </c>
      <c r="F47" s="2">
        <v>200</v>
      </c>
      <c r="G47" s="2">
        <v>0</v>
      </c>
      <c r="H47" t="str">
        <v/>
      </c>
      <c r="I47" s="2">
        <f>IF(A47="","",IF(C47="Payment Received",I46-IFERROR(G47,0),IF(C47="Monthly Rent Charge",I46+IFERROR(E47,0)+IFERROR(F47,0),I46)))</f>
        <v/>
      </c>
      <c r="J47" t="str">
        <v/>
      </c>
    </row>
    <row r="48" ht="15" customHeight="1">
      <c r="A48" s="7">
        <v>46121</v>
      </c>
      <c r="B48" s="1" t="str">
        <v>April</v>
      </c>
      <c r="C48" t="str">
        <v>Payment Received</v>
      </c>
      <c r="D48" t="str">
        <v>FRANKLIN JOHN</v>
      </c>
      <c r="E48" s="2">
        <v>0</v>
      </c>
      <c r="F48" s="2">
        <v>0</v>
      </c>
      <c r="G48" s="2">
        <v>3000</v>
      </c>
      <c r="H48" t="str">
        <v>UD9IW0GL80</v>
      </c>
      <c r="I48" s="2">
        <f>IF(A48="","",IF(C48="Payment Received",I47-IFERROR(G48,0),IF(C48="Monthly Rent Charge",I47+IFERROR(E48,0)+IFERROR(F48,0),I47)))</f>
        <v/>
      </c>
      <c r="J48" t="str">
        <v/>
      </c>
    </row>
    <row r="49">
      <c r="A49" s="6">
        <v>46143</v>
      </c>
      <c r="B49" s="1" t="str">
        <v>May</v>
      </c>
      <c r="C49" t="str">
        <v>Monthly Rent Charge</v>
      </c>
      <c r="D49" t="str">
        <v>FRANKLIN JOHN</v>
      </c>
      <c r="E49" s="2">
        <v>4500</v>
      </c>
      <c r="F49" s="2">
        <v>200</v>
      </c>
      <c r="G49" s="2">
        <v>0</v>
      </c>
      <c r="H49" t="str">
        <v/>
      </c>
      <c r="I49" s="2">
        <f>IF(A49="","",IF(C49="Payment Received",I48-IFERROR(G49,0),IF(C49="Monthly Rent Charge",I48+IFERROR(E49,0)+IFERROR(F49,0),I48)))</f>
        <v/>
      </c>
      <c r="J49" t="str">
        <v/>
      </c>
    </row>
    <row r="50" ht="15" customHeight="1">
      <c r="A50" s="7">
        <v>46146</v>
      </c>
      <c r="B50" s="1" t="str">
        <v>May</v>
      </c>
      <c r="C50" t="str">
        <v>Payment Received</v>
      </c>
      <c r="D50" t="str">
        <v>FRANKLIN JOHN</v>
      </c>
      <c r="E50" s="2">
        <v>0</v>
      </c>
      <c r="F50" s="2">
        <v>0</v>
      </c>
      <c r="G50" s="2">
        <v>24000</v>
      </c>
      <c r="H50" t="str">
        <v>UE4IW3BS4F</v>
      </c>
      <c r="I50" s="2">
        <f>IF(A50="","",IF(C50="Payment Received",I49-IFERROR(G50,0),IF(C50="Monthly Rent Charge",I49+IFERROR(E50,0)+IFERROR(F50,0),I49)))</f>
        <v/>
      </c>
      <c r="J50" t="str">
        <v/>
      </c>
    </row>
    <row r="51">
      <c r="A51" s="6">
        <v>46174</v>
      </c>
      <c r="B51" s="1" t="str">
        <v>June</v>
      </c>
      <c r="C51" t="str">
        <v>Monthly Rent Charge</v>
      </c>
      <c r="D51" t="str">
        <v>FRANKLIN JOHN</v>
      </c>
      <c r="E51" s="2">
        <v>4500</v>
      </c>
      <c r="F51" s="2">
        <v>200</v>
      </c>
      <c r="G51" s="2">
        <v>0</v>
      </c>
      <c r="H51" t="str">
        <v/>
      </c>
      <c r="I51" s="2">
        <f>IF(A51="","",IF(C51="Payment Received",I50-IFERROR(G51,0),IF(C51="Monthly Rent Charge",I50+IFERROR(E51,0)+IFERROR(F51,0),I50)))</f>
        <v/>
      </c>
      <c r="J51" t="str">
        <v/>
      </c>
    </row>
    <row r="52">
      <c r="A52" s="6">
        <v>46181</v>
      </c>
      <c r="B52" s="1" t="str">
        <v>June</v>
      </c>
      <c r="C52" t="str">
        <v>Payment Received</v>
      </c>
      <c r="D52" t="str">
        <v>FRANKLIN JOHN</v>
      </c>
      <c r="E52" s="2">
        <v>0</v>
      </c>
      <c r="F52" s="2">
        <v>0</v>
      </c>
      <c r="G52" s="2">
        <v>15000</v>
      </c>
      <c r="H52" t="str">
        <v>UF8IW7DZAX</v>
      </c>
      <c r="I52" s="2">
        <f>IF(A52="","",IF(C52="Payment Received",I51-IFERROR(G52,0),IF(C52="Monthly Rent Charge",I51+IFERROR(E52,0)+IFERROR(F52,0),I51)))</f>
        <v/>
      </c>
      <c r="J52" t="str">
        <v/>
      </c>
    </row>
    <row r="53">
      <c r="A53" s="6">
        <v>46204</v>
      </c>
      <c r="B53" s="1" t="str">
        <v>July</v>
      </c>
      <c r="C53" t="str">
        <v>Monthly Rent Charge</v>
      </c>
      <c r="D53" t="str">
        <v>FRANKLIN JOHN</v>
      </c>
      <c r="E53" s="2">
        <v>4500</v>
      </c>
      <c r="F53" s="2">
        <v>200</v>
      </c>
      <c r="G53" s="2">
        <v>0</v>
      </c>
      <c r="H53" t="str">
        <v/>
      </c>
      <c r="I53" s="2">
        <f>IF(A53="","",IF(C53="Payment Received",I52-IFERROR(G53,0),IF(C53="Monthly Rent Charge",I52+IFERROR(E53,0)+IFERROR(F53,0),I52)))</f>
        <v/>
      </c>
      <c r="J53" t="str">
        <v/>
      </c>
    </row>
    <row r="54">
      <c r="A54" s="6">
        <v>46211</v>
      </c>
      <c r="B54" s="1" t="str">
        <v>July</v>
      </c>
      <c r="C54" t="str">
        <v>Payment Received</v>
      </c>
      <c r="D54" t="str">
        <v>FRANKLIN JOHN</v>
      </c>
      <c r="E54" s="2">
        <v>0</v>
      </c>
      <c r="F54" s="2">
        <v>0</v>
      </c>
      <c r="G54" s="2">
        <v>4700</v>
      </c>
      <c r="H54" t="str">
        <v>UG8IWAXDRB</v>
      </c>
      <c r="I54" s="2">
        <f>IF(A54="","",IF(C54="Payment Received",I53-IFERROR(G54,0),IF(C54="Monthly Rent Charge",I53+IFERROR(E54,0)+IFERROR(F54,0),I53)))</f>
        <v/>
      </c>
      <c r="J54" t="str">
        <v/>
      </c>
    </row>
    <row r="55">
      <c r="A55" s="6">
        <v>46235</v>
      </c>
      <c r="B55" s="1" t="str">
        <v>August</v>
      </c>
      <c r="C55" t="str">
        <v>Monthly Rent Charge</v>
      </c>
      <c r="D55" t="str">
        <v>FRANKLIN JOHN</v>
      </c>
      <c r="E55" s="2">
        <v>4500</v>
      </c>
      <c r="F55" s="2">
        <v>200</v>
      </c>
      <c r="G55" s="2">
        <v>0</v>
      </c>
      <c r="H55" t="str">
        <v/>
      </c>
      <c r="I55" s="2">
        <f>IF(A55="","",IF(C55="Payment Received",I54-IFERROR(G55,0),IF(C55="Monthly Rent Charge",I54+IFERROR(E55,0)+IFERROR(F55,0),I54)))</f>
        <v/>
      </c>
      <c r="J55" t="str">
        <v/>
      </c>
    </row>
    <row r="56">
      <c r="A56" s="6">
        <v>46253</v>
      </c>
      <c r="B56" s="1" t="str">
        <v>August</v>
      </c>
      <c r="C56" t="str">
        <v>Payment Received</v>
      </c>
      <c r="D56" t="str">
        <v>FRANKLIN JOHN</v>
      </c>
      <c r="E56" s="2">
        <v>0</v>
      </c>
      <c r="F56" s="2">
        <v>0</v>
      </c>
      <c r="G56" s="2">
        <v>4700</v>
      </c>
      <c r="H56" t="str">
        <v>UHJIW3UZ24</v>
      </c>
      <c r="I56" s="2">
        <f>IF(A56="","",IF(C56="Payment Received",I55-IFERROR(G56,0),IF(C56="Monthly Rent Charge",I55+IFERROR(E56,0)+IFERROR(F56,0),I55)))</f>
        <v/>
      </c>
      <c r="J56" t="str">
        <v/>
      </c>
    </row>
    <row r="57">
      <c r="A57" s="6">
        <v>46266</v>
      </c>
      <c r="B57" s="1" t="str">
        <v>September</v>
      </c>
      <c r="C57" t="str">
        <v>Monthly rent + garbage</v>
      </c>
      <c r="D57" t="str">
        <v>FRANKLIN JOHN</v>
      </c>
      <c r="E57" s="2">
        <v>4500</v>
      </c>
      <c r="F57" s="2">
        <v>200</v>
      </c>
      <c r="G57" s="2">
        <v>0</v>
      </c>
      <c r="H57" t="str">
        <v/>
      </c>
      <c r="I57" s="2">
        <f>IF(A57="","",IF(C57="Payment Received",I56-IFERROR(G57,0),IF(C57="Monthly Rent Charge",I56+IFERROR(E57,0)+IFERROR(F57,0),I56)))</f>
        <v/>
      </c>
      <c r="J57" t="str"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C1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C1</v>
      </c>
      <c r="C3" t="str">
        <v>Current Rent</v>
      </c>
      <c r="D3" s="2">
        <v>7500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IFERROR(INDEX(Reports!$B$5:$B$19,MATCH("C1",Reports!$A$5:$A$19,0)),"")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45383</v>
      </c>
      <c r="B6" s="1" t="str">
        <v>April</v>
      </c>
      <c r="C6" t="str">
        <v>Monthly Rent Charge</v>
      </c>
      <c r="D6" t="str">
        <v>HANINGTON WACIRA / POLLY MUGENDI</v>
      </c>
      <c r="E6" s="2">
        <v>30150</v>
      </c>
      <c r="F6" s="2">
        <v>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>Balance brought forward</v>
      </c>
    </row>
    <row r="7">
      <c r="A7" s="6">
        <v>45413</v>
      </c>
      <c r="B7" s="1" t="str">
        <v>May</v>
      </c>
      <c r="C7" t="str">
        <v>Monthly Rent Charge</v>
      </c>
      <c r="D7" t="str">
        <v>HANINGTON WACIRA / POLLY MUGENDI</v>
      </c>
      <c r="E7" s="2">
        <v>7500</v>
      </c>
      <c r="F7" s="2">
        <v>200</v>
      </c>
      <c r="G7" s="2">
        <v>0</v>
      </c>
      <c r="H7" t="str">
        <v/>
      </c>
      <c r="I7" s="2">
        <f>IF(A7="","",IF(C7="Payment Received",I6-IFERROR(G7,0),IF(C7="Monthly Rent Charge",I6+IFERROR(E7,0)+IFERROR(F7,0),I6)))</f>
        <v/>
      </c>
      <c r="J7" t="str">
        <v/>
      </c>
    </row>
    <row r="8" ht="15" customHeight="1">
      <c r="A8" s="7">
        <v>45431</v>
      </c>
      <c r="B8" s="1" t="str">
        <v>May</v>
      </c>
      <c r="C8" t="str">
        <v>Payment Received</v>
      </c>
      <c r="D8" t="str">
        <v>HANINGTON WACIRA / POLLY MUGENDI</v>
      </c>
      <c r="E8" s="2">
        <v>0</v>
      </c>
      <c r="F8" s="2">
        <v>0</v>
      </c>
      <c r="G8" s="2">
        <v>7700</v>
      </c>
      <c r="H8" t="str">
        <v>SEJ1RV6JUN</v>
      </c>
      <c r="I8" s="2">
        <f>IF(A8="","",IF(C8="Payment Received",I7-IFERROR(G8,0),IF(C8="Monthly Rent Charge",I7+IFERROR(E8,0)+IFERROR(F8,0),I7)))</f>
        <v/>
      </c>
      <c r="J8" t="str">
        <v/>
      </c>
    </row>
    <row r="9">
      <c r="A9" s="6">
        <v>45444</v>
      </c>
      <c r="B9" s="1" t="str">
        <v>June</v>
      </c>
      <c r="C9" t="str">
        <v>Monthly Rent Charge</v>
      </c>
      <c r="D9" t="str">
        <v>HANINGTON WACIRA / POLLY MUGENDI</v>
      </c>
      <c r="E9" s="2">
        <v>7500</v>
      </c>
      <c r="F9" s="2">
        <v>200</v>
      </c>
      <c r="G9" s="2">
        <v>0</v>
      </c>
      <c r="H9" t="str">
        <v/>
      </c>
      <c r="I9" s="2">
        <f>IF(A9="","",IF(C9="Payment Received",I8-IFERROR(G9,0),IF(C9="Monthly Rent Charge",I8+IFERROR(E9,0)+IFERROR(F9,0),I8)))</f>
        <v/>
      </c>
      <c r="J9" t="str">
        <v/>
      </c>
    </row>
    <row r="10" ht="15" customHeight="1">
      <c r="A10" s="7">
        <v>45448</v>
      </c>
      <c r="B10" s="1" t="str">
        <v>June</v>
      </c>
      <c r="C10" t="str">
        <v>Payment Received</v>
      </c>
      <c r="D10" t="str">
        <v>HANINGTON WACIRA / POLLY MUGENDI</v>
      </c>
      <c r="E10" s="2">
        <v>0</v>
      </c>
      <c r="F10" s="2">
        <v>0</v>
      </c>
      <c r="G10" s="2">
        <v>7700</v>
      </c>
      <c r="H10" t="str">
        <v>SF53K4CUNT</v>
      </c>
      <c r="I10" s="2">
        <f>IF(A10="","",IF(C10="Payment Received",I9-IFERROR(G10,0),IF(C10="Monthly Rent Charge",I9+IFERROR(E10,0)+IFERROR(F10,0),I9)))</f>
        <v/>
      </c>
      <c r="J10" t="str">
        <v/>
      </c>
    </row>
    <row r="11">
      <c r="A11" s="6">
        <v>45474</v>
      </c>
      <c r="B11" s="1" t="str">
        <v>July</v>
      </c>
      <c r="C11" t="str">
        <v>Monthly Rent Charge</v>
      </c>
      <c r="D11" t="str">
        <v>HANINGTON WACIRA / POLLY MUGENDI</v>
      </c>
      <c r="E11" s="2">
        <v>7500</v>
      </c>
      <c r="F11" s="2">
        <v>200</v>
      </c>
      <c r="G11" s="2">
        <v>0</v>
      </c>
      <c r="H11" t="str">
        <v/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 ht="15" customHeight="1">
      <c r="A12" s="7">
        <v>45479</v>
      </c>
      <c r="B12" s="1" t="str">
        <v>July</v>
      </c>
      <c r="C12" t="str">
        <v>Payment Received</v>
      </c>
      <c r="D12" t="str">
        <v>HANINGTON WACIRA / POLLY MUGENDI</v>
      </c>
      <c r="E12" s="2">
        <v>0</v>
      </c>
      <c r="F12" s="2">
        <v>0</v>
      </c>
      <c r="G12" s="2">
        <v>7700</v>
      </c>
      <c r="H12" t="str">
        <v>SG68QT8WCG</v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>
      <c r="A13" s="6">
        <v>45505</v>
      </c>
      <c r="B13" s="1" t="str">
        <v>August</v>
      </c>
      <c r="C13" t="str">
        <v>Monthly Rent Charge</v>
      </c>
      <c r="D13" t="str">
        <v>HANINGTON WACIRA / POLLY MUGENDI</v>
      </c>
      <c r="E13" s="2">
        <v>7500</v>
      </c>
      <c r="F13" s="2">
        <v>200</v>
      </c>
      <c r="G13" s="2">
        <v>0</v>
      </c>
      <c r="H13" t="str">
        <v/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 ht="15" customHeight="1">
      <c r="A14" s="7">
        <v>45508</v>
      </c>
      <c r="B14" s="1" t="str">
        <v>August</v>
      </c>
      <c r="C14" t="str">
        <v>Payment Received</v>
      </c>
      <c r="D14" t="str">
        <v>HANINGTON WACIRA / POLLY MUGENDI</v>
      </c>
      <c r="E14" s="2">
        <v>0</v>
      </c>
      <c r="F14" s="2">
        <v>0</v>
      </c>
      <c r="G14" s="2">
        <v>10000</v>
      </c>
      <c r="H14" t="str">
        <v>SH46VEAV96</v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>
      <c r="A15" s="6">
        <v>45536</v>
      </c>
      <c r="B15" s="1" t="str">
        <v>September</v>
      </c>
      <c r="C15" t="str">
        <v>Monthly Rent Charge</v>
      </c>
      <c r="D15" t="str">
        <v>HANINGTON WACIRA / POLLY MUGENDI</v>
      </c>
      <c r="E15" s="2">
        <v>7500</v>
      </c>
      <c r="F15" s="2">
        <v>200</v>
      </c>
      <c r="G15" s="2">
        <v>0</v>
      </c>
      <c r="H15" t="str">
        <v/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 ht="15" customHeight="1">
      <c r="A16" s="7">
        <v>45541</v>
      </c>
      <c r="B16" s="1" t="str">
        <v>September</v>
      </c>
      <c r="C16" t="str">
        <v>Payment Received</v>
      </c>
      <c r="D16" t="str">
        <v>HANINGTON WACIRA / POLLY MUGENDI</v>
      </c>
      <c r="E16" s="2">
        <v>0</v>
      </c>
      <c r="F16" s="2">
        <v>0</v>
      </c>
      <c r="G16" s="2">
        <v>7700</v>
      </c>
      <c r="H16" t="str">
        <v>SI68L9BFHK</v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>
      <c r="A17" s="6">
        <v>45566</v>
      </c>
      <c r="B17" s="1" t="str">
        <v>October</v>
      </c>
      <c r="C17" t="str">
        <v>Monthly Rent Charge</v>
      </c>
      <c r="D17" t="str">
        <v>HANINGTON WACIRA / POLLY MUGENDI</v>
      </c>
      <c r="E17" s="2">
        <v>7500</v>
      </c>
      <c r="F17" s="2">
        <v>200</v>
      </c>
      <c r="G17" s="2">
        <v>0</v>
      </c>
      <c r="H17" t="str">
        <v/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45597</v>
      </c>
      <c r="B18" s="1" t="str">
        <v>November</v>
      </c>
      <c r="C18" t="str">
        <v>Monthly Rent Charge</v>
      </c>
      <c r="D18" t="str">
        <v>HANINGTON WACIRA / POLLY MUGENDI</v>
      </c>
      <c r="E18" s="2">
        <v>7500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45627</v>
      </c>
      <c r="B19" s="1" t="str">
        <v>December</v>
      </c>
      <c r="C19" t="str">
        <v>Monthly Rent Charge</v>
      </c>
      <c r="D19" t="str">
        <v>HANINGTON WACIRA / POLLY MUGENDI</v>
      </c>
      <c r="E19" s="2">
        <v>7500</v>
      </c>
      <c r="F19" s="2">
        <v>200</v>
      </c>
      <c r="G19" s="2">
        <v>0</v>
      </c>
      <c r="H19" t="str">
        <v/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 ht="15" customHeight="1">
      <c r="A20" s="7">
        <v>45636</v>
      </c>
      <c r="B20" s="1" t="str">
        <v>December</v>
      </c>
      <c r="C20" t="str">
        <v>Payment Received</v>
      </c>
      <c r="D20" t="str">
        <v>HANINGTON WACIRA / POLLY MUGENDI</v>
      </c>
      <c r="E20" s="2">
        <v>0</v>
      </c>
      <c r="F20" s="2">
        <v>0</v>
      </c>
      <c r="G20" s="2">
        <v>20000</v>
      </c>
      <c r="H20" t="str">
        <v>SLA5ZF5HM1</v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45658</v>
      </c>
      <c r="B21" s="1" t="str">
        <v>January</v>
      </c>
      <c r="C21" t="str">
        <v>Monthly Rent Charge</v>
      </c>
      <c r="D21" t="str">
        <v>HANINGTON WACIRA / POLLY MUGENDI</v>
      </c>
      <c r="E21" s="2">
        <v>7500</v>
      </c>
      <c r="F21" s="2">
        <v>200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 ht="15" customHeight="1">
      <c r="A22" s="7">
        <v>45672</v>
      </c>
      <c r="B22" s="1" t="str">
        <v>January</v>
      </c>
      <c r="C22" t="str">
        <v>Payment Received</v>
      </c>
      <c r="D22" t="str">
        <v>HANINGTON WACIRA / POLLY MUGENDI</v>
      </c>
      <c r="E22" s="2">
        <v>0</v>
      </c>
      <c r="F22" s="2">
        <v>0</v>
      </c>
      <c r="G22" s="2">
        <v>10000</v>
      </c>
      <c r="H22" t="str">
        <v>TAF9BPJUP9</v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45689</v>
      </c>
      <c r="B23" s="1" t="str">
        <v>February</v>
      </c>
      <c r="C23" t="str">
        <v>Monthly Rent Charge</v>
      </c>
      <c r="D23" t="str">
        <v>HANINGTON WACIRA / POLLY MUGENDI</v>
      </c>
      <c r="E23" s="2">
        <v>7500</v>
      </c>
      <c r="F23" s="2">
        <v>200</v>
      </c>
      <c r="G23" s="2">
        <v>0</v>
      </c>
      <c r="H23" t="str">
        <v/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>
      <c r="A24" s="6">
        <v>45717</v>
      </c>
      <c r="B24" s="1" t="str">
        <v>March</v>
      </c>
      <c r="C24" t="str">
        <v>Monthly Rent Charge</v>
      </c>
      <c r="D24" t="str">
        <v>HANINGTON WACIRA / POLLY MUGENDI</v>
      </c>
      <c r="E24" s="2">
        <v>7500</v>
      </c>
      <c r="F24" s="2">
        <v>200</v>
      </c>
      <c r="G24" s="2">
        <v>0</v>
      </c>
      <c r="H24" t="str">
        <v/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45748</v>
      </c>
      <c r="B25" s="1" t="str">
        <v>April</v>
      </c>
      <c r="C25" t="str">
        <v>Monthly Rent Charge</v>
      </c>
      <c r="D25" t="str">
        <v>HANINGTON WACIRA / POLLY MUGENDI</v>
      </c>
      <c r="E25" s="2">
        <v>7500</v>
      </c>
      <c r="F25" s="2">
        <v>200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 ht="15" customHeight="1">
      <c r="A26" s="7">
        <v>45760</v>
      </c>
      <c r="B26" s="1" t="str">
        <v>April</v>
      </c>
      <c r="C26" t="str">
        <v>Payment Received</v>
      </c>
      <c r="D26" t="str">
        <v>HANINGTON WACIRA / POLLY MUGENDI</v>
      </c>
      <c r="E26" s="2">
        <v>0</v>
      </c>
      <c r="F26" s="2">
        <v>0</v>
      </c>
      <c r="G26" s="2">
        <v>9500</v>
      </c>
      <c r="H26" t="str">
        <v>TDD0NARXMU</v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 ht="15" customHeight="1">
      <c r="A27" s="7">
        <v>45762</v>
      </c>
      <c r="B27" s="1" t="str">
        <v>April</v>
      </c>
      <c r="C27" t="str">
        <v>Payment Received</v>
      </c>
      <c r="D27" t="str">
        <v>HANINGTON WACIRA / POLLY MUGENDI</v>
      </c>
      <c r="E27" s="2">
        <v>0</v>
      </c>
      <c r="F27" s="2">
        <v>0</v>
      </c>
      <c r="G27" s="2">
        <v>5000</v>
      </c>
      <c r="H27" t="str">
        <v>TDF9SIFXT1</v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 ht="15" customHeight="1">
      <c r="A28" s="7">
        <v>45763</v>
      </c>
      <c r="B28" s="1" t="str">
        <v>April</v>
      </c>
      <c r="C28" t="str">
        <v>Payment Received</v>
      </c>
      <c r="D28" t="str">
        <v>HANINGTON WACIRA / POLLY MUGENDI</v>
      </c>
      <c r="E28" s="2">
        <v>0</v>
      </c>
      <c r="F28" s="2">
        <v>0</v>
      </c>
      <c r="G28" s="2">
        <v>5000</v>
      </c>
      <c r="H28" t="str">
        <v>TDG21HOGL8</v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>
      <c r="A29" s="6">
        <v>45778</v>
      </c>
      <c r="B29" s="1" t="str">
        <v>May</v>
      </c>
      <c r="C29" t="str">
        <v>Monthly Rent Charge</v>
      </c>
      <c r="D29" t="str">
        <v>HANINGTON WACIRA / POLLY MUGENDI</v>
      </c>
      <c r="E29" s="2">
        <v>7500</v>
      </c>
      <c r="F29" s="2">
        <v>200</v>
      </c>
      <c r="G29" s="2">
        <v>0</v>
      </c>
      <c r="H29" t="str">
        <v/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 ht="15" customHeight="1">
      <c r="A30" s="7">
        <v>45808</v>
      </c>
      <c r="B30" s="1" t="str">
        <v>May</v>
      </c>
      <c r="C30" t="str">
        <v>Payment Received</v>
      </c>
      <c r="D30" t="str">
        <v>HANINGTON WACIRA / POLLY MUGENDI</v>
      </c>
      <c r="E30" s="2">
        <v>0</v>
      </c>
      <c r="F30" s="2">
        <v>0</v>
      </c>
      <c r="G30" s="2">
        <v>20000</v>
      </c>
      <c r="H30" t="str">
        <v>TEV7ZFOQYD</v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>
      <c r="A31" s="6">
        <v>45809</v>
      </c>
      <c r="B31" s="1" t="str">
        <v>June</v>
      </c>
      <c r="C31" t="str">
        <v>Monthly Rent Charge</v>
      </c>
      <c r="D31" t="str">
        <v>HANINGTON WACIRA / POLLY MUGENDI</v>
      </c>
      <c r="E31" s="2">
        <v>7500</v>
      </c>
      <c r="F31" s="2">
        <v>200</v>
      </c>
      <c r="G31" s="2">
        <v>0</v>
      </c>
      <c r="H31" t="str">
        <v/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>
      <c r="A32" s="6">
        <v>45839</v>
      </c>
      <c r="B32" s="1" t="str">
        <v>July</v>
      </c>
      <c r="C32" t="str">
        <v>Monthly Rent Charge</v>
      </c>
      <c r="D32" t="str">
        <v>HANINGTON WACIRA / POLLY MUGENDI</v>
      </c>
      <c r="E32" s="2">
        <v>7500</v>
      </c>
      <c r="F32" s="2">
        <v>200</v>
      </c>
      <c r="G32" s="2">
        <v>0</v>
      </c>
      <c r="H32" t="str">
        <v/>
      </c>
      <c r="I32" s="2">
        <f>IF(A32="","",IF(C32="Payment Received",I31-IFERROR(G32,0),IF(C32="Monthly Rent Charge",I31+IFERROR(E32,0)+IFERROR(F32,0),I31)))</f>
        <v/>
      </c>
      <c r="J32" t="str">
        <v/>
      </c>
    </row>
    <row r="33">
      <c r="A33" s="6">
        <v>45870</v>
      </c>
      <c r="B33" s="1" t="str">
        <v>August</v>
      </c>
      <c r="C33" t="str">
        <v>Monthly Rent Charge</v>
      </c>
      <c r="D33" t="str">
        <v>HANINGTON WACIRA / POLLY MUGENDI</v>
      </c>
      <c r="E33" s="2">
        <v>7500</v>
      </c>
      <c r="F33" s="2">
        <v>200</v>
      </c>
      <c r="G33" s="2">
        <v>0</v>
      </c>
      <c r="H33" t="str">
        <v/>
      </c>
      <c r="I33" s="2">
        <f>IF(A33="","",IF(C33="Payment Received",I32-IFERROR(G33,0),IF(C33="Monthly Rent Charge",I32+IFERROR(E33,0)+IFERROR(F33,0),I32)))</f>
        <v/>
      </c>
      <c r="J33" t="str">
        <v/>
      </c>
    </row>
    <row r="34" ht="15" customHeight="1">
      <c r="A34" s="7">
        <v>45880</v>
      </c>
      <c r="B34" s="1" t="str">
        <v>August</v>
      </c>
      <c r="C34" t="str">
        <v>Payment Received</v>
      </c>
      <c r="D34" t="str">
        <v>HANINGTON WACIRA / POLLY MUGENDI</v>
      </c>
      <c r="E34" s="2">
        <v>0</v>
      </c>
      <c r="F34" s="2">
        <v>0</v>
      </c>
      <c r="G34" s="2">
        <v>7700</v>
      </c>
      <c r="H34" t="str">
        <v>THB1XMCKO5</v>
      </c>
      <c r="I34" s="2">
        <f>IF(A34="","",IF(C34="Payment Received",I33-IFERROR(G34,0),IF(C34="Monthly Rent Charge",I33+IFERROR(E34,0)+IFERROR(F34,0),I33)))</f>
        <v/>
      </c>
      <c r="J34" t="str">
        <v/>
      </c>
    </row>
    <row r="35" ht="15" customHeight="1">
      <c r="A35" s="7">
        <v>45891</v>
      </c>
      <c r="B35" s="1" t="str">
        <v>August</v>
      </c>
      <c r="C35" t="str">
        <v>Payment Received</v>
      </c>
      <c r="D35" t="str">
        <v>HANINGTON WACIRA / POLLY MUGENDI</v>
      </c>
      <c r="E35" s="2">
        <v>0</v>
      </c>
      <c r="F35" s="2">
        <v>0</v>
      </c>
      <c r="G35" s="2">
        <v>7700</v>
      </c>
      <c r="H35" t="str">
        <v>THM8IGI8CQ</v>
      </c>
      <c r="I35" s="2">
        <f>IF(A35="","",IF(C35="Payment Received",I34-IFERROR(G35,0),IF(C35="Monthly Rent Charge",I34+IFERROR(E35,0)+IFERROR(F35,0),I34)))</f>
        <v/>
      </c>
      <c r="J35" t="str">
        <v/>
      </c>
    </row>
    <row r="36" ht="15" customHeight="1">
      <c r="A36" s="7">
        <v>45900</v>
      </c>
      <c r="B36" s="1" t="str">
        <v>August</v>
      </c>
      <c r="C36" t="str">
        <v>Payment Received</v>
      </c>
      <c r="D36" t="str">
        <v>HANINGTON WACIRA / POLLY MUGENDI</v>
      </c>
      <c r="E36" s="2">
        <v>0</v>
      </c>
      <c r="F36" s="2">
        <v>0</v>
      </c>
      <c r="G36" s="2">
        <v>7700</v>
      </c>
      <c r="H36" t="str">
        <v>THV9SZVOK1</v>
      </c>
      <c r="I36" s="2">
        <f>IF(A36="","",IF(C36="Payment Received",I35-IFERROR(G36,0),IF(C36="Monthly Rent Charge",I35+IFERROR(E36,0)+IFERROR(F36,0),I35)))</f>
        <v/>
      </c>
      <c r="J36" t="str">
        <v/>
      </c>
    </row>
    <row r="37">
      <c r="A37" s="6">
        <v>45901</v>
      </c>
      <c r="B37" s="1" t="str">
        <v>September</v>
      </c>
      <c r="C37" t="str">
        <v>Monthly Rent Charge</v>
      </c>
      <c r="D37" t="str">
        <v>HANINGTON WACIRA / POLLY MUGENDI</v>
      </c>
      <c r="E37" s="2">
        <v>7500</v>
      </c>
      <c r="F37" s="2">
        <v>200</v>
      </c>
      <c r="G37" s="2">
        <v>0</v>
      </c>
      <c r="H37" t="str">
        <v/>
      </c>
      <c r="I37" s="2">
        <f>IF(A37="","",IF(C37="Payment Received",I36-IFERROR(G37,0),IF(C37="Monthly Rent Charge",I36+IFERROR(E37,0)+IFERROR(F37,0),I36)))</f>
        <v/>
      </c>
      <c r="J37" t="str">
        <v/>
      </c>
    </row>
    <row r="38">
      <c r="A38" s="6">
        <v>45931</v>
      </c>
      <c r="B38" s="1" t="str">
        <v>October</v>
      </c>
      <c r="C38" t="str">
        <v>Monthly Rent Charge</v>
      </c>
      <c r="D38" t="str">
        <v>HANINGTON WACIRA / POLLY MUGENDI</v>
      </c>
      <c r="E38" s="2">
        <v>7500</v>
      </c>
      <c r="F38" s="2">
        <v>200</v>
      </c>
      <c r="G38" s="2">
        <v>0</v>
      </c>
      <c r="H38" t="str">
        <v/>
      </c>
      <c r="I38" s="2">
        <f>IF(A38="","",IF(C38="Payment Received",I37-IFERROR(G38,0),IF(C38="Monthly Rent Charge",I37+IFERROR(E38,0)+IFERROR(F38,0),I37)))</f>
        <v/>
      </c>
      <c r="J38" t="str">
        <v/>
      </c>
    </row>
    <row r="39">
      <c r="A39" s="6">
        <v>45962</v>
      </c>
      <c r="B39" s="1" t="str">
        <v>November</v>
      </c>
      <c r="C39" t="str">
        <v>Monthly Rent Charge</v>
      </c>
      <c r="D39" t="str">
        <v>HANINGTON WACIRA / POLLY MUGENDI</v>
      </c>
      <c r="E39" s="2">
        <v>7500</v>
      </c>
      <c r="F39" s="2">
        <v>200</v>
      </c>
      <c r="G39" s="2">
        <v>0</v>
      </c>
      <c r="H39" t="str">
        <v/>
      </c>
      <c r="I39" s="2">
        <f>IF(A39="","",IF(C39="Payment Received",I38-IFERROR(G39,0),IF(C39="Monthly Rent Charge",I38+IFERROR(E39,0)+IFERROR(F39,0),I38)))</f>
        <v/>
      </c>
      <c r="J39" t="str">
        <v/>
      </c>
    </row>
    <row r="40" ht="15" customHeight="1">
      <c r="A40" s="7">
        <v>45963</v>
      </c>
      <c r="B40" s="1" t="str">
        <v>November</v>
      </c>
      <c r="C40" t="str">
        <v>Payment Received</v>
      </c>
      <c r="D40" t="str">
        <v>HANINGTON WACIRA / POLLY MUGENDI</v>
      </c>
      <c r="E40" s="2">
        <v>0</v>
      </c>
      <c r="F40" s="2">
        <v>0</v>
      </c>
      <c r="G40" s="2">
        <v>4350</v>
      </c>
      <c r="H40" t="str">
        <v>TK29R92G87</v>
      </c>
      <c r="I40" s="2">
        <f>IF(A40="","",IF(C40="Payment Received",I39-IFERROR(G40,0),IF(C40="Monthly Rent Charge",I39+IFERROR(E40,0)+IFERROR(F40,0),I39)))</f>
        <v/>
      </c>
      <c r="J40" t="str">
        <v/>
      </c>
    </row>
    <row r="41">
      <c r="A41" s="6">
        <v>45992</v>
      </c>
      <c r="B41" s="1" t="str">
        <v>December</v>
      </c>
      <c r="C41" t="str">
        <v>Monthly Rent Charge</v>
      </c>
      <c r="D41" t="str">
        <v>HANINGTON WACIRA / POLLY MUGENDI</v>
      </c>
      <c r="E41" s="2">
        <v>7500</v>
      </c>
      <c r="F41" s="2">
        <v>200</v>
      </c>
      <c r="G41" s="2">
        <v>0</v>
      </c>
      <c r="H41" t="str">
        <v/>
      </c>
      <c r="I41" s="2">
        <f>IF(A41="","",IF(C41="Payment Received",I40-IFERROR(G41,0),IF(C41="Monthly Rent Charge",I40+IFERROR(E41,0)+IFERROR(F41,0),I40)))</f>
        <v/>
      </c>
      <c r="J41" t="str">
        <v/>
      </c>
    </row>
    <row r="42" ht="15" customHeight="1">
      <c r="A42" s="7">
        <v>46005</v>
      </c>
      <c r="B42" s="1" t="str">
        <v>December</v>
      </c>
      <c r="C42" t="str">
        <v>Payment Received</v>
      </c>
      <c r="D42" t="str">
        <v>HANINGTON WACIRA / POLLY MUGENDI</v>
      </c>
      <c r="E42" s="2">
        <v>0</v>
      </c>
      <c r="F42" s="2">
        <v>0</v>
      </c>
      <c r="G42" s="2">
        <v>10000</v>
      </c>
      <c r="H42" t="str">
        <v>TLE9R10L9C</v>
      </c>
      <c r="I42" s="2">
        <f>IF(A42="","",IF(C42="Payment Received",I41-IFERROR(G42,0),IF(C42="Monthly Rent Charge",I41+IFERROR(E42,0)+IFERROR(F42,0),I41)))</f>
        <v/>
      </c>
      <c r="J42" t="str">
        <v/>
      </c>
    </row>
    <row r="43">
      <c r="A43" s="6">
        <v>46023</v>
      </c>
      <c r="B43" s="1" t="str">
        <v>January</v>
      </c>
      <c r="C43" t="str">
        <v>Monthly Rent Charge</v>
      </c>
      <c r="D43" t="str">
        <v>HANINGTON WACIRA / POLLY MUGENDI</v>
      </c>
      <c r="E43" s="2">
        <v>7500</v>
      </c>
      <c r="F43" s="2">
        <v>200</v>
      </c>
      <c r="G43" s="2">
        <v>0</v>
      </c>
      <c r="H43" t="str">
        <v/>
      </c>
      <c r="I43" s="2">
        <f>IF(A43="","",IF(C43="Payment Received",I42-IFERROR(G43,0),IF(C43="Monthly Rent Charge",I42+IFERROR(E43,0)+IFERROR(F43,0),I42)))</f>
        <v/>
      </c>
      <c r="J43" t="str">
        <v/>
      </c>
    </row>
    <row r="44">
      <c r="A44" s="6">
        <v>46054</v>
      </c>
      <c r="B44" s="1" t="str">
        <v>February</v>
      </c>
      <c r="C44" t="str">
        <v>Monthly Rent Charge</v>
      </c>
      <c r="D44" t="str">
        <v>HANINGTON WACIRA / POLLY MUGENDI</v>
      </c>
      <c r="E44" s="2">
        <v>7500</v>
      </c>
      <c r="F44" s="2">
        <v>200</v>
      </c>
      <c r="G44" s="2">
        <v>0</v>
      </c>
      <c r="H44" t="str">
        <v/>
      </c>
      <c r="I44" s="2">
        <f>IF(A44="","",IF(C44="Payment Received",I43-IFERROR(G44,0),IF(C44="Monthly Rent Charge",I43+IFERROR(E44,0)+IFERROR(F44,0),I43)))</f>
        <v/>
      </c>
      <c r="J44" t="str">
        <v/>
      </c>
    </row>
    <row r="45">
      <c r="A45" s="6">
        <v>46082</v>
      </c>
      <c r="B45" s="1" t="str">
        <v>March</v>
      </c>
      <c r="C45" t="str">
        <v>Payment Received</v>
      </c>
      <c r="D45" t="str">
        <v>HANINGTON WACIRA / POLLY MUGENDI</v>
      </c>
      <c r="E45" s="2">
        <v>0</v>
      </c>
      <c r="F45" s="2">
        <v>0</v>
      </c>
      <c r="G45" s="2">
        <v>22100</v>
      </c>
      <c r="H45" t="str">
        <v>UC19R84RTZ</v>
      </c>
      <c r="I45" s="2">
        <f>IF(A45="","",IF(C45="Payment Received",I44-IFERROR(G45,0),IF(C45="Monthly Rent Charge",I44+IFERROR(E45,0)+IFERROR(F45,0),I44)))</f>
        <v/>
      </c>
      <c r="J45" t="str">
        <v/>
      </c>
    </row>
    <row r="46" ht="15" customHeight="1">
      <c r="A46" s="7">
        <v>46082</v>
      </c>
      <c r="B46" s="1" t="str">
        <v>March</v>
      </c>
      <c r="C46" t="str">
        <v>Monthly Rent Charge</v>
      </c>
      <c r="D46" t="str">
        <v>HANINGTON WACIRA / POLLY MUGENDI</v>
      </c>
      <c r="E46" s="2">
        <v>7500</v>
      </c>
      <c r="F46" s="2">
        <v>200</v>
      </c>
      <c r="G46" s="2">
        <v>0</v>
      </c>
      <c r="H46" t="str">
        <v/>
      </c>
      <c r="I46" s="2">
        <f>IF(A46="","",IF(C46="Payment Received",I45-IFERROR(G46,0),IF(C46="Monthly Rent Charge",I45+IFERROR(E46,0)+IFERROR(F46,0),I45)))</f>
        <v/>
      </c>
      <c r="J46" t="str">
        <v/>
      </c>
    </row>
    <row r="47">
      <c r="A47" s="6">
        <v>46113</v>
      </c>
      <c r="B47" s="1" t="str">
        <v>April</v>
      </c>
      <c r="C47" t="str">
        <v>Monthly Rent Charge</v>
      </c>
      <c r="D47" t="str">
        <v>HANINGTON WACIRA / POLLY MUGENDI</v>
      </c>
      <c r="E47" s="2">
        <v>7500</v>
      </c>
      <c r="F47" s="2">
        <v>200</v>
      </c>
      <c r="G47" s="2">
        <v>0</v>
      </c>
      <c r="H47" t="str">
        <v/>
      </c>
      <c r="I47" s="2">
        <f>IF(A47="","",IF(C47="Payment Received",I46-IFERROR(G47,0),IF(C47="Monthly Rent Charge",I46+IFERROR(E47,0)+IFERROR(F47,0),I46)))</f>
        <v/>
      </c>
      <c r="J47" t="str">
        <v/>
      </c>
    </row>
    <row r="48" ht="15" customHeight="1">
      <c r="A48" s="7">
        <v>46116</v>
      </c>
      <c r="B48" s="1" t="str">
        <v>April</v>
      </c>
      <c r="C48" t="str">
        <v>Payment Received</v>
      </c>
      <c r="D48" t="str">
        <v>HANINGTON WACIRA / POLLY MUGENDI</v>
      </c>
      <c r="E48" s="2">
        <v>0</v>
      </c>
      <c r="F48" s="2">
        <v>0</v>
      </c>
      <c r="G48" s="2">
        <v>7700</v>
      </c>
      <c r="H48" t="str">
        <v>UD49RBOFZ1</v>
      </c>
      <c r="I48" s="2">
        <f>IF(A48="","",IF(C48="Payment Received",I47-IFERROR(G48,0),IF(C48="Monthly Rent Charge",I47+IFERROR(E48,0)+IFERROR(F48,0),I47)))</f>
        <v/>
      </c>
      <c r="J48" t="str">
        <v/>
      </c>
    </row>
    <row r="49">
      <c r="A49" s="6">
        <v>46143</v>
      </c>
      <c r="B49" s="1" t="str">
        <v>May</v>
      </c>
      <c r="C49" t="str">
        <v>Monthly Rent Charge</v>
      </c>
      <c r="D49" t="str">
        <v>HANINGTON WACIRA / POLLY MUGENDI</v>
      </c>
      <c r="E49" s="2">
        <v>7500</v>
      </c>
      <c r="F49" s="2">
        <v>200</v>
      </c>
      <c r="G49" s="2">
        <v>0</v>
      </c>
      <c r="H49" t="str">
        <v/>
      </c>
      <c r="I49" s="2">
        <f>IF(A49="","",IF(C49="Payment Received",I48-IFERROR(G49,0),IF(C49="Monthly Rent Charge",I48+IFERROR(E49,0)+IFERROR(F49,0),I48)))</f>
        <v/>
      </c>
      <c r="J49" t="str">
        <v/>
      </c>
    </row>
    <row r="50">
      <c r="A50" s="6">
        <v>46155</v>
      </c>
      <c r="B50" s="1" t="str">
        <v>May</v>
      </c>
      <c r="C50" t="str">
        <v>Payment Received</v>
      </c>
      <c r="D50" t="str">
        <v>HANINGTON WACIRA / POLLY MUGENDI</v>
      </c>
      <c r="E50" s="2">
        <v>0</v>
      </c>
      <c r="F50" s="2">
        <v>0</v>
      </c>
      <c r="G50" s="2">
        <v>22400</v>
      </c>
      <c r="H50" t="str">
        <v>UED9R43L46</v>
      </c>
      <c r="I50" s="2">
        <f>IF(A50="","",IF(C50="Payment Received",I49-IFERROR(G50,0),IF(C50="Monthly Rent Charge",I49+IFERROR(E50,0)+IFERROR(F50,0),I49)))</f>
        <v/>
      </c>
      <c r="J50" t="str">
        <v/>
      </c>
    </row>
    <row r="51">
      <c r="A51" s="6">
        <v>46174</v>
      </c>
      <c r="B51" s="1" t="str">
        <v>June</v>
      </c>
      <c r="C51" t="str">
        <v>Monthly Rent Charge</v>
      </c>
      <c r="D51" t="str">
        <v>HANINGTON WACIRA / POLLY MUGENDI</v>
      </c>
      <c r="E51" s="2">
        <v>7500</v>
      </c>
      <c r="F51" s="2">
        <v>200</v>
      </c>
      <c r="G51" s="2">
        <v>0</v>
      </c>
      <c r="H51" t="str">
        <v/>
      </c>
      <c r="I51" s="2">
        <f>IF(A51="","",IF(C51="Payment Received",I50-IFERROR(G51,0),IF(C51="Monthly Rent Charge",I50+IFERROR(E51,0)+IFERROR(F51,0),I50)))</f>
        <v/>
      </c>
      <c r="J51" t="str">
        <v/>
      </c>
    </row>
    <row r="52">
      <c r="A52" s="6">
        <v>46204</v>
      </c>
      <c r="B52" s="1" t="str">
        <v>July</v>
      </c>
      <c r="C52" t="str">
        <v>Payment Received</v>
      </c>
      <c r="D52" t="str">
        <v>HANINGTON WACIRA / POLLY MUGENDI</v>
      </c>
      <c r="E52" s="2">
        <v>0</v>
      </c>
      <c r="F52" s="2">
        <v>0</v>
      </c>
      <c r="G52" s="2">
        <v>7700</v>
      </c>
      <c r="H52" t="str">
        <v>UG19R9RBDD4</v>
      </c>
      <c r="I52" s="2">
        <f>IF(A52="","",IF(C52="Payment Received",I51-IFERROR(G52,0),IF(C52="Monthly Rent Charge",I51+IFERROR(E52,0)+IFERROR(F52,0),I51)))</f>
        <v/>
      </c>
      <c r="J52" t="str">
        <v/>
      </c>
    </row>
    <row r="53">
      <c r="A53" s="6">
        <v>46204</v>
      </c>
      <c r="B53" s="1" t="str">
        <v>July</v>
      </c>
      <c r="C53" t="str">
        <v>Monthly Rent Charge</v>
      </c>
      <c r="D53" t="str">
        <v>HANINGTON WACIRA / POLLY MUGENDI</v>
      </c>
      <c r="E53" s="2">
        <v>7500</v>
      </c>
      <c r="F53" s="2">
        <v>200</v>
      </c>
      <c r="G53" s="2">
        <v>0</v>
      </c>
      <c r="H53" t="str">
        <v/>
      </c>
      <c r="I53" s="2">
        <f>IF(A53="","",IF(C53="Payment Received",I52-IFERROR(G53,0),IF(C53="Monthly Rent Charge",I52+IFERROR(E53,0)+IFERROR(F53,0),I52)))</f>
        <v/>
      </c>
      <c r="J53" t="str">
        <v/>
      </c>
    </row>
    <row r="54">
      <c r="A54" s="6">
        <v>46229</v>
      </c>
      <c r="B54" s="1" t="str">
        <v>July</v>
      </c>
      <c r="C54" t="str">
        <v>Payment Received</v>
      </c>
      <c r="D54" t="str">
        <v>HANINGTON WACIRA / POLLY MUGENDI</v>
      </c>
      <c r="E54" s="2">
        <v>0</v>
      </c>
      <c r="F54" s="2">
        <v>0</v>
      </c>
      <c r="G54" s="2">
        <v>7700</v>
      </c>
      <c r="H54" t="str">
        <v>UGQ9R0O6HD</v>
      </c>
      <c r="I54" s="2">
        <f>IF(A54="","",IF(C54="Payment Received",I53-IFERROR(G54,0),IF(C54="Monthly Rent Charge",I53+IFERROR(E54,0)+IFERROR(F54,0),I53)))</f>
        <v/>
      </c>
      <c r="J54" t="str">
        <v/>
      </c>
    </row>
    <row r="55">
      <c r="A55" s="6">
        <v>46235</v>
      </c>
      <c r="B55" s="1" t="str">
        <v>August</v>
      </c>
      <c r="C55" t="str">
        <v>Monthly Rent Charge</v>
      </c>
      <c r="D55" t="str">
        <v>HANINGTON WACIRA / POLLY MUGENDI</v>
      </c>
      <c r="E55" s="2">
        <v>7500</v>
      </c>
      <c r="F55" s="2">
        <v>200</v>
      </c>
      <c r="G55" s="2">
        <v>0</v>
      </c>
      <c r="H55" t="str">
        <v/>
      </c>
      <c r="I55" s="2">
        <f>IF(A55="","",IF(C55="Payment Received",I54-IFERROR(G55,0),IF(C55="Monthly Rent Charge",I54+IFERROR(E55,0)+IFERROR(F55,0),I54)))</f>
        <v/>
      </c>
      <c r="J55" t="str">
        <v/>
      </c>
    </row>
    <row r="56">
      <c r="A56" s="6">
        <v>46244</v>
      </c>
      <c r="B56" s="1" t="str">
        <v>August</v>
      </c>
      <c r="C56" t="str">
        <v>Payment Received</v>
      </c>
      <c r="D56" t="str">
        <v>HANINGTON WACIRA / POLLY MUGENDI</v>
      </c>
      <c r="E56" s="2">
        <v>0</v>
      </c>
      <c r="F56" s="2">
        <v>0</v>
      </c>
      <c r="G56" s="2">
        <v>8100</v>
      </c>
      <c r="H56" t="str">
        <v>UHA9R2FE4U</v>
      </c>
      <c r="I56" s="2">
        <f>IF(A56="","",IF(C56="Payment Received",I55-IFERROR(G56,0),IF(C56="Monthly Rent Charge",I55+IFERROR(E56,0)+IFERROR(F56,0),I55)))</f>
        <v/>
      </c>
      <c r="J56" t="str">
        <v/>
      </c>
    </row>
    <row r="57">
      <c r="A57" s="6">
        <v>46259</v>
      </c>
      <c r="B57" s="1" t="str">
        <v>August</v>
      </c>
      <c r="C57" t="str">
        <v>Payment Received</v>
      </c>
      <c r="D57" t="str">
        <v>HANINGTON WACIRA / POLLY MUGENDI</v>
      </c>
      <c r="E57" s="2">
        <v>0</v>
      </c>
      <c r="F57" s="2">
        <v>0</v>
      </c>
      <c r="G57" s="2">
        <v>15000</v>
      </c>
      <c r="H57" t="str">
        <v>UHP9R41XGC</v>
      </c>
      <c r="I57" s="2">
        <f>IF(A57="","",IF(C57="Payment Received",I56-IFERROR(G57,0),IF(C57="Monthly Rent Charge",I56+IFERROR(E57,0)+IFERROR(F57,0),I56)))</f>
        <v/>
      </c>
      <c r="J57" t="str">
        <v/>
      </c>
    </row>
    <row r="58">
      <c r="A58" s="6">
        <v>46266</v>
      </c>
      <c r="B58" s="1" t="str">
        <v>September</v>
      </c>
      <c r="C58" t="str">
        <v>Monthly rent + garbage</v>
      </c>
      <c r="D58" t="str">
        <v>HANINGTON WACIRA / POLLY MUGENDI</v>
      </c>
      <c r="E58" s="2">
        <v>7500</v>
      </c>
      <c r="F58" s="2">
        <v>200</v>
      </c>
      <c r="G58" s="2">
        <v>0</v>
      </c>
      <c r="H58" t="str">
        <v/>
      </c>
      <c r="I58" s="2">
        <f>IF(A58="","",IF(C58="Payment Received",I57-IFERROR(G58,0),IF(C58="Monthly Rent Charge",I57+IFERROR(E58,0)+IFERROR(F58,0),I57)))</f>
        <v/>
      </c>
      <c r="J58" t="str"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C2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C2</v>
      </c>
      <c r="C3" t="str">
        <v>Current Rent</v>
      </c>
      <c r="D3" s="2">
        <v>3500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IFERROR(INDEX(Reports!$B$5:$B$19,MATCH("C2",Reports!$A$5:$A$19,0)),"")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46082</v>
      </c>
      <c r="B6" s="1" t="str">
        <v>March</v>
      </c>
      <c r="C6" t="str">
        <v>Monthly Rent Charge</v>
      </c>
      <c r="D6" t="str">
        <v>DEDAN Kingori/SAMUEL KIMATHI/ARON MOROMPI</v>
      </c>
      <c r="E6" s="2">
        <v>4500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>1,000 Paid for Deposit</v>
      </c>
    </row>
    <row r="7" ht="15" customHeight="1">
      <c r="A7" s="7">
        <v>46090</v>
      </c>
      <c r="B7" s="1" t="str">
        <v>March</v>
      </c>
      <c r="C7" t="str">
        <v>Payment Received</v>
      </c>
      <c r="D7" t="str">
        <v>DEDAN Kingori/SAMUEL KIMATHI/ARON MOROMPI</v>
      </c>
      <c r="E7" s="2">
        <v>0</v>
      </c>
      <c r="F7" s="2">
        <v>0</v>
      </c>
      <c r="G7" s="2">
        <v>4500</v>
      </c>
      <c r="H7" t="str">
        <v>UC9O28Q3OS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46113</v>
      </c>
      <c r="B8" s="1" t="str">
        <v>April</v>
      </c>
      <c r="C8" t="str">
        <v>Monthly Rent Charge</v>
      </c>
      <c r="D8" t="str">
        <v>DEDAN Kingori/SAMUEL KIMATHI/ARON MOROMPI</v>
      </c>
      <c r="E8" s="2">
        <v>3500</v>
      </c>
      <c r="F8" s="2">
        <v>200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46126</v>
      </c>
      <c r="B9" s="1" t="str">
        <v>April</v>
      </c>
      <c r="C9" t="str">
        <v>Payment Received</v>
      </c>
      <c r="D9" t="str">
        <v>DEDAN Kingori/SAMUEL KIMATHI/ARON MOROMPI</v>
      </c>
      <c r="E9" s="2">
        <v>0</v>
      </c>
      <c r="F9" s="2">
        <v>0</v>
      </c>
      <c r="G9" s="2">
        <v>2000</v>
      </c>
      <c r="H9" t="str">
        <v>UDEGU1424O</v>
      </c>
      <c r="I9" s="2">
        <f>IF(A9="","",IF(C9="Payment Received",I8-IFERROR(G9,0),IF(C9="Monthly Rent Charge",I8+IFERROR(E9,0)+IFERROR(F9,0),I8)))</f>
        <v/>
      </c>
      <c r="J9" t="str">
        <v>SAMUEL</v>
      </c>
    </row>
    <row r="10" ht="15" customHeight="1">
      <c r="A10" s="7">
        <v>46132</v>
      </c>
      <c r="B10" s="1" t="str">
        <v>April</v>
      </c>
      <c r="C10" t="str">
        <v>Payment Received</v>
      </c>
      <c r="D10" t="str">
        <v>DEDAN Kingori/SAMUEL KIMATHI/ARON MOROMPI</v>
      </c>
      <c r="E10" s="2">
        <v>0</v>
      </c>
      <c r="F10" s="2">
        <v>0</v>
      </c>
      <c r="G10" s="2">
        <v>1000</v>
      </c>
      <c r="H10" t="str">
        <v>UDKGU1S6U5</v>
      </c>
      <c r="I10" s="2">
        <f>IF(A10="","",IF(C10="Payment Received",I9-IFERROR(G10,0),IF(C10="Monthly Rent Charge",I9+IFERROR(E10,0)+IFERROR(F10,0),I9)))</f>
        <v/>
      </c>
      <c r="J10" t="str">
        <v>SAMUEL</v>
      </c>
    </row>
    <row r="11" ht="15" customHeight="1">
      <c r="A11" s="7">
        <v>46132</v>
      </c>
      <c r="B11" s="1" t="str">
        <v>April</v>
      </c>
      <c r="C11" t="str">
        <v>Payment Received</v>
      </c>
      <c r="D11" t="str">
        <v>DEDAN Kingori/SAMUEL KIMATHI/ARON MOROMPI</v>
      </c>
      <c r="E11" s="2">
        <v>0</v>
      </c>
      <c r="F11" s="2">
        <v>0</v>
      </c>
      <c r="G11" s="2">
        <v>500</v>
      </c>
      <c r="H11" t="str">
        <v>UDKGU1T31J</v>
      </c>
      <c r="I11" s="2">
        <f>IF(A11="","",IF(C11="Payment Received",I10-IFERROR(G11,0),IF(C11="Monthly Rent Charge",I10+IFERROR(E11,0)+IFERROR(F11,0),I10)))</f>
        <v/>
      </c>
      <c r="J11" t="str">
        <v>SAMUEL</v>
      </c>
    </row>
    <row r="12">
      <c r="A12" s="6">
        <v>46143</v>
      </c>
      <c r="B12" s="1" t="str">
        <v>May</v>
      </c>
      <c r="C12" t="str">
        <v>Monthly Rent Charge</v>
      </c>
      <c r="D12" t="str">
        <v>DEDAN Kingori/SAMUEL KIMATHI/ARON MOROMPI</v>
      </c>
      <c r="E12" s="2">
        <v>3000</v>
      </c>
      <c r="F12" s="2">
        <v>200</v>
      </c>
      <c r="G12" s="2">
        <v>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>
      <c r="A13" s="6">
        <v>46167</v>
      </c>
      <c r="B13" s="1" t="str">
        <v>May</v>
      </c>
      <c r="C13" t="str">
        <v>Payment Received</v>
      </c>
      <c r="D13" t="str">
        <v>DEDAN Kingori/SAMUEL KIMATHI/ARON MOROMPI</v>
      </c>
      <c r="E13" s="2">
        <v>0</v>
      </c>
      <c r="F13" s="2">
        <v>0</v>
      </c>
      <c r="G13" s="2">
        <v>2000</v>
      </c>
      <c r="H13" t="str">
        <v>UEPQR5EBFV</v>
      </c>
      <c r="I13" s="2">
        <f>IF(A13="","",IF(C13="Payment Received",I12-IFERROR(G13,0),IF(C13="Monthly Rent Charge",I12+IFERROR(E13,0)+IFERROR(F13,0),I12)))</f>
        <v/>
      </c>
      <c r="J13" t="str">
        <v>ARON</v>
      </c>
    </row>
    <row r="14">
      <c r="A14" s="6">
        <v>46168</v>
      </c>
      <c r="B14" s="1" t="str">
        <v>May</v>
      </c>
      <c r="C14" t="str">
        <v>Payment Received</v>
      </c>
      <c r="D14" t="str">
        <v>DEDAN Kingori/SAMUEL KIMATHI/ARON MOROMPI</v>
      </c>
      <c r="E14" s="2">
        <v>0</v>
      </c>
      <c r="F14" s="2">
        <v>0</v>
      </c>
      <c r="G14" s="2">
        <v>1500</v>
      </c>
      <c r="H14" t="str">
        <v>UEQGU5X00A</v>
      </c>
      <c r="I14" s="2">
        <f>IF(A14="","",IF(C14="Payment Received",I13-IFERROR(G14,0),IF(C14="Monthly Rent Charge",I13+IFERROR(E14,0)+IFERROR(F14,0),I13)))</f>
        <v/>
      </c>
      <c r="J14" t="str">
        <v>SAMUEL</v>
      </c>
    </row>
    <row r="15">
      <c r="A15" s="6">
        <v>46174</v>
      </c>
      <c r="B15" s="1" t="str">
        <v>June</v>
      </c>
      <c r="C15" t="str">
        <v>Monthly Rent Charge</v>
      </c>
      <c r="D15" t="str">
        <v>DEDAN Kingori/SAMUEL KIMATHI/ARON MOROMPI</v>
      </c>
      <c r="E15" s="2">
        <v>3000</v>
      </c>
      <c r="F15" s="2">
        <v>200</v>
      </c>
      <c r="G15" s="2">
        <v>0</v>
      </c>
      <c r="H15" t="str">
        <v/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46186</v>
      </c>
      <c r="B16" s="1" t="str">
        <v>June</v>
      </c>
      <c r="C16" t="str">
        <v>Payment Received</v>
      </c>
      <c r="D16" t="str">
        <v>DEDAN Kingori/SAMUEL KIMATHI/ARON MOROMPI</v>
      </c>
      <c r="E16" s="2">
        <v>0</v>
      </c>
      <c r="F16" s="2">
        <v>0</v>
      </c>
      <c r="G16" s="2">
        <v>1850</v>
      </c>
      <c r="H16" t="str">
        <v>UFDO37LF3A</v>
      </c>
      <c r="I16" s="2">
        <f>IF(A16="","",IF(C16="Payment Received",I15-IFERROR(G16,0),IF(C16="Monthly Rent Charge",I15+IFERROR(E16,0)+IFERROR(F16,0),I15)))</f>
        <v/>
      </c>
      <c r="J16" t="str">
        <v>DEDAN</v>
      </c>
    </row>
    <row r="17">
      <c r="A17" s="6">
        <v>46195</v>
      </c>
      <c r="B17" s="1" t="str">
        <v>June</v>
      </c>
      <c r="C17" t="str">
        <v>Payment Received</v>
      </c>
      <c r="D17" t="str">
        <v>DEDAN Kingori/SAMUEL KIMATHI/ARON MOROMPI</v>
      </c>
      <c r="E17" s="2">
        <v>0</v>
      </c>
      <c r="F17" s="2">
        <v>0</v>
      </c>
      <c r="G17" s="2">
        <v>1850</v>
      </c>
      <c r="H17" t="str">
        <v>UFMQR8MJPF</v>
      </c>
      <c r="I17" s="2">
        <f>IF(A17="","",IF(C17="Payment Received",I16-IFERROR(G17,0),IF(C17="Monthly Rent Charge",I16+IFERROR(E17,0)+IFERROR(F17,0),I16)))</f>
        <v/>
      </c>
      <c r="J17" t="str">
        <v>ARON</v>
      </c>
    </row>
    <row r="18">
      <c r="A18" s="6">
        <v>46204</v>
      </c>
      <c r="B18" s="1" t="str">
        <v>July</v>
      </c>
      <c r="C18" t="str">
        <v>Monthly Rent Charge</v>
      </c>
      <c r="D18" t="str">
        <v>DEDAN Kingori/SAMUEL KIMATHI/ARON MOROMPI</v>
      </c>
      <c r="E18" s="2">
        <v>3000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46212</v>
      </c>
      <c r="B19" s="1" t="str">
        <v>July</v>
      </c>
      <c r="C19" t="str">
        <v>Payment Received</v>
      </c>
      <c r="D19" t="str">
        <v>DEDAN Kingori/SAMUEL KIMATHI/ARON MOROMPI</v>
      </c>
      <c r="E19" s="2">
        <v>0</v>
      </c>
      <c r="F19" s="2">
        <v>0</v>
      </c>
      <c r="G19" s="2">
        <v>1850</v>
      </c>
      <c r="H19" t="str">
        <v>UG9O2AHJCZ</v>
      </c>
      <c r="I19" s="2">
        <f>IF(A19="","",IF(C19="Payment Received",I18-IFERROR(G19,0),IF(C19="Monthly Rent Charge",I18+IFERROR(E19,0)+IFERROR(F19,0),I18)))</f>
        <v/>
      </c>
      <c r="J19" t="str">
        <v>DEDAN</v>
      </c>
    </row>
    <row r="20">
      <c r="A20" s="6">
        <v>46221</v>
      </c>
      <c r="B20" s="1" t="str">
        <v>July</v>
      </c>
      <c r="C20" t="str">
        <v>Payment Received</v>
      </c>
      <c r="D20" t="str">
        <v>DEDAN Kingori/SAMUEL KIMATHI/ARON MOROMPI</v>
      </c>
      <c r="E20" s="2">
        <v>0</v>
      </c>
      <c r="F20" s="2">
        <v>0</v>
      </c>
      <c r="G20" s="2">
        <v>1850</v>
      </c>
      <c r="H20" t="str">
        <v>UGIQRBLQJ0</v>
      </c>
      <c r="I20" s="2">
        <f>IF(A20="","",IF(C20="Payment Received",I19-IFERROR(G20,0),IF(C20="Monthly Rent Charge",I19+IFERROR(E20,0)+IFERROR(F20,0),I19)))</f>
        <v/>
      </c>
      <c r="J20" t="str">
        <v>ARON</v>
      </c>
    </row>
    <row r="21">
      <c r="A21" s="6">
        <v>46235</v>
      </c>
      <c r="B21" s="1" t="str">
        <v>August</v>
      </c>
      <c r="C21" t="str">
        <v>Monthly Rent Charge</v>
      </c>
      <c r="D21" t="str">
        <v>DEDAN Kingori/SAMUEL KIMATHI/ARON MOROMPI</v>
      </c>
      <c r="E21" s="2">
        <v>3000</v>
      </c>
      <c r="F21" s="2">
        <v>200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v>46243</v>
      </c>
      <c r="B22" s="1" t="str">
        <v>August</v>
      </c>
      <c r="C22" t="str">
        <v>Payment Received</v>
      </c>
      <c r="D22" t="str">
        <v>DEDAN Kingori/SAMUEL KIMATHI/ARON MOROMPI</v>
      </c>
      <c r="E22" s="2">
        <v>0</v>
      </c>
      <c r="F22" s="2">
        <v>0</v>
      </c>
      <c r="G22" s="2">
        <v>1850</v>
      </c>
      <c r="H22" t="str">
        <v>UH9QR25U7I</v>
      </c>
      <c r="I22" s="2">
        <f>IF(A22="","",IF(C22="Payment Received",I21-IFERROR(G22,0),IF(C22="Monthly Rent Charge",I21+IFERROR(E22,0)+IFERROR(F22,0),I21)))</f>
        <v/>
      </c>
      <c r="J22" t="str">
        <v>ARON Morompi</v>
      </c>
    </row>
    <row r="23">
      <c r="A23" s="6">
        <v>46244</v>
      </c>
      <c r="B23" s="1" t="str">
        <v>August</v>
      </c>
      <c r="C23" t="str">
        <v>Payment Received</v>
      </c>
      <c r="D23" t="str">
        <v>DEDAN Kingori/SAMUEL KIMATHI/ARON MOROMPI</v>
      </c>
      <c r="E23" s="2">
        <v>0</v>
      </c>
      <c r="F23" s="2">
        <v>0</v>
      </c>
      <c r="G23" s="2">
        <v>450</v>
      </c>
      <c r="H23" t="str">
        <v>UHAUH2KSLI</v>
      </c>
      <c r="I23" s="2">
        <f>IF(A23="","",IF(C23="Payment Received",I22-IFERROR(G23,0),IF(C23="Monthly Rent Charge",I22+IFERROR(E23,0)+IFERROR(F23,0),I22)))</f>
        <v/>
      </c>
      <c r="J23" t="str">
        <v>DEDAN</v>
      </c>
    </row>
    <row r="24">
      <c r="A24" s="6">
        <v>46266</v>
      </c>
      <c r="B24" s="1" t="str">
        <v>September</v>
      </c>
      <c r="C24" t="str">
        <v>Monthly rent + garbage</v>
      </c>
      <c r="D24" t="str">
        <v>DEDAN Kingori/SAMUEL KIMATHI/ARON MOROMPI</v>
      </c>
      <c r="E24" s="2">
        <v>3500</v>
      </c>
      <c r="F24" s="2">
        <v>200</v>
      </c>
      <c r="G24" s="2">
        <v>0</v>
      </c>
      <c r="H24" t="str">
        <v/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46272</v>
      </c>
      <c r="B25" s="1" t="str">
        <v>September</v>
      </c>
      <c r="C25" t="str">
        <v>Payment (M-Pesa)</v>
      </c>
      <c r="D25" t="str">
        <v>DEDAN Kingori/SAMUEL KIMATHI/ARON MOROMPI</v>
      </c>
      <c r="E25" s="2">
        <v>0</v>
      </c>
      <c r="F25" s="2">
        <v>0</v>
      </c>
      <c r="G25" s="2">
        <v>1850</v>
      </c>
      <c r="H25" t="str">
        <v>UI702516P9</v>
      </c>
      <c r="I25" s="2">
        <f>IF(A25="","",IF(C25="Payment Received",I24-IFERROR(G25,0),IF(C25="Monthly Rent Charge",I24+IFERROR(E25,0)+IFERROR(F25,0),I24)))</f>
        <v/>
      </c>
      <c r="J25" t="str">
        <v>DEDAN</v>
      </c>
    </row>
    <row r="26">
      <c r="A26" s="6">
        <v>46272</v>
      </c>
      <c r="B26" s="1" t="str">
        <v>September</v>
      </c>
      <c r="C26" t="str">
        <v>Payment (M-Pesa)</v>
      </c>
      <c r="D26" t="str">
        <v>DEDAN Kingori/SAMUEL KIMATHI/ARON MOROMPI</v>
      </c>
      <c r="E26" s="2">
        <v>0</v>
      </c>
      <c r="F26" s="2">
        <v>0</v>
      </c>
      <c r="G26" s="2">
        <v>1850</v>
      </c>
      <c r="H26" t="str">
        <v>UI7QR5KP5I</v>
      </c>
      <c r="I26" s="2">
        <f>IF(A26="","",IF(C26="Payment Received",I25-IFERROR(G26,0),IF(C26="Monthly Rent Charge",I25+IFERROR(E26,0)+IFERROR(F26,0),I25)))</f>
        <v/>
      </c>
      <c r="J26" t="str">
        <v>ARON</v>
      </c>
    </row>
    <row r="27">
      <c r="A27" s="6">
        <f>IF(B27="","",DATE(YEAR(TODAY()),MATCH(B27,{"January","February","March","April","May","June","July","August","September","October","November","December"},0),1))</f>
        <v/>
      </c>
      <c r="C27">
        <f>IF(B27="","","Monthly Rent Charge")</f>
        <v/>
      </c>
      <c r="E27" s="2">
        <f>IF(C27="Monthly Rent Charge",$D$3,"")</f>
        <v/>
      </c>
      <c r="F27" s="2">
        <f>IF(C27="Monthly Rent Charge",$F$3,"")</f>
        <v/>
      </c>
      <c r="I27" s="2">
        <f>IF(A27="","",IF(C27="Payment Received",I26-IFERROR(G27,0),IF(C27="Monthly Rent Charge",I26+IFERROR(E27,0)+IFERROR(F27,0),I26)))</f>
        <v/>
      </c>
    </row>
    <row r="28">
      <c r="A28" s="6">
        <f>IF(B28="","",DATE(YEAR(TODAY()),MATCH(B28,{"January","February","March","April","May","June","July","August","September","October","November","December"},0),1))</f>
        <v/>
      </c>
      <c r="C28">
        <f>IF(B28="","","Monthly Rent Charge")</f>
        <v/>
      </c>
      <c r="E28" s="2">
        <f>IF(C28="Monthly Rent Charge",$D$3,"")</f>
        <v/>
      </c>
      <c r="F28" s="2">
        <f>IF(C28="Monthly Rent Charge",$F$3,"")</f>
        <v/>
      </c>
      <c r="I28" s="2">
        <f>IF(A28="","",IF(C28="Payment Received",I27-IFERROR(G28,0),IF(C28="Monthly Rent Charge",I27+IFERROR(E28,0)+IFERROR(F28,0),I27)))</f>
        <v/>
      </c>
    </row>
    <row r="29">
      <c r="A29" s="6">
        <f>IF(B29="","",DATE(YEAR(TODAY()),MATCH(B29,{"January","February","March","April","May","June","July","August","September","October","November","December"},0),1))</f>
        <v/>
      </c>
      <c r="C29">
        <f>IF(B29="","","Monthly Rent Charge")</f>
        <v/>
      </c>
      <c r="E29" s="2">
        <f>IF(C29="Monthly Rent Charge",$D$3,"")</f>
        <v/>
      </c>
      <c r="F29" s="2">
        <f>IF(C29="Monthly Rent Charge",$F$3,"")</f>
        <v/>
      </c>
      <c r="I29" s="2">
        <f>IF(A29="","",IF(C29="Payment Received",I28-IFERROR(G29,0),IF(C29="Monthly Rent Charge",I28+IFERROR(E29,0)+IFERROR(F29,0),I28)))</f>
        <v/>
      </c>
    </row>
    <row r="30">
      <c r="A30" s="6">
        <f>IF(B30="","",DATE(YEAR(TODAY()),MATCH(B30,{"January","February","March","April","May","June","July","August","September","October","November","December"},0),1))</f>
        <v/>
      </c>
      <c r="C30">
        <f>IF(B30="","","Monthly Rent Charge")</f>
        <v/>
      </c>
      <c r="E30" s="2">
        <f>IF(C30="Monthly Rent Charge",$D$3,"")</f>
        <v/>
      </c>
      <c r="F30" s="2">
        <f>IF(C30="Monthly Rent Charge",$F$3,"")</f>
        <v/>
      </c>
      <c r="I30" s="2">
        <f>IF(A30="","",IF(C30="Payment Received",I29-IFERROR(G30,0),IF(C30="Monthly Rent Charge",I29+IFERROR(E30,0)+IFERROR(F30,0),I29)))</f>
        <v/>
      </c>
    </row>
    <row r="31">
      <c r="A31" s="6">
        <f>IF(B31="","",DATE(YEAR(TODAY()),MATCH(B31,{"January","February","March","April","May","June","July","August","September","October","November","December"},0),1))</f>
        <v/>
      </c>
      <c r="C31">
        <f>IF(B31="","","Monthly Rent Charge")</f>
        <v/>
      </c>
      <c r="E31" s="2">
        <f>IF(C31="Monthly Rent Charge",$D$3,"")</f>
        <v/>
      </c>
      <c r="F31" s="2">
        <f>IF(C31="Monthly Rent Charge",$F$3,"")</f>
        <v/>
      </c>
      <c r="I31" s="2">
        <f>IF(A31="","",IF(C31="Payment Received",I30-IFERROR(G31,0),IF(C31="Monthly Rent Charge",I30+IFERROR(E31,0)+IFERROR(F31,0),I30)))</f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C3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C3</v>
      </c>
      <c r="C3" t="str">
        <v>Current Rent</v>
      </c>
      <c r="D3" s="2">
        <v>5500</v>
      </c>
      <c r="E3" s="2" t="str">
        <v>Garbage</v>
      </c>
      <c r="F3" s="2">
        <v>200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IFERROR(INDEX(Reports!$B$5:$B$19,MATCH("C3",Reports!$A$5:$A$19,0)),"")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45413</v>
      </c>
      <c r="B6" s="1" t="str">
        <v>May</v>
      </c>
      <c r="C6" t="str">
        <v>Monthly Rent Charge</v>
      </c>
      <c r="D6" t="str">
        <v>MILLICENT ODERA</v>
      </c>
      <c r="E6" s="2">
        <v>5500</v>
      </c>
      <c r="F6" s="2">
        <v>200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/>
      </c>
    </row>
    <row r="7" ht="15" customHeight="1">
      <c r="A7" s="7">
        <v>45413</v>
      </c>
      <c r="B7" s="1" t="str">
        <v>May</v>
      </c>
      <c r="C7" t="str">
        <v>Monthly Rent Charge</v>
      </c>
      <c r="D7" t="str">
        <v>MILLICENT ODERA</v>
      </c>
      <c r="E7" s="2">
        <v>5500</v>
      </c>
      <c r="F7" s="2">
        <v>200</v>
      </c>
      <c r="G7" s="2">
        <v>0</v>
      </c>
      <c r="H7" t="str">
        <v/>
      </c>
      <c r="I7" s="2">
        <f>IF(A7="","",IF(C7="Payment Received",I6-IFERROR(G7,0),IF(C7="Monthly Rent Charge",I6+IFERROR(E7,0)+IFERROR(F7,0),I6)))</f>
        <v/>
      </c>
      <c r="J7" t="str">
        <v/>
      </c>
    </row>
    <row r="8" ht="15" customHeight="1">
      <c r="A8" s="7">
        <v>45422</v>
      </c>
      <c r="B8" s="1" t="str">
        <v>May</v>
      </c>
      <c r="C8" t="str">
        <v>Payment Received</v>
      </c>
      <c r="D8" t="str">
        <v>MILLICENT ODERA</v>
      </c>
      <c r="E8" s="2">
        <v>0</v>
      </c>
      <c r="F8" s="2">
        <v>0</v>
      </c>
      <c r="G8" s="2">
        <v>4000</v>
      </c>
      <c r="H8" t="str">
        <v>SEA251W1AK</v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45422</v>
      </c>
      <c r="B9" s="1" t="str">
        <v>May</v>
      </c>
      <c r="C9" t="str">
        <v>Payment Received</v>
      </c>
      <c r="D9" t="str">
        <v>MILLICENT ODERA</v>
      </c>
      <c r="E9" s="2">
        <v>0</v>
      </c>
      <c r="F9" s="2">
        <v>0</v>
      </c>
      <c r="G9" s="2">
        <v>200</v>
      </c>
      <c r="H9" t="str">
        <v>SEA6S22XEC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45438</v>
      </c>
      <c r="B10" s="1" t="str">
        <v>May</v>
      </c>
      <c r="C10" t="str">
        <v>Payment Received</v>
      </c>
      <c r="D10" t="str">
        <v>MILLICENT ODERA</v>
      </c>
      <c r="E10" s="2">
        <v>0</v>
      </c>
      <c r="F10" s="2">
        <v>0</v>
      </c>
      <c r="G10" s="2">
        <v>1500</v>
      </c>
      <c r="H10" t="str">
        <v>SEQ7HDVU8D</v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45449</v>
      </c>
      <c r="B11" s="1" t="str">
        <v>June</v>
      </c>
      <c r="C11" t="str">
        <v>Payment Received</v>
      </c>
      <c r="D11" t="str">
        <v>MILLICENT ODERA</v>
      </c>
      <c r="E11" s="2">
        <v>0</v>
      </c>
      <c r="F11" s="2">
        <v>0</v>
      </c>
      <c r="G11" s="2">
        <v>4000</v>
      </c>
      <c r="H11" s="7" t="str">
        <v>SF66KH05E0</v>
      </c>
      <c r="I11" s="2">
        <f>IF(A11="","",IF(C11="Payment Received",I10-IFERROR(G11,0),IF(C11="Monthly Rent Charge",I10+IFERROR(E11,0)+IFERROR(F11,0),I10)))</f>
        <v/>
      </c>
      <c r="J11" t="str">
        <v>1,700 carried forward from here</v>
      </c>
    </row>
    <row r="12">
      <c r="A12" s="6">
        <v>45473</v>
      </c>
      <c r="B12" s="1" t="str">
        <v>June</v>
      </c>
      <c r="C12" t="str">
        <v>Payment Received</v>
      </c>
      <c r="D12" t="str">
        <v>MILLICENT ODERA</v>
      </c>
      <c r="E12" s="2">
        <v>0</v>
      </c>
      <c r="F12" s="2">
        <v>0</v>
      </c>
      <c r="G12" s="2">
        <v>1700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>Cleared</v>
      </c>
    </row>
    <row r="13" ht="15" customHeight="1">
      <c r="A13" s="7">
        <v>45474</v>
      </c>
      <c r="B13" s="1" t="str">
        <v>July</v>
      </c>
      <c r="C13" t="str">
        <v>Monthly Rent Charge</v>
      </c>
      <c r="D13" t="str">
        <v>MILLICENT ODERA</v>
      </c>
      <c r="E13" s="2">
        <v>5500</v>
      </c>
      <c r="F13" s="2">
        <v>200</v>
      </c>
      <c r="G13" s="2">
        <v>0</v>
      </c>
      <c r="H13" t="str">
        <v/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 ht="15" customHeight="1">
      <c r="A14" s="7">
        <v>45482</v>
      </c>
      <c r="B14" s="1" t="str">
        <v>July</v>
      </c>
      <c r="C14" t="str">
        <v>Payment Received</v>
      </c>
      <c r="D14" t="str">
        <v>MILLICENT ODERA</v>
      </c>
      <c r="E14" s="2">
        <v>0</v>
      </c>
      <c r="F14" s="2">
        <v>0</v>
      </c>
      <c r="G14" s="2">
        <v>4000</v>
      </c>
      <c r="H14" t="str">
        <v>SG945RONMS</v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>
      <c r="A15" s="6">
        <v>45487</v>
      </c>
      <c r="B15" s="1" t="str">
        <v>July</v>
      </c>
      <c r="C15" t="str">
        <v>Payment Received</v>
      </c>
      <c r="D15" t="str">
        <v>MILLICENT ODERA</v>
      </c>
      <c r="E15" s="2">
        <v>0</v>
      </c>
      <c r="F15" s="2">
        <v>0</v>
      </c>
      <c r="G15" s="2">
        <v>1700</v>
      </c>
      <c r="H15" t="str">
        <v>SGE3ODZ47Z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 ht="15" customHeight="1">
      <c r="A16" s="7">
        <v>45514</v>
      </c>
      <c r="B16" s="1" t="str">
        <v>August</v>
      </c>
      <c r="C16" t="str">
        <v>Payment Received</v>
      </c>
      <c r="D16" t="str">
        <v>MILLICENT ODERA</v>
      </c>
      <c r="E16" s="2">
        <v>0</v>
      </c>
      <c r="F16" s="2">
        <v>0</v>
      </c>
      <c r="G16" s="2">
        <v>5700</v>
      </c>
      <c r="H16" t="str">
        <v>SHA7KCOGKJ</v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>
      <c r="A17" s="6">
        <v>45536</v>
      </c>
      <c r="B17" s="1" t="str">
        <v>September</v>
      </c>
      <c r="C17" t="str">
        <v>Monthly Rent Charge</v>
      </c>
      <c r="D17" t="str">
        <v>MILLICENT ODERA</v>
      </c>
      <c r="E17" s="2">
        <v>5500</v>
      </c>
      <c r="F17" s="2">
        <v>200</v>
      </c>
      <c r="G17" s="2">
        <v>0</v>
      </c>
      <c r="H17" t="str">
        <v/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 ht="15" customHeight="1">
      <c r="A18" s="7">
        <v>45566</v>
      </c>
      <c r="B18" s="1" t="str">
        <v>October</v>
      </c>
      <c r="C18" t="str">
        <v>Monthly Rent Charge</v>
      </c>
      <c r="D18" t="str">
        <v>MILLICENT ODERA</v>
      </c>
      <c r="E18" s="2">
        <v>5500</v>
      </c>
      <c r="F18" s="2">
        <v>200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45572</v>
      </c>
      <c r="B19" s="1" t="str">
        <v>October</v>
      </c>
      <c r="C19" t="str">
        <v>Payment Received</v>
      </c>
      <c r="D19" t="str">
        <v>MILLICENT ODERA</v>
      </c>
      <c r="E19" s="2">
        <v>0</v>
      </c>
      <c r="F19" s="2">
        <v>0</v>
      </c>
      <c r="G19" s="2">
        <v>5700</v>
      </c>
      <c r="H19" t="str">
        <v>SJ778ERW8X</v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 ht="15" customHeight="1">
      <c r="A20" s="7">
        <v>45597</v>
      </c>
      <c r="B20" s="1" t="str">
        <v>November</v>
      </c>
      <c r="C20" t="str">
        <v>Monthly Rent Charge</v>
      </c>
      <c r="D20" t="str">
        <v>MILLICENT ODERA</v>
      </c>
      <c r="E20" s="2">
        <v>5500</v>
      </c>
      <c r="F20" s="2">
        <v>200</v>
      </c>
      <c r="G20" s="2">
        <v>0</v>
      </c>
      <c r="H20" t="str">
        <v/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45606</v>
      </c>
      <c r="B21" s="1" t="str">
        <v>November</v>
      </c>
      <c r="C21" t="str">
        <v>Payment Received</v>
      </c>
      <c r="D21" t="str">
        <v>MILLICENT ODERA</v>
      </c>
      <c r="E21" s="2">
        <v>0</v>
      </c>
      <c r="F21" s="2">
        <v>0</v>
      </c>
      <c r="G21" s="2">
        <v>5700</v>
      </c>
      <c r="H21" t="str">
        <v>SKA6C344KI</v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 ht="15" customHeight="1">
      <c r="A22" s="7">
        <v>45627</v>
      </c>
      <c r="B22" s="1" t="str">
        <v>December</v>
      </c>
      <c r="C22" t="str">
        <v>Monthly Rent Charge</v>
      </c>
      <c r="D22" t="str">
        <v>MILLICENT ODERA</v>
      </c>
      <c r="E22" s="2">
        <v>5500</v>
      </c>
      <c r="F22" s="2">
        <v>200</v>
      </c>
      <c r="G22" s="2">
        <v>0</v>
      </c>
      <c r="H22" t="str">
        <v/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45636</v>
      </c>
      <c r="B23" s="1" t="str">
        <v>December</v>
      </c>
      <c r="C23" t="str">
        <v>Payment Received</v>
      </c>
      <c r="D23" t="str">
        <v>MILLICENT ODERA</v>
      </c>
      <c r="E23" s="2">
        <v>0</v>
      </c>
      <c r="F23" s="2">
        <v>0</v>
      </c>
      <c r="G23" s="2">
        <v>5700</v>
      </c>
      <c r="H23" t="str">
        <v>SLA3XGG2CJ</v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 ht="15" customHeight="1">
      <c r="A24" s="7">
        <v>45658</v>
      </c>
      <c r="B24" s="1" t="str">
        <v>January</v>
      </c>
      <c r="C24" t="str">
        <v>Monthly Rent Charge</v>
      </c>
      <c r="D24" t="str">
        <v>MILLICENT ODERA</v>
      </c>
      <c r="E24" s="2">
        <v>5500</v>
      </c>
      <c r="F24" s="2">
        <v>200</v>
      </c>
      <c r="G24" s="2">
        <v>0</v>
      </c>
      <c r="H24" t="str">
        <v/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45664</v>
      </c>
      <c r="B25" s="1" t="str">
        <v>January</v>
      </c>
      <c r="C25" t="str">
        <v>Payment Received</v>
      </c>
      <c r="D25" t="str">
        <v>MILLICENT ODERA</v>
      </c>
      <c r="E25" s="2">
        <v>0</v>
      </c>
      <c r="F25" s="2">
        <v>0</v>
      </c>
      <c r="G25" s="2">
        <v>5700</v>
      </c>
      <c r="H25" t="str">
        <v>TA74AORM3M</v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 ht="15" customHeight="1">
      <c r="A26" s="7">
        <v>45689</v>
      </c>
      <c r="B26" s="1" t="str">
        <v>February</v>
      </c>
      <c r="C26" t="str">
        <v>Monthly Rent Charge</v>
      </c>
      <c r="D26" t="str">
        <v>MILLICENT ODERA</v>
      </c>
      <c r="E26" s="2">
        <v>5500</v>
      </c>
      <c r="F26" s="2">
        <v>200</v>
      </c>
      <c r="G26" s="2">
        <v>0</v>
      </c>
      <c r="H26" t="str">
        <v/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>
      <c r="A27" s="6">
        <v>45698</v>
      </c>
      <c r="B27" s="1" t="str">
        <v>February</v>
      </c>
      <c r="C27" t="str">
        <v>Payment Received</v>
      </c>
      <c r="D27" t="str">
        <v>MILLICENT ODERA</v>
      </c>
      <c r="E27" s="2">
        <v>0</v>
      </c>
      <c r="F27" s="2">
        <v>0</v>
      </c>
      <c r="G27" s="2">
        <v>5700</v>
      </c>
      <c r="H27" t="str">
        <v>TBA7H9QD1L</v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 ht="15" customHeight="1">
      <c r="A28" s="7">
        <v>45717</v>
      </c>
      <c r="B28" s="1" t="str">
        <v>March</v>
      </c>
      <c r="C28" t="str">
        <v>Monthly Rent Charge</v>
      </c>
      <c r="D28" t="str">
        <v>MILLICENT ODERA</v>
      </c>
      <c r="E28" s="2">
        <v>5500</v>
      </c>
      <c r="F28" s="2">
        <v>200</v>
      </c>
      <c r="G28" s="2">
        <v>0</v>
      </c>
      <c r="H28" t="str">
        <v/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>
      <c r="A29" s="6">
        <v>45725</v>
      </c>
      <c r="B29" s="1" t="str">
        <v>March</v>
      </c>
      <c r="C29" t="str">
        <v>Payment Received</v>
      </c>
      <c r="D29" t="str">
        <v>MILLICENT ODERA</v>
      </c>
      <c r="E29" s="2">
        <v>0</v>
      </c>
      <c r="F29" s="2">
        <v>0</v>
      </c>
      <c r="G29" s="2">
        <v>5000</v>
      </c>
      <c r="H29" t="str">
        <v>TC96ZANLGG</v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 ht="15" customHeight="1">
      <c r="A30" s="7">
        <v>45730</v>
      </c>
      <c r="B30" s="1" t="str">
        <v>March</v>
      </c>
      <c r="C30" t="str">
        <v>Payment Received</v>
      </c>
      <c r="D30" t="str">
        <v>MILLICENT ODERA</v>
      </c>
      <c r="E30" s="2">
        <v>0</v>
      </c>
      <c r="F30" s="2">
        <v>0</v>
      </c>
      <c r="G30" s="2">
        <v>700</v>
      </c>
      <c r="H30" t="str">
        <v>TCE5OBYOCP</v>
      </c>
      <c r="I30" s="2">
        <f>IF(A30="","",IF(C30="Payment Received",I29-IFERROR(G30,0),IF(C30="Monthly Rent Charge",I29+IFERROR(E30,0)+IFERROR(F30,0),I29)))</f>
        <v/>
      </c>
      <c r="J30" t="str">
        <v/>
      </c>
    </row>
    <row r="31" ht="15" customHeight="1">
      <c r="A31" s="7">
        <v>45748</v>
      </c>
      <c r="B31" s="1" t="str">
        <v>April</v>
      </c>
      <c r="C31" t="str">
        <v>Monthly Rent Charge</v>
      </c>
      <c r="D31" t="str">
        <v>MILLICENT ODERA</v>
      </c>
      <c r="E31" s="2">
        <v>5500</v>
      </c>
      <c r="F31" s="2">
        <v>200</v>
      </c>
      <c r="G31" s="2">
        <v>0</v>
      </c>
      <c r="H31" t="str">
        <v/>
      </c>
      <c r="I31" s="2">
        <f>IF(A31="","",IF(C31="Payment Received",I30-IFERROR(G31,0),IF(C31="Monthly Rent Charge",I30+IFERROR(E31,0)+IFERROR(F31,0),I30)))</f>
        <v/>
      </c>
      <c r="J31" t="str">
        <v/>
      </c>
    </row>
    <row r="32">
      <c r="A32" s="6">
        <v>45757</v>
      </c>
      <c r="B32" s="1" t="str">
        <v>April</v>
      </c>
      <c r="C32" t="str">
        <v>Payment Received</v>
      </c>
      <c r="D32" t="str">
        <v>MILLICENT ODERA</v>
      </c>
      <c r="E32" s="2">
        <v>0</v>
      </c>
      <c r="F32" s="2">
        <v>0</v>
      </c>
      <c r="G32" s="2">
        <v>5000</v>
      </c>
      <c r="H32" t="str">
        <v>TDA59CU3FB</v>
      </c>
      <c r="I32" s="2">
        <f>IF(A32="","",IF(C32="Payment Received",I31-IFERROR(G32,0),IF(C32="Monthly Rent Charge",I31+IFERROR(E32,0)+IFERROR(F32,0),I31)))</f>
        <v/>
      </c>
      <c r="J32" t="str">
        <v/>
      </c>
    </row>
    <row r="33" ht="15" customHeight="1">
      <c r="A33" s="7">
        <v>45762</v>
      </c>
      <c r="B33" s="1" t="str">
        <v>April</v>
      </c>
      <c r="C33" t="str">
        <v>Payment Received</v>
      </c>
      <c r="D33" t="str">
        <v>MILLICENT ODERA</v>
      </c>
      <c r="E33" s="2">
        <v>0</v>
      </c>
      <c r="F33" s="2">
        <v>0</v>
      </c>
      <c r="G33" s="2">
        <v>700</v>
      </c>
      <c r="H33" t="str">
        <v>TDF6SGGA1K</v>
      </c>
      <c r="I33" s="2">
        <f>IF(A33="","",IF(C33="Payment Received",I32-IFERROR(G33,0),IF(C33="Monthly Rent Charge",I32+IFERROR(E33,0)+IFERROR(F33,0),I32)))</f>
        <v/>
      </c>
      <c r="J33" t="str">
        <v/>
      </c>
    </row>
    <row r="34" ht="15" customHeight="1">
      <c r="A34" s="7">
        <v>45778</v>
      </c>
      <c r="B34" s="1" t="str">
        <v>May</v>
      </c>
      <c r="C34" t="str">
        <v>Monthly Rent Charge</v>
      </c>
      <c r="D34" t="str">
        <v>MILLICENT ODERA</v>
      </c>
      <c r="E34" s="2">
        <v>5500</v>
      </c>
      <c r="F34" s="2">
        <v>200</v>
      </c>
      <c r="G34" s="2">
        <v>0</v>
      </c>
      <c r="H34" t="str">
        <v/>
      </c>
      <c r="I34" s="2">
        <f>IF(A34="","",IF(C34="Payment Received",I33-IFERROR(G34,0),IF(C34="Monthly Rent Charge",I33+IFERROR(E34,0)+IFERROR(F34,0),I33)))</f>
        <v/>
      </c>
      <c r="J34" t="str">
        <v/>
      </c>
    </row>
    <row r="35">
      <c r="A35" s="6">
        <v>45788</v>
      </c>
      <c r="B35" s="1" t="str">
        <v>May</v>
      </c>
      <c r="C35" t="str">
        <v>Payment Received</v>
      </c>
      <c r="D35" t="str">
        <v>MILLICENT ODERA</v>
      </c>
      <c r="E35" s="2">
        <v>0</v>
      </c>
      <c r="F35" s="2">
        <v>0</v>
      </c>
      <c r="G35" s="2">
        <v>5000</v>
      </c>
      <c r="H35" t="str">
        <v>TEB0CKS3C0</v>
      </c>
      <c r="I35" s="2">
        <f>IF(A35="","",IF(C35="Payment Received",I34-IFERROR(G35,0),IF(C35="Monthly Rent Charge",I34+IFERROR(E35,0)+IFERROR(F35,0),I34)))</f>
        <v/>
      </c>
      <c r="J35" t="str">
        <v/>
      </c>
    </row>
    <row r="36" ht="15" customHeight="1">
      <c r="A36" s="7">
        <v>45794</v>
      </c>
      <c r="B36" s="1" t="str">
        <v>May</v>
      </c>
      <c r="C36" t="str">
        <v>Payment Received</v>
      </c>
      <c r="D36" t="str">
        <v>MILLICENT ODERA</v>
      </c>
      <c r="E36" s="2">
        <v>0</v>
      </c>
      <c r="F36" s="2">
        <v>0</v>
      </c>
      <c r="G36" s="2">
        <v>700</v>
      </c>
      <c r="H36" t="str">
        <v>TEH72BUUQX</v>
      </c>
      <c r="I36" s="2">
        <f>IF(A36="","",IF(C36="Payment Received",I35-IFERROR(G36,0),IF(C36="Monthly Rent Charge",I35+IFERROR(E36,0)+IFERROR(F36,0),I35)))</f>
        <v/>
      </c>
      <c r="J36" t="str">
        <v/>
      </c>
    </row>
    <row r="37" ht="15" customHeight="1">
      <c r="A37" s="7">
        <v>45809</v>
      </c>
      <c r="B37" s="1" t="str">
        <v>June</v>
      </c>
      <c r="C37" t="str">
        <v>Monthly Rent Charge</v>
      </c>
      <c r="D37" t="str">
        <v>MILLICENT ODERA</v>
      </c>
      <c r="E37" s="2">
        <v>5500</v>
      </c>
      <c r="F37" s="2">
        <v>200</v>
      </c>
      <c r="G37" s="2">
        <v>0</v>
      </c>
      <c r="H37" t="str">
        <v/>
      </c>
      <c r="I37" s="2">
        <f>IF(A37="","",IF(C37="Payment Received",I36-IFERROR(G37,0),IF(C37="Monthly Rent Charge",I36+IFERROR(E37,0)+IFERROR(F37,0),I36)))</f>
        <v/>
      </c>
      <c r="J37" t="str">
        <v/>
      </c>
    </row>
    <row r="38">
      <c r="A38" s="6">
        <v>45819</v>
      </c>
      <c r="B38" s="1" t="str">
        <v>June</v>
      </c>
      <c r="C38" t="str">
        <v>Payment Received</v>
      </c>
      <c r="D38" t="str">
        <v>MILLICENT ODERA</v>
      </c>
      <c r="E38" s="2">
        <v>0</v>
      </c>
      <c r="F38" s="2">
        <v>0</v>
      </c>
      <c r="G38" s="2">
        <v>5000</v>
      </c>
      <c r="H38" t="str">
        <v>TFB7E1F15L</v>
      </c>
      <c r="I38" s="2">
        <f>IF(A38="","",IF(C38="Payment Received",I37-IFERROR(G38,0),IF(C38="Monthly Rent Charge",I37+IFERROR(E38,0)+IFERROR(F38,0),I37)))</f>
        <v/>
      </c>
      <c r="J38" t="str">
        <v/>
      </c>
    </row>
    <row r="39" ht="15" customHeight="1">
      <c r="A39" s="7">
        <v>45835</v>
      </c>
      <c r="B39" s="1" t="str">
        <v>June</v>
      </c>
      <c r="C39" t="str">
        <v>Payment Received</v>
      </c>
      <c r="D39" t="str">
        <v>MILLICENT ODERA</v>
      </c>
      <c r="E39" s="2">
        <v>0</v>
      </c>
      <c r="F39" s="2">
        <v>0</v>
      </c>
      <c r="G39" s="2">
        <v>700</v>
      </c>
      <c r="H39" t="str">
        <v>TFR5J6VRYD</v>
      </c>
      <c r="I39" s="2">
        <f>IF(A39="","",IF(C39="Payment Received",I38-IFERROR(G39,0),IF(C39="Monthly Rent Charge",I38+IFERROR(E39,0)+IFERROR(F39,0),I38)))</f>
        <v/>
      </c>
      <c r="J39" t="str">
        <v/>
      </c>
    </row>
    <row r="40" ht="15" customHeight="1">
      <c r="A40" s="7">
        <v>45839</v>
      </c>
      <c r="B40" s="1" t="str">
        <v>July</v>
      </c>
      <c r="C40" t="str">
        <v>Monthly Rent Charge</v>
      </c>
      <c r="D40" t="str">
        <v>MILLICENT ODERA</v>
      </c>
      <c r="E40" s="2">
        <v>5500</v>
      </c>
      <c r="F40" s="2">
        <v>200</v>
      </c>
      <c r="G40" s="2">
        <v>0</v>
      </c>
      <c r="H40" t="str">
        <v/>
      </c>
      <c r="I40" s="2">
        <f>IF(A40="","",IF(C40="Payment Received",I39-IFERROR(G40,0),IF(C40="Monthly Rent Charge",I39+IFERROR(E40,0)+IFERROR(F40,0),I39)))</f>
        <v/>
      </c>
      <c r="J40" t="str">
        <v/>
      </c>
    </row>
    <row r="41">
      <c r="A41" s="6">
        <v>45849</v>
      </c>
      <c r="B41" s="1" t="str">
        <v>July</v>
      </c>
      <c r="C41" t="str">
        <v>Payment Received</v>
      </c>
      <c r="D41" t="str">
        <v>MILLICENT ODERA</v>
      </c>
      <c r="E41" s="2">
        <v>0</v>
      </c>
      <c r="F41" s="2">
        <v>0</v>
      </c>
      <c r="G41" s="2">
        <v>3000</v>
      </c>
      <c r="H41" t="str">
        <v>TGB5HP72VN</v>
      </c>
      <c r="I41" s="2">
        <f>IF(A41="","",IF(C41="Payment Received",I40-IFERROR(G41,0),IF(C41="Monthly Rent Charge",I40+IFERROR(E41,0)+IFERROR(F41,0),I40)))</f>
        <v/>
      </c>
      <c r="J41" t="str">
        <v/>
      </c>
    </row>
    <row r="42" ht="15" customHeight="1">
      <c r="A42" s="7">
        <v>45855</v>
      </c>
      <c r="B42" s="1" t="str">
        <v>July</v>
      </c>
      <c r="C42" t="str">
        <v>Payment Received</v>
      </c>
      <c r="D42" t="str">
        <v>MILLICENT ODERA</v>
      </c>
      <c r="E42" s="2">
        <v>0</v>
      </c>
      <c r="F42" s="2">
        <v>0</v>
      </c>
      <c r="G42" s="2">
        <v>2000</v>
      </c>
      <c r="H42" t="str">
        <v>TGH8F0MEES</v>
      </c>
      <c r="I42" s="2">
        <f>IF(A42="","",IF(C42="Payment Received",I41-IFERROR(G42,0),IF(C42="Monthly Rent Charge",I41+IFERROR(E42,0)+IFERROR(F42,0),I41)))</f>
        <v/>
      </c>
      <c r="J42" t="str">
        <v/>
      </c>
    </row>
    <row r="43" ht="15" customHeight="1">
      <c r="A43" s="7">
        <v>45866</v>
      </c>
      <c r="B43" s="1" t="str">
        <v>July</v>
      </c>
      <c r="C43" t="str">
        <v>Payment Received</v>
      </c>
      <c r="D43" t="str">
        <v>MILLICENT ODERA</v>
      </c>
      <c r="E43" s="2">
        <v>0</v>
      </c>
      <c r="F43" s="2">
        <v>0</v>
      </c>
      <c r="G43" s="2">
        <v>700</v>
      </c>
      <c r="H43" t="str">
        <v>TGS5X49E4V</v>
      </c>
      <c r="I43" s="2">
        <f>IF(A43="","",IF(C43="Payment Received",I42-IFERROR(G43,0),IF(C43="Monthly Rent Charge",I42+IFERROR(E43,0)+IFERROR(F43,0),I42)))</f>
        <v/>
      </c>
      <c r="J43" t="str">
        <v/>
      </c>
    </row>
    <row r="44" ht="15" customHeight="1">
      <c r="A44" s="7">
        <v>45870</v>
      </c>
      <c r="B44" s="1" t="str">
        <v>August</v>
      </c>
      <c r="C44" t="str">
        <v>Monthly Rent Charge</v>
      </c>
      <c r="D44" t="str">
        <v>MILLICENT ODERA</v>
      </c>
      <c r="E44" s="2">
        <v>5500</v>
      </c>
      <c r="F44" s="2">
        <v>200</v>
      </c>
      <c r="G44" s="2">
        <v>0</v>
      </c>
      <c r="H44" t="str">
        <v/>
      </c>
      <c r="I44" s="2">
        <f>IF(A44="","",IF(C44="Payment Received",I43-IFERROR(G44,0),IF(C44="Monthly Rent Charge",I43+IFERROR(E44,0)+IFERROR(F44,0),I43)))</f>
        <v/>
      </c>
      <c r="J44" t="str">
        <v/>
      </c>
    </row>
    <row r="45">
      <c r="A45" s="6">
        <v>45870</v>
      </c>
      <c r="B45" s="1" t="str">
        <v>August</v>
      </c>
      <c r="C45" t="str">
        <v>Monthly Rent Charge</v>
      </c>
      <c r="D45" t="str">
        <v>MILLICENT ODERA</v>
      </c>
      <c r="E45" s="2">
        <v>5500</v>
      </c>
      <c r="F45" s="2">
        <v>200</v>
      </c>
      <c r="G45" s="2">
        <v>0</v>
      </c>
      <c r="H45" t="str">
        <v/>
      </c>
      <c r="I45" s="2">
        <f>IF(A45="","",IF(C45="Payment Received",I44-IFERROR(G45,0),IF(C45="Monthly Rent Charge",I44+IFERROR(E45,0)+IFERROR(F45,0),I44)))</f>
        <v/>
      </c>
      <c r="J45" t="str">
        <v/>
      </c>
    </row>
    <row r="46" ht="15" customHeight="1">
      <c r="A46" s="7">
        <v>45880</v>
      </c>
      <c r="B46" s="1" t="str">
        <v>August</v>
      </c>
      <c r="C46" t="str">
        <v>Payment Received</v>
      </c>
      <c r="D46" t="str">
        <v>MILLICENT ODERA</v>
      </c>
      <c r="E46" s="2">
        <v>0</v>
      </c>
      <c r="F46" s="2">
        <v>0</v>
      </c>
      <c r="G46" s="2">
        <v>5000</v>
      </c>
      <c r="H46" t="str">
        <v>THB3UZO1CV</v>
      </c>
      <c r="I46" s="2">
        <f>IF(A46="","",IF(C46="Payment Received",I45-IFERROR(G46,0),IF(C46="Monthly Rent Charge",I45+IFERROR(E46,0)+IFERROR(F46,0),I45)))</f>
        <v/>
      </c>
      <c r="J46" t="str">
        <v/>
      </c>
    </row>
    <row r="47" ht="15" customHeight="1">
      <c r="A47" s="7">
        <v>45881</v>
      </c>
      <c r="B47" s="1" t="str">
        <v>August</v>
      </c>
      <c r="C47" t="str">
        <v>Payment Received</v>
      </c>
      <c r="D47" t="str">
        <v>MILLICENT ODERA</v>
      </c>
      <c r="E47" s="2">
        <v>0</v>
      </c>
      <c r="F47" s="2">
        <v>0</v>
      </c>
      <c r="G47" s="2">
        <v>700</v>
      </c>
      <c r="H47" t="str">
        <v>THC43SKR88</v>
      </c>
      <c r="I47" s="2">
        <f>IF(A47="","",IF(C47="Payment Received",I46-IFERROR(G47,0),IF(C47="Monthly Rent Charge",I46+IFERROR(E47,0)+IFERROR(F47,0),I46)))</f>
        <v/>
      </c>
      <c r="J47" t="str">
        <v/>
      </c>
    </row>
    <row r="48">
      <c r="A48" s="6">
        <v>45901</v>
      </c>
      <c r="B48" s="1" t="str">
        <v>September</v>
      </c>
      <c r="C48" t="str">
        <v>Monthly Rent Charge</v>
      </c>
      <c r="D48" t="str">
        <v>MILLICENT ODERA</v>
      </c>
      <c r="E48" s="2">
        <v>5500</v>
      </c>
      <c r="F48" s="2">
        <v>200</v>
      </c>
      <c r="G48" s="2">
        <v>0</v>
      </c>
      <c r="H48" t="str">
        <v/>
      </c>
      <c r="I48" s="2">
        <f>IF(A48="","",IF(C48="Payment Received",I47-IFERROR(G48,0),IF(C48="Monthly Rent Charge",I47+IFERROR(E48,0)+IFERROR(F48,0),I47)))</f>
        <v/>
      </c>
      <c r="J48" t="str">
        <v/>
      </c>
    </row>
    <row r="49" ht="15" customHeight="1">
      <c r="A49" s="7">
        <v>45910</v>
      </c>
      <c r="B49" s="1" t="str">
        <v>September</v>
      </c>
      <c r="C49" t="str">
        <v>Payment Received</v>
      </c>
      <c r="D49" t="str">
        <v>MILLICENT ODERA</v>
      </c>
      <c r="E49" s="2">
        <v>0</v>
      </c>
      <c r="F49" s="2">
        <v>0</v>
      </c>
      <c r="G49" s="2">
        <v>5700</v>
      </c>
      <c r="H49" t="str">
        <v>SIA65XIRXU</v>
      </c>
      <c r="I49" s="2">
        <f>IF(A49="","",IF(C49="Payment Received",I48-IFERROR(G49,0),IF(C49="Monthly Rent Charge",I48+IFERROR(E49,0)+IFERROR(F49,0),I48)))</f>
        <v/>
      </c>
      <c r="J49" t="str">
        <v/>
      </c>
    </row>
    <row r="50">
      <c r="A50" s="6">
        <v>45910</v>
      </c>
      <c r="B50" s="1" t="str">
        <v>September</v>
      </c>
      <c r="C50" t="str">
        <v>Payment Received</v>
      </c>
      <c r="D50" t="str">
        <v>MILLICENT ODERA</v>
      </c>
      <c r="E50" s="2">
        <v>0</v>
      </c>
      <c r="F50" s="2">
        <v>0</v>
      </c>
      <c r="G50" s="2">
        <v>5700</v>
      </c>
      <c r="H50" t="str">
        <v>TIA28JWG7U</v>
      </c>
      <c r="I50" s="2">
        <f>IF(A50="","",IF(C50="Payment Received",I49-IFERROR(G50,0),IF(C50="Monthly Rent Charge",I49+IFERROR(E50,0)+IFERROR(F50,0),I49)))</f>
        <v/>
      </c>
      <c r="J50" t="str">
        <v/>
      </c>
    </row>
    <row r="51" ht="15" customHeight="1">
      <c r="A51" s="7">
        <v>45931</v>
      </c>
      <c r="B51" s="1" t="str">
        <v>October</v>
      </c>
      <c r="C51" t="str">
        <v>Monthly Rent Charge</v>
      </c>
      <c r="D51" t="str">
        <v>MILLICENT ODERA</v>
      </c>
      <c r="E51" s="2">
        <v>5500</v>
      </c>
      <c r="F51" s="2">
        <v>200</v>
      </c>
      <c r="G51" s="2">
        <v>0</v>
      </c>
      <c r="H51" t="str">
        <v/>
      </c>
      <c r="I51" s="2">
        <f>IF(A51="","",IF(C51="Payment Received",I50-IFERROR(G51,0),IF(C51="Monthly Rent Charge",I50+IFERROR(E51,0)+IFERROR(F51,0),I50)))</f>
        <v/>
      </c>
      <c r="J51" t="str">
        <v/>
      </c>
    </row>
    <row r="52" ht="15" customHeight="1">
      <c r="A52" s="7">
        <v>45939</v>
      </c>
      <c r="B52" s="1" t="str">
        <v>October</v>
      </c>
      <c r="C52" t="str">
        <v>Payment Received</v>
      </c>
      <c r="D52" t="str">
        <v>MILLICENT ODERA</v>
      </c>
      <c r="E52" s="2">
        <v>0</v>
      </c>
      <c r="F52" s="2">
        <v>0</v>
      </c>
      <c r="G52" s="2">
        <v>5000</v>
      </c>
      <c r="H52" t="str">
        <v>TJ9D76ZIUI</v>
      </c>
      <c r="I52" s="2">
        <f>IF(A52="","",IF(C52="Payment Received",I51-IFERROR(G52,0),IF(C52="Monthly Rent Charge",I51+IFERROR(E52,0)+IFERROR(F52,0),I51)))</f>
        <v/>
      </c>
      <c r="J52" t="str">
        <v/>
      </c>
    </row>
    <row r="53">
      <c r="A53" s="6">
        <v>45942</v>
      </c>
      <c r="B53" s="1" t="str">
        <v>October</v>
      </c>
      <c r="C53" t="str">
        <v>Payment Received</v>
      </c>
      <c r="D53" t="str">
        <v>MILLICENT ODERA</v>
      </c>
      <c r="E53" s="2">
        <v>0</v>
      </c>
      <c r="F53" s="2">
        <v>0</v>
      </c>
      <c r="G53" s="2">
        <v>700</v>
      </c>
      <c r="H53" t="str">
        <v>TJCD7782FX</v>
      </c>
      <c r="I53" s="2">
        <f>IF(A53="","",IF(C53="Payment Received",I52-IFERROR(G53,0),IF(C53="Monthly Rent Charge",I52+IFERROR(E53,0)+IFERROR(F53,0),I52)))</f>
        <v/>
      </c>
      <c r="J53" t="str">
        <v/>
      </c>
    </row>
    <row r="54" ht="15" customHeight="1">
      <c r="A54" s="7">
        <v>45962</v>
      </c>
      <c r="B54" s="1" t="str">
        <v>November</v>
      </c>
      <c r="C54" t="str">
        <v>Monthly Rent Charge</v>
      </c>
      <c r="D54" t="str">
        <v>MILLICENT ODERA</v>
      </c>
      <c r="E54" s="2">
        <v>5500</v>
      </c>
      <c r="F54" s="2">
        <v>200</v>
      </c>
      <c r="G54" s="2">
        <v>0</v>
      </c>
      <c r="H54" t="str">
        <v/>
      </c>
      <c r="I54" s="2">
        <f>IF(A54="","",IF(C54="Payment Received",I53-IFERROR(G54,0),IF(C54="Monthly Rent Charge",I53+IFERROR(E54,0)+IFERROR(F54,0),I53)))</f>
        <v/>
      </c>
      <c r="J54" t="str">
        <v/>
      </c>
    </row>
    <row r="55" ht="15" customHeight="1">
      <c r="A55" s="7">
        <v>45971</v>
      </c>
      <c r="B55" s="1" t="str">
        <v>November</v>
      </c>
      <c r="C55" t="str">
        <v>Payment Received</v>
      </c>
      <c r="D55" t="str">
        <v>MILLICENT ODERA</v>
      </c>
      <c r="E55" s="2">
        <v>0</v>
      </c>
      <c r="F55" s="2">
        <v>0</v>
      </c>
      <c r="G55" s="2">
        <v>5400</v>
      </c>
      <c r="H55" t="str">
        <v>TKAD79W04K</v>
      </c>
      <c r="I55" s="2">
        <f>IF(A55="","",IF(C55="Payment Received",I54-IFERROR(G55,0),IF(C55="Monthly Rent Charge",I54+IFERROR(E55,0)+IFERROR(F55,0),I54)))</f>
        <v/>
      </c>
      <c r="J55" t="str">
        <v/>
      </c>
    </row>
    <row r="56">
      <c r="A56" s="6">
        <v>45976</v>
      </c>
      <c r="B56" s="1" t="str">
        <v>November</v>
      </c>
      <c r="C56" t="str">
        <v>Payment Received</v>
      </c>
      <c r="D56" t="str">
        <v>MILLICENT ODERA</v>
      </c>
      <c r="E56" s="2">
        <v>0</v>
      </c>
      <c r="F56" s="2">
        <v>0</v>
      </c>
      <c r="G56" s="2">
        <v>300</v>
      </c>
      <c r="H56" t="str">
        <v>TKFD7ACEI5</v>
      </c>
      <c r="I56" s="2">
        <f>IF(A56="","",IF(C56="Payment Received",I55-IFERROR(G56,0),IF(C56="Monthly Rent Charge",I55+IFERROR(E56,0)+IFERROR(F56,0),I55)))</f>
        <v/>
      </c>
      <c r="J56" t="str">
        <v/>
      </c>
    </row>
    <row r="57" ht="15" customHeight="1">
      <c r="A57" s="7">
        <v>45992</v>
      </c>
      <c r="B57" s="1" t="str">
        <v>December</v>
      </c>
      <c r="C57" t="str">
        <v>Monthly Rent Charge</v>
      </c>
      <c r="D57" t="str">
        <v>MILLICENT ODERA</v>
      </c>
      <c r="E57" s="2">
        <v>5500</v>
      </c>
      <c r="F57" s="2">
        <v>200</v>
      </c>
      <c r="G57" s="2">
        <v>0</v>
      </c>
      <c r="H57" t="str">
        <v/>
      </c>
      <c r="I57" s="2">
        <f>IF(A57="","",IF(C57="Payment Received",I56-IFERROR(G57,0),IF(C57="Monthly Rent Charge",I56+IFERROR(E57,0)+IFERROR(F57,0),I56)))</f>
        <v/>
      </c>
      <c r="J57" t="str">
        <v/>
      </c>
    </row>
    <row r="58" ht="15" customHeight="1">
      <c r="A58" s="7">
        <v>46001</v>
      </c>
      <c r="B58" s="1" t="str">
        <v>December</v>
      </c>
      <c r="C58" t="str">
        <v>Payment Received</v>
      </c>
      <c r="D58" t="str">
        <v>MILLICENT ODERA</v>
      </c>
      <c r="E58" s="2">
        <v>0</v>
      </c>
      <c r="F58" s="2">
        <v>0</v>
      </c>
      <c r="G58" s="2">
        <v>5000</v>
      </c>
      <c r="H58" t="str">
        <v>TLAD70PGME</v>
      </c>
      <c r="I58" s="2">
        <f>IF(A58="","",IF(C58="Payment Received",I57-IFERROR(G58,0),IF(C58="Monthly Rent Charge",I57+IFERROR(E58,0)+IFERROR(F58,0),I57)))</f>
        <v/>
      </c>
      <c r="J58" t="str">
        <v/>
      </c>
    </row>
    <row r="59">
      <c r="A59" s="6">
        <v>46004</v>
      </c>
      <c r="B59" s="1" t="str">
        <v>December</v>
      </c>
      <c r="C59" t="str">
        <v>Payment Received</v>
      </c>
      <c r="D59" t="str">
        <v>MILLICENT ODERA</v>
      </c>
      <c r="E59" s="2">
        <v>0</v>
      </c>
      <c r="F59" s="2">
        <v>0</v>
      </c>
      <c r="G59" s="2">
        <v>700</v>
      </c>
      <c r="H59" t="str">
        <v>TLDD70Z86L</v>
      </c>
      <c r="I59" s="2">
        <f>IF(A59="","",IF(C59="Payment Received",I58-IFERROR(G59,0),IF(C59="Monthly Rent Charge",I58+IFERROR(E59,0)+IFERROR(F59,0),I58)))</f>
        <v/>
      </c>
      <c r="J59" t="str">
        <v/>
      </c>
    </row>
    <row r="60" ht="15" customHeight="1">
      <c r="A60" s="7">
        <v>46023</v>
      </c>
      <c r="B60" s="1" t="str">
        <v>January</v>
      </c>
      <c r="C60" t="str">
        <v>Monthly Rent Charge</v>
      </c>
      <c r="D60" t="str">
        <v>MILLICENT ODERA</v>
      </c>
      <c r="E60" s="2">
        <v>5500</v>
      </c>
      <c r="F60" s="2">
        <v>200</v>
      </c>
      <c r="G60" s="2">
        <v>0</v>
      </c>
      <c r="H60" t="str">
        <v/>
      </c>
      <c r="I60" s="2">
        <f>IF(A60="","",IF(C60="Payment Received",I59-IFERROR(G60,0),IF(C60="Monthly Rent Charge",I59+IFERROR(E60,0)+IFERROR(F60,0),I59)))</f>
        <v/>
      </c>
      <c r="J60" t="str">
        <v/>
      </c>
    </row>
    <row r="61" ht="15" customHeight="1">
      <c r="A61" s="7">
        <v>46032</v>
      </c>
      <c r="B61" s="1" t="str">
        <v>January</v>
      </c>
      <c r="C61" t="str">
        <v>Payment Received</v>
      </c>
      <c r="D61" t="str">
        <v>MILLICENT ODERA</v>
      </c>
      <c r="E61" s="2">
        <v>0</v>
      </c>
      <c r="F61" s="2">
        <v>0</v>
      </c>
      <c r="G61" s="2">
        <v>5000</v>
      </c>
      <c r="H61" t="str">
        <v>UAAD73MF1N</v>
      </c>
      <c r="I61" s="2">
        <f>IF(A61="","",IF(C61="Payment Received",I60-IFERROR(G61,0),IF(C61="Monthly Rent Charge",I60+IFERROR(E61,0)+IFERROR(F61,0),I60)))</f>
        <v/>
      </c>
      <c r="J61" t="str">
        <v/>
      </c>
    </row>
    <row r="62">
      <c r="A62" s="6">
        <v>46051</v>
      </c>
      <c r="B62" s="1" t="str">
        <v>January</v>
      </c>
      <c r="C62" t="str">
        <v>Payment Received</v>
      </c>
      <c r="D62" t="str">
        <v>MILLICENT ODERA</v>
      </c>
      <c r="E62" s="2">
        <v>0</v>
      </c>
      <c r="F62" s="2">
        <v>0</v>
      </c>
      <c r="G62" s="2">
        <v>700</v>
      </c>
      <c r="H62" t="str">
        <v>UATD75CB7K</v>
      </c>
      <c r="I62" s="2">
        <f>IF(A62="","",IF(C62="Payment Received",I61-IFERROR(G62,0),IF(C62="Monthly Rent Charge",I61+IFERROR(E62,0)+IFERROR(F62,0),I61)))</f>
        <v/>
      </c>
      <c r="J62" t="str">
        <v/>
      </c>
    </row>
    <row r="63" ht="15" customHeight="1">
      <c r="A63" s="7">
        <v>46054</v>
      </c>
      <c r="B63" s="1" t="str">
        <v>February</v>
      </c>
      <c r="C63" t="str">
        <v>Monthly Rent Charge</v>
      </c>
      <c r="D63" t="str">
        <v>MILLICENT ODERA</v>
      </c>
      <c r="E63" s="2">
        <v>5500</v>
      </c>
      <c r="F63" s="2">
        <v>200</v>
      </c>
      <c r="G63" s="2">
        <v>0</v>
      </c>
      <c r="H63" t="str">
        <v/>
      </c>
      <c r="I63" s="2">
        <f>IF(A63="","",IF(C63="Payment Received",I62-IFERROR(G63,0),IF(C63="Monthly Rent Charge",I62+IFERROR(E63,0)+IFERROR(F63,0),I62)))</f>
        <v/>
      </c>
      <c r="J63" t="str">
        <v/>
      </c>
    </row>
    <row r="64" ht="15" customHeight="1">
      <c r="A64" s="7">
        <v>46064</v>
      </c>
      <c r="B64" s="1" t="str">
        <v>February</v>
      </c>
      <c r="C64" t="str">
        <v>Payment Received</v>
      </c>
      <c r="D64" t="str">
        <v>MILLICENT ODERA</v>
      </c>
      <c r="E64" s="2">
        <v>0</v>
      </c>
      <c r="F64" s="2">
        <v>0</v>
      </c>
      <c r="G64" s="2">
        <v>2700</v>
      </c>
      <c r="H64" t="str">
        <v>UBBD76MB0Q</v>
      </c>
      <c r="I64" s="2">
        <f>IF(A64="","",IF(C64="Payment Received",I63-IFERROR(G64,0),IF(C64="Monthly Rent Charge",I63+IFERROR(E64,0)+IFERROR(F64,0),I63)))</f>
        <v/>
      </c>
      <c r="J64" t="str">
        <v/>
      </c>
    </row>
    <row r="65">
      <c r="A65" s="6">
        <v>46073</v>
      </c>
      <c r="B65" s="1" t="str">
        <v>February</v>
      </c>
      <c r="C65" t="str">
        <v>Payment Received</v>
      </c>
      <c r="D65" t="str">
        <v>MILLICENT ODERA</v>
      </c>
      <c r="E65" s="2">
        <v>0</v>
      </c>
      <c r="F65" s="2">
        <v>0</v>
      </c>
      <c r="G65" s="2">
        <v>3000</v>
      </c>
      <c r="H65" t="str">
        <v>UBKD77IF6B</v>
      </c>
      <c r="I65" s="2">
        <f>IF(A65="","",IF(C65="Payment Received",I64-IFERROR(G65,0),IF(C65="Monthly Rent Charge",I64+IFERROR(E65,0)+IFERROR(F65,0),I64)))</f>
        <v/>
      </c>
      <c r="J65" t="str">
        <v/>
      </c>
    </row>
    <row r="66" ht="15" customHeight="1">
      <c r="A66" s="7">
        <v>46082</v>
      </c>
      <c r="B66" s="1" t="str">
        <v>March</v>
      </c>
      <c r="C66" t="str">
        <v>Monthly Rent Charge</v>
      </c>
      <c r="D66" t="str">
        <v>MILLICENT ODERA</v>
      </c>
      <c r="E66" s="2">
        <v>5500</v>
      </c>
      <c r="F66" s="2">
        <v>200</v>
      </c>
      <c r="G66" s="2">
        <v>0</v>
      </c>
      <c r="H66" t="str">
        <v/>
      </c>
      <c r="I66" s="2">
        <f>IF(A66="","",IF(C66="Payment Received",I65-IFERROR(G66,0),IF(C66="Monthly Rent Charge",I65+IFERROR(E66,0)+IFERROR(F66,0),I65)))</f>
        <v/>
      </c>
      <c r="J66" t="str">
        <v/>
      </c>
    </row>
    <row r="67" ht="15" customHeight="1">
      <c r="A67" s="7">
        <v>46091</v>
      </c>
      <c r="B67" s="1" t="str">
        <v>March</v>
      </c>
      <c r="C67" t="str">
        <v>Payment Received</v>
      </c>
      <c r="D67" t="str">
        <v>MILLICENT ODERA</v>
      </c>
      <c r="E67" s="2">
        <v>0</v>
      </c>
      <c r="F67" s="2">
        <v>0</v>
      </c>
      <c r="G67" s="2">
        <v>5000</v>
      </c>
      <c r="H67" t="str">
        <v>UCAD798LB7</v>
      </c>
      <c r="I67" s="2">
        <f>IF(A67="","",IF(C67="Payment Received",I66-IFERROR(G67,0),IF(C67="Monthly Rent Charge",I66+IFERROR(E67,0)+IFERROR(F67,0),I66)))</f>
        <v/>
      </c>
      <c r="J67" t="str">
        <v/>
      </c>
    </row>
    <row r="68">
      <c r="A68" s="6">
        <v>46111</v>
      </c>
      <c r="B68" s="1" t="str">
        <v>March</v>
      </c>
      <c r="C68" t="str">
        <v>Payment Received</v>
      </c>
      <c r="D68" t="str">
        <v>MILLICENT ODERA</v>
      </c>
      <c r="E68" s="2">
        <v>0</v>
      </c>
      <c r="F68" s="2">
        <v>0</v>
      </c>
      <c r="G68" s="2">
        <v>700</v>
      </c>
      <c r="H68" t="str">
        <v>UCUD7BBSS4</v>
      </c>
      <c r="I68" s="2">
        <f>IF(A68="","",IF(C68="Payment Received",I67-IFERROR(G68,0),IF(C68="Monthly Rent Charge",I67+IFERROR(E68,0)+IFERROR(F68,0),I67)))</f>
        <v/>
      </c>
      <c r="J68" t="str">
        <v/>
      </c>
    </row>
    <row r="69" ht="15" customHeight="1">
      <c r="A69" s="7">
        <v>46113</v>
      </c>
      <c r="B69" s="1" t="str">
        <v>April</v>
      </c>
      <c r="C69" t="str">
        <v>Monthly Rent Charge</v>
      </c>
      <c r="D69" t="str">
        <v>MILLICENT ODERA</v>
      </c>
      <c r="E69" s="2">
        <v>5500</v>
      </c>
      <c r="F69" s="2">
        <v>200</v>
      </c>
      <c r="G69" s="2">
        <v>0</v>
      </c>
      <c r="H69" t="str">
        <v/>
      </c>
      <c r="I69" s="2">
        <f>IF(A69="","",IF(C69="Payment Received",I68-IFERROR(G69,0),IF(C69="Monthly Rent Charge",I68+IFERROR(E69,0)+IFERROR(F69,0),I68)))</f>
        <v/>
      </c>
      <c r="J69" t="str">
        <v/>
      </c>
    </row>
    <row r="70" ht="15" customHeight="1">
      <c r="A70" s="7">
        <v>46122</v>
      </c>
      <c r="B70" s="1" t="str">
        <v>April</v>
      </c>
      <c r="C70" t="str">
        <v>Payment Received</v>
      </c>
      <c r="D70" t="str">
        <v>MILLICENT ODERA</v>
      </c>
      <c r="E70" s="2">
        <v>0</v>
      </c>
      <c r="F70" s="2">
        <v>0</v>
      </c>
      <c r="G70" s="2">
        <v>5000</v>
      </c>
      <c r="H70" t="str">
        <v>UDAD70QPBY</v>
      </c>
      <c r="I70" s="2">
        <f>IF(A70="","",IF(C70="Payment Received",I69-IFERROR(G70,0),IF(C70="Monthly Rent Charge",I69+IFERROR(E70,0)+IFERROR(F70,0),I69)))</f>
        <v/>
      </c>
      <c r="J70" t="str">
        <v/>
      </c>
    </row>
    <row r="71">
      <c r="A71" s="6">
        <v>46136</v>
      </c>
      <c r="B71" s="1" t="str">
        <v>April</v>
      </c>
      <c r="C71" t="str">
        <v>Payment Received</v>
      </c>
      <c r="D71" t="str">
        <v>MILLICENT ODERA</v>
      </c>
      <c r="E71" s="2">
        <v>0</v>
      </c>
      <c r="F71" s="2">
        <v>0</v>
      </c>
      <c r="G71" s="2">
        <v>700</v>
      </c>
      <c r="H71" t="str">
        <v>UDOD72C3UD</v>
      </c>
      <c r="I71" s="2">
        <f>IF(A71="","",IF(C71="Payment Received",I70-IFERROR(G71,0),IF(C71="Monthly Rent Charge",I70+IFERROR(E71,0)+IFERROR(F71,0),I70)))</f>
        <v/>
      </c>
      <c r="J71" t="str">
        <v/>
      </c>
    </row>
    <row r="72">
      <c r="A72" s="6">
        <v>46143</v>
      </c>
      <c r="B72" s="1" t="str">
        <v>May</v>
      </c>
      <c r="C72" t="str">
        <v>Monthly Rent Charge</v>
      </c>
      <c r="D72" t="str">
        <v>MILLICENT ODERA</v>
      </c>
      <c r="E72" s="2">
        <v>5500</v>
      </c>
      <c r="F72" s="2">
        <v>200</v>
      </c>
      <c r="G72" s="2">
        <v>0</v>
      </c>
      <c r="H72" t="str">
        <v/>
      </c>
      <c r="I72" s="2">
        <f>IF(A72="","",IF(C72="Payment Received",I71-IFERROR(G72,0),IF(C72="Monthly Rent Charge",I71+IFERROR(E72,0)+IFERROR(F72,0),I71)))</f>
        <v/>
      </c>
      <c r="J72" t="str">
        <v/>
      </c>
    </row>
    <row r="73">
      <c r="A73" s="6">
        <v>46152</v>
      </c>
      <c r="B73" s="1" t="str">
        <v>May</v>
      </c>
      <c r="C73" t="str">
        <v>Payment Received</v>
      </c>
      <c r="D73" t="str">
        <v>MILLICENT ODERA</v>
      </c>
      <c r="E73" s="2">
        <v>0</v>
      </c>
      <c r="F73" s="2">
        <v>0</v>
      </c>
      <c r="G73" s="2">
        <v>2000</v>
      </c>
      <c r="H73" t="str">
        <v>UEAD7474Y9</v>
      </c>
      <c r="I73" s="2">
        <f>IF(A73="","",IF(C73="Payment Received",I72-IFERROR(G73,0),IF(C73="Monthly Rent Charge",I72+IFERROR(E73,0)+IFERROR(F73,0),I72)))</f>
        <v/>
      </c>
      <c r="J73" t="str">
        <v/>
      </c>
    </row>
    <row r="74">
      <c r="A74" s="6">
        <v>46169</v>
      </c>
      <c r="B74" s="1" t="str">
        <v>May</v>
      </c>
      <c r="C74" t="str">
        <v>Payment Received</v>
      </c>
      <c r="D74" t="str">
        <v>MILLICENT ODERA</v>
      </c>
      <c r="E74" s="2">
        <v>0</v>
      </c>
      <c r="F74" s="2">
        <v>0</v>
      </c>
      <c r="G74" s="2">
        <v>3700</v>
      </c>
      <c r="H74" t="str">
        <v>UEPD75W5NC</v>
      </c>
      <c r="I74" s="2">
        <f>IF(A74="","",IF(C74="Payment Received",I73-IFERROR(G74,0),IF(C74="Monthly Rent Charge",I73+IFERROR(E74,0)+IFERROR(F74,0),I73)))</f>
        <v/>
      </c>
      <c r="J74" t="str">
        <v/>
      </c>
    </row>
    <row r="75">
      <c r="A75" s="6">
        <v>46174</v>
      </c>
      <c r="B75" s="1" t="str">
        <v>June</v>
      </c>
      <c r="C75" t="str">
        <v>Monthly Rent Charge</v>
      </c>
      <c r="D75" t="str">
        <v>MILLICENT ODERA</v>
      </c>
      <c r="E75" s="2">
        <v>5500</v>
      </c>
      <c r="F75" s="2">
        <v>200</v>
      </c>
      <c r="G75" s="2">
        <v>0</v>
      </c>
      <c r="H75" t="str">
        <v/>
      </c>
      <c r="I75" s="2">
        <f>IF(A75="","",IF(C75="Payment Received",I74-IFERROR(G75,0),IF(C75="Monthly Rent Charge",I74+IFERROR(E75,0)+IFERROR(F75,0),I74)))</f>
        <v/>
      </c>
      <c r="J75" t="str">
        <v/>
      </c>
    </row>
    <row r="76">
      <c r="A76" s="6">
        <v>46183</v>
      </c>
      <c r="B76" s="1" t="str">
        <v>June</v>
      </c>
      <c r="C76" t="str">
        <v>Payment Received</v>
      </c>
      <c r="D76" t="str">
        <v>MILLICENT ODERA</v>
      </c>
      <c r="E76" s="2">
        <v>0</v>
      </c>
      <c r="F76" s="2">
        <v>0</v>
      </c>
      <c r="G76" s="2">
        <v>5000</v>
      </c>
      <c r="H76" t="str">
        <v>UFAD77PMMY</v>
      </c>
      <c r="I76" s="2">
        <f>IF(A76="","",IF(C76="Payment Received",I75-IFERROR(G76,0),IF(C76="Monthly Rent Charge",I75+IFERROR(E76,0)+IFERROR(F76,0),I75)))</f>
        <v/>
      </c>
      <c r="J76" t="str">
        <v/>
      </c>
    </row>
    <row r="77">
      <c r="A77" s="6">
        <v>46195</v>
      </c>
      <c r="B77" s="1" t="str">
        <v>June</v>
      </c>
      <c r="C77" t="str">
        <v>Payment Received</v>
      </c>
      <c r="D77" t="str">
        <v>MILLICENT ODERA</v>
      </c>
      <c r="E77" s="2">
        <v>0</v>
      </c>
      <c r="F77" s="2">
        <v>0</v>
      </c>
      <c r="G77" s="2">
        <v>700</v>
      </c>
      <c r="H77" t="str">
        <v>UFMD797GYN</v>
      </c>
      <c r="I77" s="2">
        <f>IF(A77="","",IF(C77="Payment Received",I76-IFERROR(G77,0),IF(C77="Monthly Rent Charge",I76+IFERROR(E77,0)+IFERROR(F77,0),I76)))</f>
        <v/>
      </c>
      <c r="J77" t="str">
        <v/>
      </c>
    </row>
    <row r="78">
      <c r="A78" s="6">
        <v>46204</v>
      </c>
      <c r="B78" s="1" t="str">
        <v>July</v>
      </c>
      <c r="C78" t="str">
        <v>Monthly Rent Charge</v>
      </c>
      <c r="D78" t="str">
        <v>MILLICENT ODERA</v>
      </c>
      <c r="E78" s="2">
        <v>5500</v>
      </c>
      <c r="F78" s="2">
        <v>200</v>
      </c>
      <c r="G78" s="2">
        <v>0</v>
      </c>
      <c r="H78" t="str">
        <v/>
      </c>
      <c r="I78" s="2">
        <f>IF(A78="","",IF(C78="Payment Received",I77-IFERROR(G78,0),IF(C78="Monthly Rent Charge",I77+IFERROR(E78,0)+IFERROR(F78,0),I77)))</f>
        <v/>
      </c>
      <c r="J78" t="str">
        <v/>
      </c>
    </row>
    <row r="79">
      <c r="A79" s="6">
        <v>46213</v>
      </c>
      <c r="B79" s="1" t="str">
        <v>July</v>
      </c>
      <c r="C79" t="str">
        <v>Payment Received</v>
      </c>
      <c r="D79" t="str">
        <v>MILLICENT ODERA</v>
      </c>
      <c r="E79" s="2">
        <v>0</v>
      </c>
      <c r="F79" s="2">
        <v>0</v>
      </c>
      <c r="G79" s="2">
        <v>4000</v>
      </c>
      <c r="H79" t="str">
        <v>UGAD7BBHHE</v>
      </c>
      <c r="I79" s="2">
        <f>IF(A79="","",IF(C79="Payment Received",I78-IFERROR(G79,0),IF(C79="Monthly Rent Charge",I78+IFERROR(E79,0)+IFERROR(F79,0),I78)))</f>
        <v/>
      </c>
      <c r="J79" t="str">
        <v/>
      </c>
    </row>
    <row r="80">
      <c r="A80" s="6">
        <v>46219</v>
      </c>
      <c r="B80" s="1" t="str">
        <v>July</v>
      </c>
      <c r="C80" t="str">
        <v>Payment Received</v>
      </c>
      <c r="D80" t="str">
        <v>MILLICENT ODERA</v>
      </c>
      <c r="E80" s="2">
        <v>0</v>
      </c>
      <c r="F80" s="2">
        <v>0</v>
      </c>
      <c r="G80" s="2">
        <v>1700</v>
      </c>
      <c r="H80" t="str">
        <v>UGGD703GR1</v>
      </c>
      <c r="I80" s="2">
        <f>IF(A80="","",IF(C80="Payment Received",I79-IFERROR(G80,0),IF(C80="Monthly Rent Charge",I79+IFERROR(E80,0)+IFERROR(F80,0),I79)))</f>
        <v/>
      </c>
      <c r="J80" t="str">
        <v/>
      </c>
    </row>
    <row r="81">
      <c r="A81" s="6">
        <v>46235</v>
      </c>
      <c r="B81" s="1" t="str">
        <v>August</v>
      </c>
      <c r="C81" t="str">
        <v>Monthly Rent Charge</v>
      </c>
      <c r="D81" t="str">
        <v>MILLICENT ODERA</v>
      </c>
      <c r="E81" s="2">
        <v>5500</v>
      </c>
      <c r="F81" s="2">
        <v>200</v>
      </c>
      <c r="G81" s="2">
        <v>0</v>
      </c>
      <c r="H81" t="str">
        <v/>
      </c>
      <c r="I81" s="2">
        <f>IF(A81="","",IF(C81="Payment Received",I80-IFERROR(G81,0),IF(C81="Monthly Rent Charge",I80+IFERROR(E81,0)+IFERROR(F81,0),I80)))</f>
        <v/>
      </c>
      <c r="J81" t="str">
        <v/>
      </c>
    </row>
    <row r="82">
      <c r="A82" s="6">
        <v>46244</v>
      </c>
      <c r="B82" s="1" t="str">
        <v>August</v>
      </c>
      <c r="C82" t="str">
        <v>Payment Received</v>
      </c>
      <c r="D82" t="str">
        <v>MILLICENT ODERA</v>
      </c>
      <c r="E82" s="2">
        <v>0</v>
      </c>
      <c r="F82" s="2">
        <v>0</v>
      </c>
      <c r="G82" s="2">
        <v>4400</v>
      </c>
      <c r="H82" t="str">
        <v>UHAD72ZSSD</v>
      </c>
      <c r="I82" s="2">
        <f>IF(A82="","",IF(C82="Payment Received",I81-IFERROR(G82,0),IF(C82="Monthly Rent Charge",I81+IFERROR(E82,0)+IFERROR(F82,0),I81)))</f>
        <v/>
      </c>
      <c r="J82" t="str">
        <v/>
      </c>
    </row>
    <row r="83">
      <c r="A83" s="6">
        <v>46266</v>
      </c>
      <c r="B83" s="1" t="str">
        <v>September</v>
      </c>
      <c r="C83" t="str">
        <v>Monthly rent + garbage</v>
      </c>
      <c r="D83" t="str">
        <v>MILLICENT ODERA</v>
      </c>
      <c r="E83" s="2">
        <v>5500</v>
      </c>
      <c r="F83" s="2">
        <v>200</v>
      </c>
      <c r="G83" s="2">
        <v>0</v>
      </c>
      <c r="H83" t="str">
        <v/>
      </c>
      <c r="I83" s="2">
        <f>IF(A83="","",IF(C83="Payment Received",I82-IFERROR(G83,0),IF(C83="Monthly Rent Charge",I82+IFERROR(E83,0)+IFERROR(F83,0),I82)))</f>
        <v/>
      </c>
      <c r="J83" t="str">
        <v/>
      </c>
    </row>
    <row r="84">
      <c r="A84" s="6">
        <v>46275</v>
      </c>
      <c r="B84" s="1" t="str">
        <v>September</v>
      </c>
      <c r="C84" t="str">
        <v>Payment (M-Pesa)</v>
      </c>
      <c r="D84" t="str">
        <v>MILLICENT ODERA</v>
      </c>
      <c r="E84" s="2">
        <v>0</v>
      </c>
      <c r="F84" s="2">
        <v>0</v>
      </c>
      <c r="G84" s="2">
        <v>5000</v>
      </c>
      <c r="H84" t="str">
        <v>UIAD76KV5I</v>
      </c>
      <c r="I84" s="2">
        <f>IF(A84="","",IF(C84="Payment Received",I83-IFERROR(G84,0),IF(C84="Monthly Rent Charge",I83+IFERROR(E84,0)+IFERROR(F84,0),I83)))</f>
        <v/>
      </c>
      <c r="J84" t="str"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Shop 1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Shop 1</v>
      </c>
      <c r="C3" t="str">
        <v>Current Rent</v>
      </c>
      <c r="D3" s="2">
        <v>10000</v>
      </c>
      <c r="E3" s="2" t="str">
        <v>Garbage</v>
      </c>
      <c r="F3" s="2">
        <v>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IFERROR(INDEX(Reports!$B$5:$B$19,MATCH("Shop 1",Reports!$A$5:$A$19,0)),"")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45870</v>
      </c>
      <c r="B6" s="1" t="str">
        <v>August</v>
      </c>
      <c r="C6" t="str">
        <v>Monthly Rent Charge</v>
      </c>
      <c r="D6" t="str">
        <v>Allan WAITHAKA /Ann Mwangi /I TILL=576777</v>
      </c>
      <c r="E6" s="2">
        <v>10000</v>
      </c>
      <c r="F6" s="2">
        <v>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>10,000 for Deposit (Never Paid)</v>
      </c>
    </row>
    <row r="7" ht="15" customHeight="1">
      <c r="A7" s="7">
        <v>45898</v>
      </c>
      <c r="B7" s="1" t="str">
        <v>August</v>
      </c>
      <c r="C7" t="str">
        <v>Payment Received</v>
      </c>
      <c r="D7" t="str">
        <v>Allan WAITHAKA /Ann Mwangi /I TILL=576777</v>
      </c>
      <c r="E7" s="2">
        <v>0</v>
      </c>
      <c r="F7" s="2">
        <v>0</v>
      </c>
      <c r="G7" s="2">
        <v>10000</v>
      </c>
      <c r="H7" t="str">
        <v>TNT0I9IQXQ</v>
      </c>
      <c r="I7" s="2">
        <f>IF(A7="","",IF(C7="Payment Received",I6-IFERROR(G7,0),IF(C7="Monthly Rent Charge",I6+IFERROR(E7,0)+IFERROR(F7,0),I6)))</f>
        <v/>
      </c>
      <c r="J7" t="str">
        <v>Paid for September</v>
      </c>
    </row>
    <row r="8">
      <c r="A8" s="6">
        <v>45931</v>
      </c>
      <c r="B8" s="1" t="str">
        <v>October</v>
      </c>
      <c r="C8" t="str">
        <v>Monthly Rent Charge</v>
      </c>
      <c r="D8" t="str">
        <v>Allan WAITHAKA /Ann Mwangi /I TILL=576777</v>
      </c>
      <c r="E8" s="2">
        <v>10000</v>
      </c>
      <c r="F8" s="2">
        <v>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45933</v>
      </c>
      <c r="B9" s="1" t="str">
        <v>October</v>
      </c>
      <c r="C9" t="str">
        <v>Payment Received</v>
      </c>
      <c r="D9" t="str">
        <v>Allan WAITHAKA /Ann Mwangi /I TILL=576777</v>
      </c>
      <c r="E9" s="2">
        <v>0</v>
      </c>
      <c r="F9" s="2">
        <v>0</v>
      </c>
      <c r="G9" s="2">
        <v>10000</v>
      </c>
      <c r="H9" t="str">
        <v>TJ33O6ES5V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45962</v>
      </c>
      <c r="B10" s="1" t="str">
        <v>November</v>
      </c>
      <c r="C10" t="str">
        <v>Monthly Rent Charge</v>
      </c>
      <c r="D10" t="str">
        <v>Allan WAITHAKA /Ann Mwangi /I TILL=576777</v>
      </c>
      <c r="E10" s="2">
        <v>10000</v>
      </c>
      <c r="F10" s="2">
        <v>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>
      <c r="A11" s="6">
        <v>45992</v>
      </c>
      <c r="B11" s="1" t="str">
        <v>December</v>
      </c>
      <c r="C11" t="str">
        <v>Monthly Rent Charge</v>
      </c>
      <c r="D11" t="str">
        <v>Allan WAITHAKA /Ann Mwangi /I TILL=576777</v>
      </c>
      <c r="E11" s="2">
        <v>10000</v>
      </c>
      <c r="F11" s="2">
        <v>0</v>
      </c>
      <c r="G11" s="2">
        <v>0</v>
      </c>
      <c r="H11" t="str">
        <v/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 ht="15" customHeight="1">
      <c r="A12" s="7">
        <v>46014</v>
      </c>
      <c r="B12" s="1" t="str">
        <v>December</v>
      </c>
      <c r="C12" t="str">
        <v>Payment Received</v>
      </c>
      <c r="D12" t="str">
        <v>Allan WAITHAKA /Ann Mwangi /I TILL=576777</v>
      </c>
      <c r="E12" s="2">
        <v>0</v>
      </c>
      <c r="F12" s="2">
        <v>0</v>
      </c>
      <c r="G12" s="2">
        <v>10000</v>
      </c>
      <c r="H12" s="7" t="str">
        <v>TLN3O220O89</v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>
      <c r="A13" s="6">
        <v>46023</v>
      </c>
      <c r="B13" s="1" t="str">
        <v>January</v>
      </c>
      <c r="C13" t="str">
        <v>Monthly Rent Charge</v>
      </c>
      <c r="D13" t="str">
        <v>Allan WAITHAKA /Ann Mwangi /I TILL=576777</v>
      </c>
      <c r="E13" s="2">
        <v>10000</v>
      </c>
      <c r="F13" s="2">
        <v>0</v>
      </c>
      <c r="G13" s="2">
        <v>0</v>
      </c>
      <c r="H13" t="str">
        <v/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46054</v>
      </c>
      <c r="B14" s="1" t="str">
        <v>February</v>
      </c>
      <c r="C14" t="str">
        <v>Monthly Rent Charge</v>
      </c>
      <c r="D14" t="str">
        <v>Allan WAITHAKA /Ann Mwangi /I TILL=576777</v>
      </c>
      <c r="E14" s="2">
        <v>10000</v>
      </c>
      <c r="F14" s="2">
        <v>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 ht="15" customHeight="1">
      <c r="A15" s="7">
        <v>46065</v>
      </c>
      <c r="B15" s="1" t="str">
        <v>February</v>
      </c>
      <c r="C15" t="str">
        <v>Payment Received</v>
      </c>
      <c r="D15" t="str">
        <v>Allan WAITHAKA /Ann Mwangi /I TILL=576777</v>
      </c>
      <c r="E15" s="2">
        <v>0</v>
      </c>
      <c r="F15" s="2">
        <v>0</v>
      </c>
      <c r="G15" s="2">
        <v>20000</v>
      </c>
      <c r="H15" t="str">
        <v>UBC306X9AG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46082</v>
      </c>
      <c r="B16" s="1" t="str">
        <v>March</v>
      </c>
      <c r="C16" t="str">
        <v>Monthly Rent Charge</v>
      </c>
      <c r="D16" t="str">
        <v>Allan WAITHAKA /Ann Mwangi /I TILL=576777</v>
      </c>
      <c r="E16" s="2">
        <v>10000</v>
      </c>
      <c r="F16" s="2">
        <v>0</v>
      </c>
      <c r="G16" s="2">
        <v>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 ht="15" customHeight="1">
      <c r="A17" s="7">
        <v>46091</v>
      </c>
      <c r="B17" s="1" t="str">
        <v>March</v>
      </c>
      <c r="C17" t="str">
        <v>Payment Received</v>
      </c>
      <c r="D17" t="str">
        <v>Allan WAITHAKA /Ann Mwangi /I TILL=576777</v>
      </c>
      <c r="E17" s="2">
        <v>0</v>
      </c>
      <c r="F17" s="2">
        <v>0</v>
      </c>
      <c r="G17" s="2">
        <v>10000</v>
      </c>
      <c r="H17" t="str">
        <v>UCA3O9FAR9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 ht="15" customHeight="1">
      <c r="A18" s="7">
        <v>46097</v>
      </c>
      <c r="B18" s="1" t="str">
        <v>March</v>
      </c>
      <c r="C18" t="str">
        <v>Payment Received</v>
      </c>
      <c r="D18" t="str">
        <v>Allan WAITHAKA /Ann Mwangi /I TILL=576777</v>
      </c>
      <c r="E18" s="2">
        <v>0</v>
      </c>
      <c r="F18" s="2">
        <v>0</v>
      </c>
      <c r="G18" s="2">
        <v>10000</v>
      </c>
      <c r="H18" t="str">
        <v>UCG3O9ZK6A</v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>
      <c r="A19" s="6">
        <v>46113</v>
      </c>
      <c r="B19" s="1" t="str">
        <v>April</v>
      </c>
      <c r="C19" t="str">
        <v>Monthly Rent Charge</v>
      </c>
      <c r="D19" t="str">
        <v>Allan WAITHAKA /Ann Mwangi /I TILL=576777</v>
      </c>
      <c r="E19" s="2">
        <v>10000</v>
      </c>
      <c r="F19" s="2">
        <v>0</v>
      </c>
      <c r="G19" s="2">
        <v>0</v>
      </c>
      <c r="H19" t="str">
        <v/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 ht="15" customHeight="1">
      <c r="A20" s="7">
        <v>46129</v>
      </c>
      <c r="B20" s="1" t="str">
        <v>April</v>
      </c>
      <c r="C20" t="str">
        <v>Payment Received</v>
      </c>
      <c r="D20" t="str">
        <v>Allan WAITHAKA /Ann Mwangi /I TILL=576777</v>
      </c>
      <c r="E20" s="2">
        <v>0</v>
      </c>
      <c r="F20" s="2">
        <v>0</v>
      </c>
      <c r="G20" s="2">
        <v>10000</v>
      </c>
      <c r="H20" t="str">
        <v>UDH3O1QHCU</v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>
      <c r="A21" s="6">
        <v>46143</v>
      </c>
      <c r="B21" s="1" t="str">
        <v>May</v>
      </c>
      <c r="C21" t="str">
        <v>Monthly Rent Charge</v>
      </c>
      <c r="D21" t="str">
        <v>Allan WAITHAKA /Ann Mwangi /I TILL=576777</v>
      </c>
      <c r="E21" s="2">
        <v>10000</v>
      </c>
      <c r="F21" s="2">
        <v>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v>46154</v>
      </c>
      <c r="B22" s="1" t="str">
        <v>May</v>
      </c>
      <c r="C22" t="str">
        <v>Payment Received</v>
      </c>
      <c r="D22" t="str">
        <v>Allan WAITHAKA /Ann Mwangi /I TILL=576777</v>
      </c>
      <c r="E22" s="2">
        <v>0</v>
      </c>
      <c r="F22" s="2">
        <v>0</v>
      </c>
      <c r="G22" s="2">
        <v>10000</v>
      </c>
      <c r="H22" t="str">
        <v>UECOM3XS7A</v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46174</v>
      </c>
      <c r="B23" s="1" t="str">
        <v>June</v>
      </c>
      <c r="C23" t="str">
        <v>Monthly Rent Charge</v>
      </c>
      <c r="D23" t="str">
        <v>Allan WAITHAKA /Ann Mwangi /I TILL=576777</v>
      </c>
      <c r="E23" s="2">
        <v>10000</v>
      </c>
      <c r="F23" s="2">
        <v>0</v>
      </c>
      <c r="G23" s="2">
        <v>0</v>
      </c>
      <c r="H23" t="str">
        <v/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>
      <c r="A24" s="6">
        <v>46188</v>
      </c>
      <c r="B24" s="1" t="str">
        <v>June</v>
      </c>
      <c r="C24" t="str">
        <v>Payment Received</v>
      </c>
      <c r="D24" t="str">
        <v>Allan WAITHAKA /Ann Mwangi /I TILL=576777</v>
      </c>
      <c r="E24" s="2">
        <v>0</v>
      </c>
      <c r="F24" s="2">
        <v>0</v>
      </c>
      <c r="G24" s="2">
        <v>10000</v>
      </c>
      <c r="H24" t="str">
        <v>UFFLO7UNIQ</v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46204</v>
      </c>
      <c r="B25" s="1" t="str">
        <v>July</v>
      </c>
      <c r="C25" t="str">
        <v>Monthly Rent Charge</v>
      </c>
      <c r="D25" t="str">
        <v>Allan WAITHAKA /Ann Mwangi /I TILL=576777</v>
      </c>
      <c r="E25" s="2">
        <v>10000</v>
      </c>
      <c r="F25" s="2">
        <v>0</v>
      </c>
      <c r="G25" s="2">
        <v>0</v>
      </c>
      <c r="H25" t="str">
        <v/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>
      <c r="A26" s="6">
        <v>46216</v>
      </c>
      <c r="B26" s="1" t="str">
        <v>July</v>
      </c>
      <c r="C26" t="str">
        <v>Payment Received</v>
      </c>
      <c r="D26" t="str">
        <v>Allan WAITHAKA /Ann Mwangi /I TILL=576777</v>
      </c>
      <c r="E26" s="2">
        <v>0</v>
      </c>
      <c r="F26" s="2">
        <v>0</v>
      </c>
      <c r="G26" s="2">
        <v>10000</v>
      </c>
      <c r="H26" t="str">
        <v/>
      </c>
      <c r="I26" s="2">
        <f>IF(A26="","",IF(C26="Payment Received",I25-IFERROR(G26,0),IF(C26="Monthly Rent Charge",I25+IFERROR(E26,0)+IFERROR(F26,0),I25)))</f>
        <v/>
      </c>
      <c r="J26" t="str">
        <v>CASH</v>
      </c>
    </row>
    <row r="27">
      <c r="A27" s="6">
        <v>46235</v>
      </c>
      <c r="B27" s="1" t="str">
        <v>August</v>
      </c>
      <c r="C27" t="str">
        <v>Monthly Rent Charge</v>
      </c>
      <c r="D27" t="str">
        <v>Allan WAITHAKA /Ann Mwangi /I TILL=576777</v>
      </c>
      <c r="E27" s="2">
        <v>10000</v>
      </c>
      <c r="F27" s="2">
        <v>0</v>
      </c>
      <c r="G27" s="2">
        <v>0</v>
      </c>
      <c r="H27" t="str">
        <v/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46244</v>
      </c>
      <c r="B28" s="1" t="str">
        <v>August</v>
      </c>
      <c r="C28" t="str">
        <v>Payment Received</v>
      </c>
      <c r="D28" t="str">
        <v>Allan WAITHAKA /Ann Mwangi /I TILL=576777</v>
      </c>
      <c r="E28" s="2">
        <v>0</v>
      </c>
      <c r="F28" s="2">
        <v>0</v>
      </c>
      <c r="G28" s="2">
        <v>10000</v>
      </c>
      <c r="H28" t="str">
        <v>UHALO28D5G</v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>
      <c r="A29" s="6">
        <v>46266</v>
      </c>
      <c r="B29" s="1" t="str">
        <v>September</v>
      </c>
      <c r="C29" t="str">
        <v>Monthly rent + garbage</v>
      </c>
      <c r="D29" t="str">
        <v>Allan WAITHAKA /Ann Mwangi /I TILL=576777</v>
      </c>
      <c r="E29" s="2">
        <v>10000</v>
      </c>
      <c r="F29" s="2">
        <v>0</v>
      </c>
      <c r="G29" s="2">
        <v>0</v>
      </c>
      <c r="H29" t="str">
        <v/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6">
        <v>46275</v>
      </c>
      <c r="B30" s="1" t="str">
        <v>September</v>
      </c>
      <c r="C30" t="str">
        <v>Payment (M-Pesa)</v>
      </c>
      <c r="D30" t="str">
        <v>Allan WAITHAKA /Ann Mwangi /I TILL=576777</v>
      </c>
      <c r="E30" s="2">
        <v>0</v>
      </c>
      <c r="F30" s="2">
        <v>0</v>
      </c>
      <c r="G30" s="2">
        <v>10000</v>
      </c>
      <c r="H30" t="str">
        <v>UIAS85RS8F</v>
      </c>
      <c r="I30" s="2">
        <f>IF(A30="","",IF(C30="Payment Received",I29-IFERROR(G30,0),IF(C30="Monthly Rent Charge",I29+IFERROR(E30,0)+IFERROR(F30,0),I29)))</f>
        <v/>
      </c>
      <c r="J30" t="str">
        <v>TILL</v>
      </c>
    </row>
    <row r="31">
      <c r="A31" s="6">
        <f>IF(B31="","",DATE(YEAR(TODAY()),MATCH(B31,{"January","February","March","April","May","June","July","August","September","October","November","December"},0),1))</f>
        <v/>
      </c>
      <c r="C31">
        <f>IF(B31="","","Monthly Rent Charge")</f>
        <v/>
      </c>
      <c r="E31" s="2">
        <f>IF(C31="Monthly Rent Charge",$D$3,"")</f>
        <v/>
      </c>
      <c r="F31" s="2">
        <f>IF(C31="Monthly Rent Charge",$F$3,"")</f>
        <v/>
      </c>
      <c r="I31" s="2">
        <f>IF(A31="","",IF(C31="Payment Received",I30-IFERROR(G31,0),IF(C31="Monthly Rent Charge",I30+IFERROR(E31,0)+IFERROR(F31,0),I30)))</f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J205"/>
  <sheetViews>
    <sheetView workbookViewId="0" rightToLeft="0"/>
  </sheetViews>
  <cols>
    <col min="1" max="1" customWidth="1" width="14"/>
    <col min="2" max="2" customWidth="1" width="14"/>
    <col min="3" max="3" customWidth="1" width="24"/>
    <col min="4" max="4" customWidth="1" width="24"/>
    <col min="5" max="5" customWidth="1" width="15"/>
    <col min="6" max="6" customWidth="1" width="17"/>
    <col min="7" max="7" customWidth="1" width="18"/>
    <col min="8" max="8" customWidth="1" width="22"/>
    <col min="9" max="9" customWidth="1" width="17"/>
    <col min="10" max="10" customWidth="1" width="30"/>
  </cols>
  <sheetData>
    <row r="1" ht="27.95" customHeight="1">
      <c r="A1" t="str">
        <v>Unit Shop 2 — Tenant Statement / Ledger</v>
      </c>
    </row>
    <row r="2">
      <c r="A2" t="str">
        <v>Select a month to create a Monthly Rent Charge: the date fills as the first day of that month (current year) and description fills automatically. For a payment, leave Month blank and choose Payment Received.</v>
      </c>
    </row>
    <row r="3" ht="15" customHeight="1">
      <c r="A3" t="str">
        <v>Unit</v>
      </c>
      <c r="B3" t="str">
        <v>Shop 2</v>
      </c>
      <c r="C3" t="str">
        <v>Current Rent</v>
      </c>
      <c r="D3" s="2">
        <v>10000</v>
      </c>
      <c r="E3" s="2" t="str">
        <v>Garbage</v>
      </c>
      <c r="F3" s="2">
        <v>0</v>
      </c>
      <c r="G3">
        <f>SUM(E6:E200)+SUM(F6:F200)-SUM(G6:G200)</f>
        <v/>
      </c>
      <c r="H3" s="2">
        <f>IFERROR(LOOKUP(2,1/(I6:I205&lt;&gt;""),I6:I205),0)</f>
        <v/>
      </c>
      <c r="I3" t="str">
        <v>Tenant</v>
      </c>
      <c r="J3">
        <f>IFERROR(INDEX(Reports!$B$5:$B$19,MATCH("Shop 2",Reports!$A$5:$A$19,0)),"")</f>
        <v/>
      </c>
    </row>
    <row r="5" ht="15" customHeight="1">
      <c r="A5" t="str">
        <v>Date</v>
      </c>
      <c r="B5" t="str">
        <v>Month</v>
      </c>
      <c r="C5" t="str">
        <v>Description</v>
      </c>
      <c r="D5" t="str">
        <v>Tenant</v>
      </c>
      <c r="E5" t="str">
        <v>Rent Charged</v>
      </c>
      <c r="F5" t="str">
        <v>Garbage Charged</v>
      </c>
      <c r="G5" t="str">
        <v>Payment Received</v>
      </c>
      <c r="H5" t="str">
        <v>M-Pesa Reference</v>
      </c>
      <c r="I5" t="str">
        <v>Running Balance</v>
      </c>
      <c r="J5" t="str">
        <v>Remarks</v>
      </c>
    </row>
    <row r="6">
      <c r="A6" s="6">
        <v>45931</v>
      </c>
      <c r="B6" s="1" t="str">
        <v>October</v>
      </c>
      <c r="C6" t="str">
        <v>Monthly Rent Charge</v>
      </c>
      <c r="D6" t="str">
        <v>Mary Macharia</v>
      </c>
      <c r="E6" s="2">
        <v>15000</v>
      </c>
      <c r="F6" s="2">
        <v>0</v>
      </c>
      <c r="G6" s="2">
        <v>0</v>
      </c>
      <c r="H6" t="str">
        <v/>
      </c>
      <c r="I6" s="2">
        <f>IF(A6="","",IF(C6="Payment Received",-IFERROR(G6,0),IF(C6="Monthly Rent Charge",IFERROR(E6,0)+IFERROR(F6,0),0)))</f>
        <v/>
      </c>
      <c r="J6" t="str">
        <v>5,000 For Deposit</v>
      </c>
    </row>
    <row r="7" ht="15" customHeight="1">
      <c r="A7" s="7">
        <v>45931</v>
      </c>
      <c r="B7" s="1" t="str">
        <v>October</v>
      </c>
      <c r="C7" t="str">
        <v>Payment Received</v>
      </c>
      <c r="D7" t="str">
        <v>Mary Macharia</v>
      </c>
      <c r="E7" s="2">
        <v>0</v>
      </c>
      <c r="F7" s="2">
        <v>0</v>
      </c>
      <c r="G7" s="2">
        <v>15000</v>
      </c>
      <c r="H7" t="str">
        <v>TJ1QX67JDX</v>
      </c>
      <c r="I7" s="2">
        <f>IF(A7="","",IF(C7="Payment Received",I6-IFERROR(G7,0),IF(C7="Monthly Rent Charge",I6+IFERROR(E7,0)+IFERROR(F7,0),I6)))</f>
        <v/>
      </c>
      <c r="J7" t="str">
        <v/>
      </c>
    </row>
    <row r="8">
      <c r="A8" s="6">
        <v>45962</v>
      </c>
      <c r="B8" s="1" t="str">
        <v>November</v>
      </c>
      <c r="C8" t="str">
        <v>Monthly Rent Charge</v>
      </c>
      <c r="D8" t="str">
        <v>Mary Macharia</v>
      </c>
      <c r="E8" s="2">
        <v>10000</v>
      </c>
      <c r="F8" s="2">
        <v>0</v>
      </c>
      <c r="G8" s="2">
        <v>0</v>
      </c>
      <c r="H8" t="str">
        <v/>
      </c>
      <c r="I8" s="2">
        <f>IF(A8="","",IF(C8="Payment Received",I7-IFERROR(G8,0),IF(C8="Monthly Rent Charge",I7+IFERROR(E8,0)+IFERROR(F8,0),I7)))</f>
        <v/>
      </c>
      <c r="J8" t="str">
        <v/>
      </c>
    </row>
    <row r="9" ht="15" customHeight="1">
      <c r="A9" s="7">
        <v>45964</v>
      </c>
      <c r="B9" s="1" t="str">
        <v>November</v>
      </c>
      <c r="C9" t="str">
        <v>Payment Received</v>
      </c>
      <c r="D9" t="str">
        <v>Mary Macharia</v>
      </c>
      <c r="E9" s="2">
        <v>0</v>
      </c>
      <c r="F9" s="2">
        <v>0</v>
      </c>
      <c r="G9" s="2">
        <v>10000</v>
      </c>
      <c r="H9" t="str">
        <v>TK3QX965S0</v>
      </c>
      <c r="I9" s="2">
        <f>IF(A9="","",IF(C9="Payment Received",I8-IFERROR(G9,0),IF(C9="Monthly Rent Charge",I8+IFERROR(E9,0)+IFERROR(F9,0),I8)))</f>
        <v/>
      </c>
      <c r="J9" t="str">
        <v/>
      </c>
    </row>
    <row r="10">
      <c r="A10" s="6">
        <v>45992</v>
      </c>
      <c r="B10" s="1" t="str">
        <v>December</v>
      </c>
      <c r="C10" t="str">
        <v>Monthly Rent Charge</v>
      </c>
      <c r="D10" t="str">
        <v>Mary Macharia</v>
      </c>
      <c r="E10" s="2">
        <v>10000</v>
      </c>
      <c r="F10" s="2">
        <v>0</v>
      </c>
      <c r="G10" s="2">
        <v>0</v>
      </c>
      <c r="H10" t="str">
        <v/>
      </c>
      <c r="I10" s="2">
        <f>IF(A10="","",IF(C10="Payment Received",I9-IFERROR(G10,0),IF(C10="Monthly Rent Charge",I9+IFERROR(E10,0)+IFERROR(F10,0),I9)))</f>
        <v/>
      </c>
      <c r="J10" t="str">
        <v/>
      </c>
    </row>
    <row r="11" ht="15" customHeight="1">
      <c r="A11" s="7">
        <v>45995</v>
      </c>
      <c r="B11" s="1" t="str">
        <v>December</v>
      </c>
      <c r="C11" t="str">
        <v>Payment Received</v>
      </c>
      <c r="D11" t="str">
        <v>Mary Macharia</v>
      </c>
      <c r="E11" s="2">
        <v>0</v>
      </c>
      <c r="F11" s="2">
        <v>0</v>
      </c>
      <c r="G11" s="2">
        <v>10000</v>
      </c>
      <c r="H11" t="str">
        <v>TL4QX04BIY</v>
      </c>
      <c r="I11" s="2">
        <f>IF(A11="","",IF(C11="Payment Received",I10-IFERROR(G11,0),IF(C11="Monthly Rent Charge",I10+IFERROR(E11,0)+IFERROR(F11,0),I10)))</f>
        <v/>
      </c>
      <c r="J11" t="str">
        <v/>
      </c>
    </row>
    <row r="12">
      <c r="A12" s="6">
        <v>46023</v>
      </c>
      <c r="B12" s="1" t="str">
        <v>January</v>
      </c>
      <c r="C12" t="str">
        <v>Monthly Rent Charge</v>
      </c>
      <c r="D12" t="str">
        <v>Mary Macharia</v>
      </c>
      <c r="E12" s="2">
        <v>10000</v>
      </c>
      <c r="F12" s="2">
        <v>0</v>
      </c>
      <c r="G12" s="2">
        <v>0</v>
      </c>
      <c r="H12" t="str">
        <v/>
      </c>
      <c r="I12" s="2">
        <f>IF(A12="","",IF(C12="Payment Received",I11-IFERROR(G12,0),IF(C12="Monthly Rent Charge",I11+IFERROR(E12,0)+IFERROR(F12,0),I11)))</f>
        <v/>
      </c>
      <c r="J12" t="str">
        <v/>
      </c>
    </row>
    <row r="13" ht="15" customHeight="1">
      <c r="A13" s="7">
        <v>46027</v>
      </c>
      <c r="B13" s="1" t="str">
        <v>January</v>
      </c>
      <c r="C13" t="str">
        <v>Payment Received</v>
      </c>
      <c r="D13" t="str">
        <v>Mary Macharia</v>
      </c>
      <c r="E13" s="2">
        <v>0</v>
      </c>
      <c r="F13" s="2">
        <v>0</v>
      </c>
      <c r="G13" s="2">
        <v>10000</v>
      </c>
      <c r="H13" t="str">
        <v>UA57G2WSPL</v>
      </c>
      <c r="I13" s="2">
        <f>IF(A13="","",IF(C13="Payment Received",I12-IFERROR(G13,0),IF(C13="Monthly Rent Charge",I12+IFERROR(E13,0)+IFERROR(F13,0),I12)))</f>
        <v/>
      </c>
      <c r="J13" t="str">
        <v/>
      </c>
    </row>
    <row r="14">
      <c r="A14" s="6">
        <v>46054</v>
      </c>
      <c r="B14" s="1" t="str">
        <v>February</v>
      </c>
      <c r="C14" t="str">
        <v>Monthly Rent Charge</v>
      </c>
      <c r="D14" t="str">
        <v>Mary Macharia</v>
      </c>
      <c r="E14" s="2">
        <v>10000</v>
      </c>
      <c r="F14" s="2">
        <v>0</v>
      </c>
      <c r="G14" s="2">
        <v>0</v>
      </c>
      <c r="H14" t="str">
        <v/>
      </c>
      <c r="I14" s="2">
        <f>IF(A14="","",IF(C14="Payment Received",I13-IFERROR(G14,0),IF(C14="Monthly Rent Charge",I13+IFERROR(E14,0)+IFERROR(F14,0),I13)))</f>
        <v/>
      </c>
      <c r="J14" t="str">
        <v/>
      </c>
    </row>
    <row r="15" ht="15" customHeight="1">
      <c r="A15" s="7">
        <v>46058</v>
      </c>
      <c r="B15" s="1" t="str">
        <v>February</v>
      </c>
      <c r="C15" t="str">
        <v>Payment Received</v>
      </c>
      <c r="D15" t="str">
        <v>Mary Macharia</v>
      </c>
      <c r="E15" s="2">
        <v>0</v>
      </c>
      <c r="F15" s="2">
        <v>0</v>
      </c>
      <c r="G15" s="2">
        <v>10000</v>
      </c>
      <c r="H15" t="str">
        <v>UB5QX5XU12</v>
      </c>
      <c r="I15" s="2">
        <f>IF(A15="","",IF(C15="Payment Received",I14-IFERROR(G15,0),IF(C15="Monthly Rent Charge",I14+IFERROR(E15,0)+IFERROR(F15,0),I14)))</f>
        <v/>
      </c>
      <c r="J15" t="str">
        <v/>
      </c>
    </row>
    <row r="16">
      <c r="A16" s="6">
        <v>46082</v>
      </c>
      <c r="B16" s="1" t="str">
        <v>March</v>
      </c>
      <c r="C16" t="str">
        <v>Monthly Rent Charge</v>
      </c>
      <c r="D16" t="str">
        <v>Mary Macharia</v>
      </c>
      <c r="E16" s="2">
        <v>10000</v>
      </c>
      <c r="F16" s="2">
        <v>0</v>
      </c>
      <c r="G16" s="2">
        <v>0</v>
      </c>
      <c r="H16" t="str">
        <v/>
      </c>
      <c r="I16" s="2">
        <f>IF(A16="","",IF(C16="Payment Received",I15-IFERROR(G16,0),IF(C16="Monthly Rent Charge",I15+IFERROR(E16,0)+IFERROR(F16,0),I15)))</f>
        <v/>
      </c>
      <c r="J16" t="str">
        <v/>
      </c>
    </row>
    <row r="17" ht="15" customHeight="1">
      <c r="A17" s="7">
        <v>46087</v>
      </c>
      <c r="B17" s="1" t="str">
        <v>March</v>
      </c>
      <c r="C17" t="str">
        <v>Payment Received</v>
      </c>
      <c r="D17" t="str">
        <v>Mary Macharia</v>
      </c>
      <c r="E17" s="2">
        <v>0</v>
      </c>
      <c r="F17" s="2">
        <v>0</v>
      </c>
      <c r="G17" s="2">
        <v>10000</v>
      </c>
      <c r="H17" t="str">
        <v>UC67G8GXVD</v>
      </c>
      <c r="I17" s="2">
        <f>IF(A17="","",IF(C17="Payment Received",I16-IFERROR(G17,0),IF(C17="Monthly Rent Charge",I16+IFERROR(E17,0)+IFERROR(F17,0),I16)))</f>
        <v/>
      </c>
      <c r="J17" t="str">
        <v/>
      </c>
    </row>
    <row r="18">
      <c r="A18" s="6">
        <v>46113</v>
      </c>
      <c r="B18" s="1" t="str">
        <v>April</v>
      </c>
      <c r="C18" t="str">
        <v>Monthly Rent Charge</v>
      </c>
      <c r="D18" t="str">
        <v>Mary Macharia</v>
      </c>
      <c r="E18" s="2">
        <v>10000</v>
      </c>
      <c r="F18" s="2">
        <v>0</v>
      </c>
      <c r="G18" s="2">
        <v>0</v>
      </c>
      <c r="H18" t="str">
        <v/>
      </c>
      <c r="I18" s="2">
        <f>IF(A18="","",IF(C18="Payment Received",I17-IFERROR(G18,0),IF(C18="Monthly Rent Charge",I17+IFERROR(E18,0)+IFERROR(F18,0),I17)))</f>
        <v/>
      </c>
      <c r="J18" t="str">
        <v/>
      </c>
    </row>
    <row r="19" ht="15" customHeight="1">
      <c r="A19" s="7">
        <v>46113</v>
      </c>
      <c r="B19" s="1" t="str">
        <v>April</v>
      </c>
      <c r="C19" t="str">
        <v>Monthly Rent Charge</v>
      </c>
      <c r="D19" t="str">
        <v>Mary Macharia</v>
      </c>
      <c r="E19" s="2">
        <v>10000</v>
      </c>
      <c r="F19" s="2">
        <v>0</v>
      </c>
      <c r="G19" s="2">
        <v>0</v>
      </c>
      <c r="H19" t="str">
        <v/>
      </c>
      <c r="I19" s="2">
        <f>IF(A19="","",IF(C19="Payment Received",I18-IFERROR(G19,0),IF(C19="Monthly Rent Charge",I18+IFERROR(E19,0)+IFERROR(F19,0),I18)))</f>
        <v/>
      </c>
      <c r="J19" t="str">
        <v/>
      </c>
    </row>
    <row r="20">
      <c r="A20" s="6">
        <v>46118</v>
      </c>
      <c r="B20" s="1" t="str">
        <v>April</v>
      </c>
      <c r="C20" t="str">
        <v>Payment Received</v>
      </c>
      <c r="D20" t="str">
        <v>Mary Macharia</v>
      </c>
      <c r="E20" s="2">
        <v>0</v>
      </c>
      <c r="F20" s="2">
        <v>0</v>
      </c>
      <c r="G20" s="2">
        <v>10000</v>
      </c>
      <c r="H20" t="str">
        <v>UD67GBSFFK</v>
      </c>
      <c r="I20" s="2">
        <f>IF(A20="","",IF(C20="Payment Received",I19-IFERROR(G20,0),IF(C20="Monthly Rent Charge",I19+IFERROR(E20,0)+IFERROR(F20,0),I19)))</f>
        <v/>
      </c>
      <c r="J20" t="str">
        <v/>
      </c>
    </row>
    <row r="21" ht="15" customHeight="1">
      <c r="A21" s="7">
        <v>46143</v>
      </c>
      <c r="B21" s="1" t="str">
        <v>May</v>
      </c>
      <c r="C21" t="str">
        <v>Monthly Rent Charge</v>
      </c>
      <c r="D21" t="str">
        <v>Mary Macharia</v>
      </c>
      <c r="E21" s="2">
        <v>10000</v>
      </c>
      <c r="F21" s="2">
        <v>0</v>
      </c>
      <c r="G21" s="2">
        <v>0</v>
      </c>
      <c r="H21" t="str">
        <v/>
      </c>
      <c r="I21" s="2">
        <f>IF(A21="","",IF(C21="Payment Received",I20-IFERROR(G21,0),IF(C21="Monthly Rent Charge",I20+IFERROR(E21,0)+IFERROR(F21,0),I20)))</f>
        <v/>
      </c>
      <c r="J21" t="str">
        <v/>
      </c>
    </row>
    <row r="22">
      <c r="A22" s="6">
        <v>46147</v>
      </c>
      <c r="B22" s="1" t="str">
        <v>May</v>
      </c>
      <c r="C22" t="str">
        <v>Payment Received</v>
      </c>
      <c r="D22" t="str">
        <v>Mary Macharia</v>
      </c>
      <c r="E22" s="2">
        <v>0</v>
      </c>
      <c r="F22" s="2">
        <v>0</v>
      </c>
      <c r="G22" s="2">
        <v>10000</v>
      </c>
      <c r="H22" t="str">
        <v>UE57G390K3</v>
      </c>
      <c r="I22" s="2">
        <f>IF(A22="","",IF(C22="Payment Received",I21-IFERROR(G22,0),IF(C22="Monthly Rent Charge",I21+IFERROR(E22,0)+IFERROR(F22,0),I21)))</f>
        <v/>
      </c>
      <c r="J22" t="str">
        <v/>
      </c>
    </row>
    <row r="23">
      <c r="A23" s="6">
        <v>46179</v>
      </c>
      <c r="B23" s="1" t="str">
        <v>June</v>
      </c>
      <c r="C23" t="str">
        <v>Payment Received</v>
      </c>
      <c r="D23" t="str">
        <v>Mary Macharia</v>
      </c>
      <c r="E23" s="2">
        <v>0</v>
      </c>
      <c r="F23" s="2">
        <v>0</v>
      </c>
      <c r="G23" s="2">
        <v>10000</v>
      </c>
      <c r="H23" t="str">
        <v>UF6QX73FMK</v>
      </c>
      <c r="I23" s="2">
        <f>IF(A23="","",IF(C23="Payment Received",I22-IFERROR(G23,0),IF(C23="Monthly Rent Charge",I22+IFERROR(E23,0)+IFERROR(F23,0),I22)))</f>
        <v/>
      </c>
      <c r="J23" t="str">
        <v/>
      </c>
    </row>
    <row r="24">
      <c r="A24" s="6">
        <v>46204</v>
      </c>
      <c r="B24" s="1" t="str">
        <v>July</v>
      </c>
      <c r="C24" t="str">
        <v>Monthly Rent Charge</v>
      </c>
      <c r="D24" t="str">
        <v>Mary Macharia</v>
      </c>
      <c r="E24" s="2">
        <v>10000</v>
      </c>
      <c r="F24" s="2">
        <v>0</v>
      </c>
      <c r="G24" s="2">
        <v>0</v>
      </c>
      <c r="H24" t="str">
        <v/>
      </c>
      <c r="I24" s="2">
        <f>IF(A24="","",IF(C24="Payment Received",I23-IFERROR(G24,0),IF(C24="Monthly Rent Charge",I23+IFERROR(E24,0)+IFERROR(F24,0),I23)))</f>
        <v/>
      </c>
      <c r="J24" t="str">
        <v/>
      </c>
    </row>
    <row r="25">
      <c r="A25" s="6">
        <v>46208</v>
      </c>
      <c r="B25" s="1" t="str">
        <v>July</v>
      </c>
      <c r="C25" t="str">
        <v>Payment Received</v>
      </c>
      <c r="D25" t="str">
        <v>Mary Macharia</v>
      </c>
      <c r="E25" s="2">
        <v>0</v>
      </c>
      <c r="F25" s="2">
        <v>0</v>
      </c>
      <c r="G25" s="2">
        <v>10000</v>
      </c>
      <c r="H25" t="str">
        <v>UG57GA8J6G</v>
      </c>
      <c r="I25" s="2">
        <f>IF(A25="","",IF(C25="Payment Received",I24-IFERROR(G25,0),IF(C25="Monthly Rent Charge",I24+IFERROR(E25,0)+IFERROR(F25,0),I24)))</f>
        <v/>
      </c>
      <c r="J25" t="str">
        <v/>
      </c>
    </row>
    <row r="26">
      <c r="A26" s="6">
        <v>46235</v>
      </c>
      <c r="B26" s="1" t="str">
        <v>August</v>
      </c>
      <c r="C26" t="str">
        <v>Monthly Rent Charge</v>
      </c>
      <c r="D26" t="str">
        <v>Mary Macharia</v>
      </c>
      <c r="E26" s="2">
        <v>10000</v>
      </c>
      <c r="F26" s="2">
        <v>0</v>
      </c>
      <c r="G26" s="2">
        <v>0</v>
      </c>
      <c r="H26" t="str">
        <v/>
      </c>
      <c r="I26" s="2">
        <f>IF(A26="","",IF(C26="Payment Received",I25-IFERROR(G26,0),IF(C26="Monthly Rent Charge",I25+IFERROR(E26,0)+IFERROR(F26,0),I25)))</f>
        <v/>
      </c>
      <c r="J26" t="str">
        <v/>
      </c>
    </row>
    <row r="27">
      <c r="A27" s="6">
        <v>46239</v>
      </c>
      <c r="B27" s="1" t="str">
        <v>August</v>
      </c>
      <c r="C27" t="str">
        <v>Payment Received</v>
      </c>
      <c r="D27" t="str">
        <v>Mary Macharia</v>
      </c>
      <c r="E27" s="2">
        <v>0</v>
      </c>
      <c r="F27" s="2">
        <v>0</v>
      </c>
      <c r="G27" s="2">
        <v>10000</v>
      </c>
      <c r="H27" t="str">
        <v>UH57G1TVAH</v>
      </c>
      <c r="I27" s="2">
        <f>IF(A27="","",IF(C27="Payment Received",I26-IFERROR(G27,0),IF(C27="Monthly Rent Charge",I26+IFERROR(E27,0)+IFERROR(F27,0),I26)))</f>
        <v/>
      </c>
      <c r="J27" t="str">
        <v/>
      </c>
    </row>
    <row r="28">
      <c r="A28" s="6">
        <v>46266</v>
      </c>
      <c r="B28" s="1" t="str">
        <v>September</v>
      </c>
      <c r="C28" t="str">
        <v>Monthly rent + garbage</v>
      </c>
      <c r="D28" t="str">
        <v>Mary Macharia</v>
      </c>
      <c r="E28" s="2">
        <v>10000</v>
      </c>
      <c r="F28" s="2">
        <v>0</v>
      </c>
      <c r="G28" s="2">
        <v>0</v>
      </c>
      <c r="H28" t="str">
        <v/>
      </c>
      <c r="I28" s="2">
        <f>IF(A28="","",IF(C28="Payment Received",I27-IFERROR(G28,0),IF(C28="Monthly Rent Charge",I27+IFERROR(E28,0)+IFERROR(F28,0),I27)))</f>
        <v/>
      </c>
      <c r="J28" t="str">
        <v/>
      </c>
    </row>
    <row r="29">
      <c r="A29" s="6">
        <v>46272</v>
      </c>
      <c r="B29" s="1" t="str">
        <v>September</v>
      </c>
      <c r="C29" t="str">
        <v>Payment (M-Pesa)</v>
      </c>
      <c r="D29" t="str">
        <v>Mary Macharia</v>
      </c>
      <c r="E29" s="2">
        <v>0</v>
      </c>
      <c r="F29" s="2">
        <v>0</v>
      </c>
      <c r="G29" s="2">
        <v>10000</v>
      </c>
      <c r="H29" t="str">
        <v>UI7QX5WU4R</v>
      </c>
      <c r="I29" s="2">
        <f>IF(A29="","",IF(C29="Payment Received",I28-IFERROR(G29,0),IF(C29="Monthly Rent Charge",I28+IFERROR(E29,0)+IFERROR(F29,0),I28)))</f>
        <v/>
      </c>
      <c r="J29" t="str">
        <v/>
      </c>
    </row>
    <row r="30">
      <c r="A30" s="6">
        <f>IF(B30="","",DATE(YEAR(TODAY()),MATCH(B30,{"January","February","March","April","May","June","July","August","September","October","November","December"},0),1))</f>
        <v/>
      </c>
      <c r="C30">
        <f>IF(B30="","","Monthly Rent Charge")</f>
        <v/>
      </c>
      <c r="E30" s="2">
        <f>IF(C30="Monthly Rent Charge",$D$3,"")</f>
        <v/>
      </c>
      <c r="F30" s="2">
        <f>IF(C30="Monthly Rent Charge",$F$3,"")</f>
        <v/>
      </c>
      <c r="I30" s="2">
        <f>IF(A30="","",IF(C30="Payment Received",I29-IFERROR(G30,0),IF(C30="Monthly Rent Charge",I29+IFERROR(E30,0)+IFERROR(F30,0),I29)))</f>
        <v/>
      </c>
    </row>
    <row r="31">
      <c r="A31" s="6">
        <f>IF(B31="","",DATE(YEAR(TODAY()),MATCH(B31,{"January","February","March","April","May","June","July","August","September","October","November","December"},0),1))</f>
        <v/>
      </c>
      <c r="C31">
        <f>IF(B31="","","Monthly Rent Charge")</f>
        <v/>
      </c>
      <c r="E31" s="2">
        <f>IF(C31="Monthly Rent Charge",$D$3,"")</f>
        <v/>
      </c>
      <c r="F31" s="2">
        <f>IF(C31="Monthly Rent Charge",$F$3,"")</f>
        <v/>
      </c>
      <c r="I31" s="2">
        <f>IF(A31="","",IF(C31="Payment Received",I30-IFERROR(G31,0),IF(C31="Monthly Rent Charge",I30+IFERROR(E31,0)+IFERROR(F31,0),I30)))</f>
        <v/>
      </c>
    </row>
    <row r="32">
      <c r="A32" s="6">
        <f>IF(B32="","",DATE(YEAR(TODAY()),MATCH(B32,{"January","February","March","April","May","June","July","August","September","October","November","December"},0),1))</f>
        <v/>
      </c>
      <c r="C32">
        <f>IF(B32="","","Monthly Rent Charge")</f>
        <v/>
      </c>
      <c r="E32" s="2">
        <f>IF(C32="Monthly Rent Charge",$D$3,"")</f>
        <v/>
      </c>
      <c r="F32" s="2">
        <f>IF(C32="Monthly Rent Charge",$F$3,"")</f>
        <v/>
      </c>
      <c r="I32" s="2">
        <f>IF(A32="","",IF(C32="Payment Received",I31-IFERROR(G32,0),IF(C32="Monthly Rent Charge",I31+IFERROR(E32,0)+IFERROR(F32,0),I31)))</f>
        <v/>
      </c>
    </row>
    <row r="33">
      <c r="A33" s="6">
        <f>IF(B33="","",DATE(YEAR(TODAY()),MATCH(B33,{"January","February","March","April","May","June","July","August","September","October","November","December"},0),1))</f>
        <v/>
      </c>
      <c r="C33">
        <f>IF(B33="","","Monthly Rent Charge")</f>
        <v/>
      </c>
      <c r="E33" s="2">
        <f>IF(C33="Monthly Rent Charge",$D$3,"")</f>
        <v/>
      </c>
      <c r="F33" s="2">
        <f>IF(C33="Monthly Rent Charge",$F$3,"")</f>
        <v/>
      </c>
      <c r="I33" s="2">
        <f>IF(A33="","",IF(C33="Payment Received",I32-IFERROR(G33,0),IF(C33="Monthly Rent Charge",I32+IFERROR(E33,0)+IFERROR(F33,0),I32)))</f>
        <v/>
      </c>
    </row>
    <row r="34">
      <c r="A34" s="6">
        <f>IF(B34="","",DATE(YEAR(TODAY()),MATCH(B34,{"January","February","March","April","May","June","July","August","September","October","November","December"},0),1))</f>
        <v/>
      </c>
      <c r="C34">
        <f>IF(B34="","","Monthly Rent Charge")</f>
        <v/>
      </c>
      <c r="E34" s="2">
        <f>IF(C34="Monthly Rent Charge",$D$3,"")</f>
        <v/>
      </c>
      <c r="F34" s="2">
        <f>IF(C34="Monthly Rent Charge",$F$3,"")</f>
        <v/>
      </c>
      <c r="I34" s="2">
        <f>IF(A34="","",IF(C34="Payment Received",I33-IFERROR(G34,0),IF(C34="Monthly Rent Charge",I33+IFERROR(E34,0)+IFERROR(F34,0),I33)))</f>
        <v/>
      </c>
    </row>
    <row r="35">
      <c r="A35" s="6">
        <f>IF(B35="","",DATE(YEAR(TODAY()),MATCH(B35,{"January","February","March","April","May","June","July","August","September","October","November","December"},0),1))</f>
        <v/>
      </c>
      <c r="C35">
        <f>IF(B35="","","Monthly Rent Charge")</f>
        <v/>
      </c>
      <c r="E35" s="2">
        <f>IF(C35="Monthly Rent Charge",$D$3,"")</f>
        <v/>
      </c>
      <c r="F35" s="2">
        <f>IF(C35="Monthly Rent Charge",$F$3,"")</f>
        <v/>
      </c>
      <c r="I35" s="2">
        <f>IF(A35="","",IF(C35="Payment Received",I34-IFERROR(G35,0),IF(C35="Monthly Rent Charge",I34+IFERROR(E35,0)+IFERROR(F35,0),I34)))</f>
        <v/>
      </c>
    </row>
    <row r="36">
      <c r="A36" s="6">
        <f>IF(B36="","",DATE(YEAR(TODAY()),MATCH(B36,{"January","February","March","April","May","June","July","August","September","October","November","December"},0),1))</f>
        <v/>
      </c>
      <c r="C36">
        <f>IF(B36="","","Monthly Rent Charge")</f>
        <v/>
      </c>
      <c r="E36" s="2">
        <f>IF(C36="Monthly Rent Charge",$D$3,"")</f>
        <v/>
      </c>
      <c r="F36" s="2">
        <f>IF(C36="Monthly Rent Charge",$F$3,"")</f>
        <v/>
      </c>
      <c r="I36" s="2">
        <f>IF(A36="","",IF(C36="Payment Received",I35-IFERROR(G36,0),IF(C36="Monthly Rent Charge",I35+IFERROR(E36,0)+IFERROR(F36,0),I35)))</f>
        <v/>
      </c>
    </row>
    <row r="37">
      <c r="A37" s="6">
        <f>IF(B37="","",DATE(YEAR(TODAY()),MATCH(B37,{"January","February","March","April","May","June","July","August","September","October","November","December"},0),1))</f>
        <v/>
      </c>
      <c r="C37">
        <f>IF(B37="","","Monthly Rent Charge")</f>
        <v/>
      </c>
      <c r="E37" s="2">
        <f>IF(C37="Monthly Rent Charge",$D$3,"")</f>
        <v/>
      </c>
      <c r="F37" s="2">
        <f>IF(C37="Monthly Rent Charge",$F$3,"")</f>
        <v/>
      </c>
      <c r="I37" s="2">
        <f>IF(A37="","",IF(C37="Payment Received",I36-IFERROR(G37,0),IF(C37="Monthly Rent Charge",I36+IFERROR(E37,0)+IFERROR(F37,0),I36)))</f>
        <v/>
      </c>
    </row>
    <row r="38">
      <c r="A38" s="6">
        <f>IF(B38="","",DATE(YEAR(TODAY()),MATCH(B38,{"January","February","March","April","May","June","July","August","September","October","November","December"},0),1))</f>
        <v/>
      </c>
      <c r="C38">
        <f>IF(B38="","","Monthly Rent Charge")</f>
        <v/>
      </c>
      <c r="E38" s="2">
        <f>IF(C38="Monthly Rent Charge",$D$3,"")</f>
        <v/>
      </c>
      <c r="F38" s="2">
        <f>IF(C38="Monthly Rent Charge",$F$3,"")</f>
        <v/>
      </c>
      <c r="I38" s="2">
        <f>IF(A38="","",IF(C38="Payment Received",I37-IFERROR(G38,0),IF(C38="Monthly Rent Charge",I37+IFERROR(E38,0)+IFERROR(F38,0),I37)))</f>
        <v/>
      </c>
    </row>
    <row r="39">
      <c r="A39" s="6">
        <f>IF(B39="","",DATE(YEAR(TODAY()),MATCH(B39,{"January","February","March","April","May","June","July","August","September","October","November","December"},0),1))</f>
        <v/>
      </c>
      <c r="C39">
        <f>IF(B39="","","Monthly Rent Charge")</f>
        <v/>
      </c>
      <c r="E39" s="2">
        <f>IF(C39="Monthly Rent Charge",$D$3,"")</f>
        <v/>
      </c>
      <c r="F39" s="2">
        <f>IF(C39="Monthly Rent Charge",$F$3,"")</f>
        <v/>
      </c>
      <c r="I39" s="2">
        <f>IF(A39="","",IF(C39="Payment Received",I38-IFERROR(G39,0),IF(C39="Monthly Rent Charge",I38+IFERROR(E39,0)+IFERROR(F39,0),I38)))</f>
        <v/>
      </c>
    </row>
    <row r="40">
      <c r="A40" s="6">
        <f>IF(B40="","",DATE(YEAR(TODAY()),MATCH(B40,{"January","February","March","April","May","June","July","August","September","October","November","December"},0),1))</f>
        <v/>
      </c>
      <c r="C40">
        <f>IF(B40="","","Monthly Rent Charge")</f>
        <v/>
      </c>
      <c r="E40" s="2">
        <f>IF(C40="Monthly Rent Charge",$D$3,"")</f>
        <v/>
      </c>
      <c r="F40" s="2">
        <f>IF(C40="Monthly Rent Charge",$F$3,"")</f>
        <v/>
      </c>
      <c r="I40" s="2">
        <f>IF(A40="","",IF(C40="Payment Received",I39-IFERROR(G40,0),IF(C40="Monthly Rent Charge",I39+IFERROR(E40,0)+IFERROR(F40,0),I39)))</f>
        <v/>
      </c>
    </row>
    <row r="41">
      <c r="A41" s="6">
        <f>IF(B41="","",DATE(YEAR(TODAY()),MATCH(B41,{"January","February","March","April","May","June","July","August","September","October","November","December"},0),1))</f>
        <v/>
      </c>
      <c r="C41">
        <f>IF(B41="","","Monthly Rent Charge")</f>
        <v/>
      </c>
      <c r="E41" s="2">
        <f>IF(C41="Monthly Rent Charge",$D$3,"")</f>
        <v/>
      </c>
      <c r="F41" s="2">
        <f>IF(C41="Monthly Rent Charge",$F$3,"")</f>
        <v/>
      </c>
      <c r="I41" s="2">
        <f>IF(A41="","",IF(C41="Payment Received",I40-IFERROR(G41,0),IF(C41="Monthly Rent Charge",I40+IFERROR(E41,0)+IFERROR(F41,0),I40)))</f>
        <v/>
      </c>
    </row>
    <row r="42">
      <c r="A42" s="6">
        <f>IF(B42="","",DATE(YEAR(TODAY()),MATCH(B42,{"January","February","March","April","May","June","July","August","September","October","November","December"},0),1))</f>
        <v/>
      </c>
      <c r="C42">
        <f>IF(B42="","","Monthly Rent Charge")</f>
        <v/>
      </c>
      <c r="E42" s="2">
        <f>IF(C42="Monthly Rent Charge",$D$3,"")</f>
        <v/>
      </c>
      <c r="F42" s="2">
        <f>IF(C42="Monthly Rent Charge",$F$3,"")</f>
        <v/>
      </c>
      <c r="I42" s="2">
        <f>IF(A42="","",IF(C42="Payment Received",I41-IFERROR(G42,0),IF(C42="Monthly Rent Charge",I41+IFERROR(E42,0)+IFERROR(F42,0),I41)))</f>
        <v/>
      </c>
    </row>
    <row r="43">
      <c r="A43" s="6">
        <f>IF(B43="","",DATE(YEAR(TODAY()),MATCH(B43,{"January","February","March","April","May","June","July","August","September","October","November","December"},0),1))</f>
        <v/>
      </c>
      <c r="C43">
        <f>IF(B43="","","Monthly Rent Charge")</f>
        <v/>
      </c>
      <c r="E43" s="2">
        <f>IF(C43="Monthly Rent Charge",$D$3,"")</f>
        <v/>
      </c>
      <c r="F43" s="2">
        <f>IF(C43="Monthly Rent Charge",$F$3,"")</f>
        <v/>
      </c>
      <c r="I43" s="2">
        <f>IF(A43="","",IF(C43="Payment Received",I42-IFERROR(G43,0),IF(C43="Monthly Rent Charge",I42+IFERROR(E43,0)+IFERROR(F43,0),I42)))</f>
        <v/>
      </c>
    </row>
    <row r="44">
      <c r="A44" s="6">
        <f>IF(B44="","",DATE(YEAR(TODAY()),MATCH(B44,{"January","February","March","April","May","June","July","August","September","October","November","December"},0),1))</f>
        <v/>
      </c>
      <c r="C44">
        <f>IF(B44="","","Monthly Rent Charge")</f>
        <v/>
      </c>
      <c r="E44" s="2">
        <f>IF(C44="Monthly Rent Charge",$D$3,"")</f>
        <v/>
      </c>
      <c r="F44" s="2">
        <f>IF(C44="Monthly Rent Charge",$F$3,"")</f>
        <v/>
      </c>
      <c r="I44" s="2">
        <f>IF(A44="","",IF(C44="Payment Received",I43-IFERROR(G44,0),IF(C44="Monthly Rent Charge",I43+IFERROR(E44,0)+IFERROR(F44,0),I43)))</f>
        <v/>
      </c>
    </row>
    <row r="45">
      <c r="A45" s="6">
        <f>IF(B45="","",DATE(YEAR(TODAY()),MATCH(B45,{"January","February","March","April","May","June","July","August","September","October","November","December"},0),1))</f>
        <v/>
      </c>
      <c r="C45">
        <f>IF(B45="","","Monthly Rent Charge")</f>
        <v/>
      </c>
      <c r="E45" s="2">
        <f>IF(C45="Monthly Rent Charge",$D$3,"")</f>
        <v/>
      </c>
      <c r="F45" s="2">
        <f>IF(C45="Monthly Rent Charge",$F$3,"")</f>
        <v/>
      </c>
      <c r="I45" s="2">
        <f>IF(A45="","",IF(C45="Payment Received",I44-IFERROR(G45,0),IF(C45="Monthly Rent Charge",I44+IFERROR(E45,0)+IFERROR(F45,0),I44)))</f>
        <v/>
      </c>
    </row>
    <row r="46">
      <c r="A46" s="6">
        <f>IF(B46="","",DATE(YEAR(TODAY()),MATCH(B46,{"January","February","March","April","May","June","July","August","September","October","November","December"},0),1))</f>
        <v/>
      </c>
      <c r="C46">
        <f>IF(B46="","","Monthly Rent Charge")</f>
        <v/>
      </c>
      <c r="E46" s="2">
        <f>IF(C46="Monthly Rent Charge",$D$3,"")</f>
        <v/>
      </c>
      <c r="F46" s="2">
        <f>IF(C46="Monthly Rent Charge",$F$3,"")</f>
        <v/>
      </c>
      <c r="I46" s="2">
        <f>IF(A46="","",IF(C46="Payment Received",I45-IFERROR(G46,0),IF(C46="Monthly Rent Charge",I45+IFERROR(E46,0)+IFERROR(F46,0),I45)))</f>
        <v/>
      </c>
    </row>
    <row r="47">
      <c r="A47" s="6">
        <f>IF(B47="","",DATE(YEAR(TODAY()),MATCH(B47,{"January","February","March","April","May","June","July","August","September","October","November","December"},0),1))</f>
        <v/>
      </c>
      <c r="C47">
        <f>IF(B47="","","Monthly Rent Charge")</f>
        <v/>
      </c>
      <c r="E47" s="2">
        <f>IF(C47="Monthly Rent Charge",$D$3,"")</f>
        <v/>
      </c>
      <c r="F47" s="2">
        <f>IF(C47="Monthly Rent Charge",$F$3,"")</f>
        <v/>
      </c>
      <c r="I47" s="2">
        <f>IF(A47="","",IF(C47="Payment Received",I46-IFERROR(G47,0),IF(C47="Monthly Rent Charge",I46+IFERROR(E47,0)+IFERROR(F47,0),I46)))</f>
        <v/>
      </c>
    </row>
    <row r="48">
      <c r="A48" s="6">
        <f>IF(B48="","",DATE(YEAR(TODAY()),MATCH(B48,{"January","February","March","April","May","June","July","August","September","October","November","December"},0),1))</f>
        <v/>
      </c>
      <c r="C48">
        <f>IF(B48="","","Monthly Rent Charge")</f>
        <v/>
      </c>
      <c r="E48" s="2">
        <f>IF(C48="Monthly Rent Charge",$D$3,"")</f>
        <v/>
      </c>
      <c r="F48" s="2">
        <f>IF(C48="Monthly Rent Charge",$F$3,"")</f>
        <v/>
      </c>
      <c r="I48" s="2">
        <f>IF(A48="","",IF(C48="Payment Received",I47-IFERROR(G48,0),IF(C48="Monthly Rent Charge",I47+IFERROR(E48,0)+IFERROR(F48,0),I47)))</f>
        <v/>
      </c>
    </row>
    <row r="49">
      <c r="A49" s="6">
        <f>IF(B49="","",DATE(YEAR(TODAY()),MATCH(B49,{"January","February","March","April","May","June","July","August","September","October","November","December"},0),1))</f>
        <v/>
      </c>
      <c r="C49">
        <f>IF(B49="","","Monthly Rent Charge")</f>
        <v/>
      </c>
      <c r="E49" s="2">
        <f>IF(C49="Monthly Rent Charge",$D$3,"")</f>
        <v/>
      </c>
      <c r="F49" s="2">
        <f>IF(C49="Monthly Rent Charge",$F$3,"")</f>
        <v/>
      </c>
      <c r="I49" s="2">
        <f>IF(A49="","",IF(C49="Payment Received",I48-IFERROR(G49,0),IF(C49="Monthly Rent Charge",I48+IFERROR(E49,0)+IFERROR(F49,0),I48)))</f>
        <v/>
      </c>
    </row>
    <row r="50">
      <c r="A50" s="6">
        <f>IF(B50="","",DATE(YEAR(TODAY()),MATCH(B50,{"January","February","March","April","May","June","July","August","September","October","November","December"},0),1))</f>
        <v/>
      </c>
      <c r="C50">
        <f>IF(B50="","","Monthly Rent Charge")</f>
        <v/>
      </c>
      <c r="E50" s="2">
        <f>IF(C50="Monthly Rent Charge",$D$3,"")</f>
        <v/>
      </c>
      <c r="F50" s="2">
        <f>IF(C50="Monthly Rent Charge",$F$3,"")</f>
        <v/>
      </c>
      <c r="I50" s="2">
        <f>IF(A50="","",IF(C50="Payment Received",I49-IFERROR(G50,0),IF(C50="Monthly Rent Charge",I49+IFERROR(E50,0)+IFERROR(F50,0),I49)))</f>
        <v/>
      </c>
    </row>
    <row r="51">
      <c r="A51" s="6">
        <f>IF(B51="","",DATE(YEAR(TODAY()),MATCH(B51,{"January","February","March","April","May","June","July","August","September","October","November","December"},0),1))</f>
        <v/>
      </c>
      <c r="C51">
        <f>IF(B51="","","Monthly Rent Charge")</f>
        <v/>
      </c>
      <c r="E51" s="2">
        <f>IF(C51="Monthly Rent Charge",$D$3,"")</f>
        <v/>
      </c>
      <c r="F51" s="2">
        <f>IF(C51="Monthly Rent Charge",$F$3,"")</f>
        <v/>
      </c>
      <c r="I51" s="2">
        <f>IF(A51="","",IF(C51="Payment Received",I50-IFERROR(G51,0),IF(C51="Monthly Rent Charge",I50+IFERROR(E51,0)+IFERROR(F51,0),I50)))</f>
        <v/>
      </c>
    </row>
    <row r="52">
      <c r="A52" s="6">
        <f>IF(B52="","",DATE(YEAR(TODAY()),MATCH(B52,{"January","February","March","April","May","June","July","August","September","October","November","December"},0),1))</f>
        <v/>
      </c>
      <c r="C52">
        <f>IF(B52="","","Monthly Rent Charge")</f>
        <v/>
      </c>
      <c r="E52" s="2">
        <f>IF(C52="Monthly Rent Charge",$D$3,"")</f>
        <v/>
      </c>
      <c r="F52" s="2">
        <f>IF(C52="Monthly Rent Charge",$F$3,"")</f>
        <v/>
      </c>
      <c r="I52" s="2">
        <f>IF(A52="","",IF(C52="Payment Received",I51-IFERROR(G52,0),IF(C52="Monthly Rent Charge",I51+IFERROR(E52,0)+IFERROR(F52,0),I51)))</f>
        <v/>
      </c>
    </row>
    <row r="53">
      <c r="A53" s="6">
        <f>IF(B53="","",DATE(YEAR(TODAY()),MATCH(B53,{"January","February","March","April","May","June","July","August","September","October","November","December"},0),1))</f>
        <v/>
      </c>
      <c r="C53">
        <f>IF(B53="","","Monthly Rent Charge")</f>
        <v/>
      </c>
      <c r="E53" s="2">
        <f>IF(C53="Monthly Rent Charge",$D$3,"")</f>
        <v/>
      </c>
      <c r="F53" s="2">
        <f>IF(C53="Monthly Rent Charge",$F$3,"")</f>
        <v/>
      </c>
      <c r="I53" s="2">
        <f>IF(A53="","",IF(C53="Payment Received",I52-IFERROR(G53,0),IF(C53="Monthly Rent Charge",I52+IFERROR(E53,0)+IFERROR(F53,0),I52)))</f>
        <v/>
      </c>
    </row>
    <row r="54">
      <c r="A54" s="6">
        <f>IF(B54="","",DATE(YEAR(TODAY()),MATCH(B54,{"January","February","March","April","May","June","July","August","September","October","November","December"},0),1))</f>
        <v/>
      </c>
      <c r="C54">
        <f>IF(B54="","","Monthly Rent Charge")</f>
        <v/>
      </c>
      <c r="E54" s="2">
        <f>IF(C54="Monthly Rent Charge",$D$3,"")</f>
        <v/>
      </c>
      <c r="F54" s="2">
        <f>IF(C54="Monthly Rent Charge",$F$3,"")</f>
        <v/>
      </c>
      <c r="I54" s="2">
        <f>IF(A54="","",IF(C54="Payment Received",I53-IFERROR(G54,0),IF(C54="Monthly Rent Charge",I53+IFERROR(E54,0)+IFERROR(F54,0),I53)))</f>
        <v/>
      </c>
    </row>
    <row r="55">
      <c r="A55" s="6">
        <f>IF(B55="","",DATE(YEAR(TODAY()),MATCH(B55,{"January","February","March","April","May","June","July","August","September","October","November","December"},0),1))</f>
        <v/>
      </c>
      <c r="C55">
        <f>IF(B55="","","Monthly Rent Charge")</f>
        <v/>
      </c>
      <c r="E55" s="2">
        <f>IF(C55="Monthly Rent Charge",$D$3,"")</f>
        <v/>
      </c>
      <c r="F55" s="2">
        <f>IF(C55="Monthly Rent Charge",$F$3,"")</f>
        <v/>
      </c>
      <c r="I55" s="2">
        <f>IF(A55="","",IF(C55="Payment Received",I54-IFERROR(G55,0),IF(C55="Monthly Rent Charge",I54+IFERROR(E55,0)+IFERROR(F55,0),I54)))</f>
        <v/>
      </c>
    </row>
    <row r="56">
      <c r="A56" s="6">
        <f>IF(B56="","",DATE(YEAR(TODAY()),MATCH(B56,{"January","February","March","April","May","June","July","August","September","October","November","December"},0),1))</f>
        <v/>
      </c>
      <c r="C56">
        <f>IF(B56="","","Monthly Rent Charge")</f>
        <v/>
      </c>
      <c r="E56" s="2">
        <f>IF(C56="Monthly Rent Charge",$D$3,"")</f>
        <v/>
      </c>
      <c r="F56" s="2">
        <f>IF(C56="Monthly Rent Charge",$F$3,"")</f>
        <v/>
      </c>
      <c r="I56" s="2">
        <f>IF(A56="","",IF(C56="Payment Received",I55-IFERROR(G56,0),IF(C56="Monthly Rent Charge",I55+IFERROR(E56,0)+IFERROR(F56,0),I55)))</f>
        <v/>
      </c>
    </row>
    <row r="57">
      <c r="A57" s="6">
        <f>IF(B57="","",DATE(YEAR(TODAY()),MATCH(B57,{"January","February","March","April","May","June","July","August","September","October","November","December"},0),1))</f>
        <v/>
      </c>
      <c r="C57">
        <f>IF(B57="","","Monthly Rent Charge")</f>
        <v/>
      </c>
      <c r="E57" s="2">
        <f>IF(C57="Monthly Rent Charge",$D$3,"")</f>
        <v/>
      </c>
      <c r="F57" s="2">
        <f>IF(C57="Monthly Rent Charge",$F$3,"")</f>
        <v/>
      </c>
      <c r="I57" s="2">
        <f>IF(A57="","",IF(C57="Payment Received",I56-IFERROR(G57,0),IF(C57="Monthly Rent Charge",I56+IFERROR(E57,0)+IFERROR(F57,0),I56)))</f>
        <v/>
      </c>
    </row>
    <row r="58">
      <c r="A58" s="6">
        <f>IF(B58="","",DATE(YEAR(TODAY()),MATCH(B58,{"January","February","March","April","May","June","July","August","September","October","November","December"},0),1))</f>
        <v/>
      </c>
      <c r="C58">
        <f>IF(B58="","","Monthly Rent Charge")</f>
        <v/>
      </c>
      <c r="E58" s="2">
        <f>IF(C58="Monthly Rent Charge",$D$3,"")</f>
        <v/>
      </c>
      <c r="F58" s="2">
        <f>IF(C58="Monthly Rent Charge",$F$3,"")</f>
        <v/>
      </c>
      <c r="I58" s="2">
        <f>IF(A58="","",IF(C58="Payment Received",I57-IFERROR(G58,0),IF(C58="Monthly Rent Charge",I57+IFERROR(E58,0)+IFERROR(F58,0),I57)))</f>
        <v/>
      </c>
    </row>
    <row r="59">
      <c r="A59" s="6">
        <f>IF(B59="","",DATE(YEAR(TODAY()),MATCH(B59,{"January","February","March","April","May","June","July","August","September","October","November","December"},0),1))</f>
        <v/>
      </c>
      <c r="C59">
        <f>IF(B59="","","Monthly Rent Charge")</f>
        <v/>
      </c>
      <c r="E59" s="2">
        <f>IF(C59="Monthly Rent Charge",$D$3,"")</f>
        <v/>
      </c>
      <c r="F59" s="2">
        <f>IF(C59="Monthly Rent Charge",$F$3,"")</f>
        <v/>
      </c>
      <c r="I59" s="2">
        <f>IF(A59="","",IF(C59="Payment Received",I58-IFERROR(G59,0),IF(C59="Monthly Rent Charge",I58+IFERROR(E59,0)+IFERROR(F59,0),I58)))</f>
        <v/>
      </c>
    </row>
    <row r="60">
      <c r="A60" s="6">
        <f>IF(B60="","",DATE(YEAR(TODAY()),MATCH(B60,{"January","February","March","April","May","June","July","August","September","October","November","December"},0),1))</f>
        <v/>
      </c>
      <c r="C60">
        <f>IF(B60="","","Monthly Rent Charge")</f>
        <v/>
      </c>
      <c r="E60" s="2">
        <f>IF(C60="Monthly Rent Charge",$D$3,"")</f>
        <v/>
      </c>
      <c r="F60" s="2">
        <f>IF(C60="Monthly Rent Charge",$F$3,"")</f>
        <v/>
      </c>
      <c r="I60" s="2">
        <f>IF(A60="","",IF(C60="Payment Received",I59-IFERROR(G60,0),IF(C60="Monthly Rent Charge",I59+IFERROR(E60,0)+IFERROR(F60,0),I59)))</f>
        <v/>
      </c>
    </row>
    <row r="61">
      <c r="A61" s="6">
        <f>IF(B61="","",DATE(YEAR(TODAY()),MATCH(B61,{"January","February","March","April","May","June","July","August","September","October","November","December"},0),1))</f>
        <v/>
      </c>
      <c r="C61">
        <f>IF(B61="","","Monthly Rent Charge")</f>
        <v/>
      </c>
      <c r="E61" s="2">
        <f>IF(C61="Monthly Rent Charge",$D$3,"")</f>
        <v/>
      </c>
      <c r="F61" s="2">
        <f>IF(C61="Monthly Rent Charge",$F$3,"")</f>
        <v/>
      </c>
      <c r="I61" s="2">
        <f>IF(A61="","",IF(C61="Payment Received",I60-IFERROR(G61,0),IF(C61="Monthly Rent Charge",I60+IFERROR(E61,0)+IFERROR(F61,0),I60)))</f>
        <v/>
      </c>
    </row>
    <row r="62">
      <c r="A62" s="6">
        <f>IF(B62="","",DATE(YEAR(TODAY()),MATCH(B62,{"January","February","March","April","May","June","July","August","September","October","November","December"},0),1))</f>
        <v/>
      </c>
      <c r="C62">
        <f>IF(B62="","","Monthly Rent Charge")</f>
        <v/>
      </c>
      <c r="E62" s="2">
        <f>IF(C62="Monthly Rent Charge",$D$3,"")</f>
        <v/>
      </c>
      <c r="F62" s="2">
        <f>IF(C62="Monthly Rent Charge",$F$3,"")</f>
        <v/>
      </c>
      <c r="I62" s="2">
        <f>IF(A62="","",IF(C62="Payment Received",I61-IFERROR(G62,0),IF(C62="Monthly Rent Charge",I61+IFERROR(E62,0)+IFERROR(F62,0),I61)))</f>
        <v/>
      </c>
    </row>
    <row r="63">
      <c r="A63" s="6">
        <f>IF(B63="","",DATE(YEAR(TODAY()),MATCH(B63,{"January","February","March","April","May","June","July","August","September","October","November","December"},0),1))</f>
        <v/>
      </c>
      <c r="C63">
        <f>IF(B63="","","Monthly Rent Charge")</f>
        <v/>
      </c>
      <c r="E63" s="2">
        <f>IF(C63="Monthly Rent Charge",$D$3,"")</f>
        <v/>
      </c>
      <c r="F63" s="2">
        <f>IF(C63="Monthly Rent Charge",$F$3,"")</f>
        <v/>
      </c>
      <c r="I63" s="2">
        <f>IF(A63="","",IF(C63="Payment Received",I62-IFERROR(G63,0),IF(C63="Monthly Rent Charge",I62+IFERROR(E63,0)+IFERROR(F63,0),I62)))</f>
        <v/>
      </c>
    </row>
    <row r="64">
      <c r="A64" s="6">
        <f>IF(B64="","",DATE(YEAR(TODAY()),MATCH(B64,{"January","February","March","April","May","June","July","August","September","October","November","December"},0),1))</f>
        <v/>
      </c>
      <c r="C64">
        <f>IF(B64="","","Monthly Rent Charge")</f>
        <v/>
      </c>
      <c r="E64" s="2">
        <f>IF(C64="Monthly Rent Charge",$D$3,"")</f>
        <v/>
      </c>
      <c r="F64" s="2">
        <f>IF(C64="Monthly Rent Charge",$F$3,"")</f>
        <v/>
      </c>
      <c r="I64" s="2">
        <f>IF(A64="","",IF(C64="Payment Received",I63-IFERROR(G64,0),IF(C64="Monthly Rent Charge",I63+IFERROR(E64,0)+IFERROR(F64,0),I63)))</f>
        <v/>
      </c>
    </row>
    <row r="65">
      <c r="A65" s="6">
        <f>IF(B65="","",DATE(YEAR(TODAY()),MATCH(B65,{"January","February","March","April","May","June","July","August","September","October","November","December"},0),1))</f>
        <v/>
      </c>
      <c r="C65">
        <f>IF(B65="","","Monthly Rent Charge")</f>
        <v/>
      </c>
      <c r="E65" s="2">
        <f>IF(C65="Monthly Rent Charge",$D$3,"")</f>
        <v/>
      </c>
      <c r="F65" s="2">
        <f>IF(C65="Monthly Rent Charge",$F$3,"")</f>
        <v/>
      </c>
      <c r="I65" s="2">
        <f>IF(A65="","",IF(C65="Payment Received",I64-IFERROR(G65,0),IF(C65="Monthly Rent Charge",I64+IFERROR(E65,0)+IFERROR(F65,0),I64)))</f>
        <v/>
      </c>
    </row>
    <row r="66">
      <c r="A66" s="6">
        <f>IF(B66="","",DATE(YEAR(TODAY()),MATCH(B66,{"January","February","March","April","May","June","July","August","September","October","November","December"},0),1))</f>
        <v/>
      </c>
      <c r="C66">
        <f>IF(B66="","","Monthly Rent Charge")</f>
        <v/>
      </c>
      <c r="E66" s="2">
        <f>IF(C66="Monthly Rent Charge",$D$3,"")</f>
        <v/>
      </c>
      <c r="F66" s="2">
        <f>IF(C66="Monthly Rent Charge",$F$3,"")</f>
        <v/>
      </c>
      <c r="I66" s="2">
        <f>IF(A66="","",IF(C66="Payment Received",I65-IFERROR(G66,0),IF(C66="Monthly Rent Charge",I65+IFERROR(E66,0)+IFERROR(F66,0),I65)))</f>
        <v/>
      </c>
    </row>
    <row r="67">
      <c r="A67" s="6">
        <f>IF(B67="","",DATE(YEAR(TODAY()),MATCH(B67,{"January","February","March","April","May","June","July","August","September","October","November","December"},0),1))</f>
        <v/>
      </c>
      <c r="C67">
        <f>IF(B67="","","Monthly Rent Charge")</f>
        <v/>
      </c>
      <c r="E67" s="2">
        <f>IF(C67="Monthly Rent Charge",$D$3,"")</f>
        <v/>
      </c>
      <c r="F67" s="2">
        <f>IF(C67="Monthly Rent Charge",$F$3,"")</f>
        <v/>
      </c>
      <c r="I67" s="2">
        <f>IF(A67="","",IF(C67="Payment Received",I66-IFERROR(G67,0),IF(C67="Monthly Rent Charge",I66+IFERROR(E67,0)+IFERROR(F67,0),I66)))</f>
        <v/>
      </c>
    </row>
    <row r="68">
      <c r="A68" s="6">
        <f>IF(B68="","",DATE(YEAR(TODAY()),MATCH(B68,{"January","February","March","April","May","June","July","August","September","October","November","December"},0),1))</f>
        <v/>
      </c>
      <c r="C68">
        <f>IF(B68="","","Monthly Rent Charge")</f>
        <v/>
      </c>
      <c r="E68" s="2">
        <f>IF(C68="Monthly Rent Charge",$D$3,"")</f>
        <v/>
      </c>
      <c r="F68" s="2">
        <f>IF(C68="Monthly Rent Charge",$F$3,"")</f>
        <v/>
      </c>
      <c r="I68" s="2">
        <f>IF(A68="","",IF(C68="Payment Received",I67-IFERROR(G68,0),IF(C68="Monthly Rent Charge",I67+IFERROR(E68,0)+IFERROR(F68,0),I67)))</f>
        <v/>
      </c>
    </row>
    <row r="69">
      <c r="A69" s="6">
        <f>IF(B69="","",DATE(YEAR(TODAY()),MATCH(B69,{"January","February","March","April","May","June","July","August","September","October","November","December"},0),1))</f>
        <v/>
      </c>
      <c r="C69">
        <f>IF(B69="","","Monthly Rent Charge")</f>
        <v/>
      </c>
      <c r="E69" s="2">
        <f>IF(C69="Monthly Rent Charge",$D$3,"")</f>
        <v/>
      </c>
      <c r="F69" s="2">
        <f>IF(C69="Monthly Rent Charge",$F$3,"")</f>
        <v/>
      </c>
      <c r="I69" s="2">
        <f>IF(A69="","",IF(C69="Payment Received",I68-IFERROR(G69,0),IF(C69="Monthly Rent Charge",I68+IFERROR(E69,0)+IFERROR(F69,0),I68)))</f>
        <v/>
      </c>
    </row>
    <row r="70">
      <c r="A70" s="6">
        <f>IF(B70="","",DATE(YEAR(TODAY()),MATCH(B70,{"January","February","March","April","May","June","July","August","September","October","November","December"},0),1))</f>
        <v/>
      </c>
      <c r="C70">
        <f>IF(B70="","","Monthly Rent Charge")</f>
        <v/>
      </c>
      <c r="E70" s="2">
        <f>IF(C70="Monthly Rent Charge",$D$3,"")</f>
        <v/>
      </c>
      <c r="F70" s="2">
        <f>IF(C70="Monthly Rent Charge",$F$3,"")</f>
        <v/>
      </c>
      <c r="I70" s="2">
        <f>IF(A70="","",IF(C70="Payment Received",I69-IFERROR(G70,0),IF(C70="Monthly Rent Charge",I69+IFERROR(E70,0)+IFERROR(F70,0),I69)))</f>
        <v/>
      </c>
    </row>
    <row r="71">
      <c r="A71" s="6">
        <f>IF(B71="","",DATE(YEAR(TODAY()),MATCH(B71,{"January","February","March","April","May","June","July","August","September","October","November","December"},0),1))</f>
        <v/>
      </c>
      <c r="C71">
        <f>IF(B71="","","Monthly Rent Charge")</f>
        <v/>
      </c>
      <c r="E71" s="2">
        <f>IF(C71="Monthly Rent Charge",$D$3,"")</f>
        <v/>
      </c>
      <c r="F71" s="2">
        <f>IF(C71="Monthly Rent Charge",$F$3,"")</f>
        <v/>
      </c>
      <c r="I71" s="2">
        <f>IF(A71="","",IF(C71="Payment Received",I70-IFERROR(G71,0),IF(C71="Monthly Rent Charge",I70+IFERROR(E71,0)+IFERROR(F71,0),I70)))</f>
        <v/>
      </c>
    </row>
    <row r="72">
      <c r="A72" s="6">
        <f>IF(B72="","",DATE(YEAR(TODAY()),MATCH(B72,{"January","February","March","April","May","June","July","August","September","October","November","December"},0),1))</f>
        <v/>
      </c>
      <c r="C72">
        <f>IF(B72="","","Monthly Rent Charge")</f>
        <v/>
      </c>
      <c r="E72" s="2">
        <f>IF(C72="Monthly Rent Charge",$D$3,"")</f>
        <v/>
      </c>
      <c r="F72" s="2">
        <f>IF(C72="Monthly Rent Charge",$F$3,"")</f>
        <v/>
      </c>
      <c r="I72" s="2">
        <f>IF(A72="","",IF(C72="Payment Received",I71-IFERROR(G72,0),IF(C72="Monthly Rent Charge",I71+IFERROR(E72,0)+IFERROR(F72,0),I71)))</f>
        <v/>
      </c>
    </row>
    <row r="73">
      <c r="A73" s="6">
        <f>IF(B73="","",DATE(YEAR(TODAY()),MATCH(B73,{"January","February","March","April","May","June","July","August","September","October","November","December"},0),1))</f>
        <v/>
      </c>
      <c r="C73">
        <f>IF(B73="","","Monthly Rent Charge")</f>
        <v/>
      </c>
      <c r="E73" s="2">
        <f>IF(C73="Monthly Rent Charge",$D$3,"")</f>
        <v/>
      </c>
      <c r="F73" s="2">
        <f>IF(C73="Monthly Rent Charge",$F$3,"")</f>
        <v/>
      </c>
      <c r="I73" s="2">
        <f>IF(A73="","",IF(C73="Payment Received",I72-IFERROR(G73,0),IF(C73="Monthly Rent Charge",I72+IFERROR(E73,0)+IFERROR(F73,0),I72)))</f>
        <v/>
      </c>
    </row>
    <row r="74">
      <c r="A74" s="6">
        <f>IF(B74="","",DATE(YEAR(TODAY()),MATCH(B74,{"January","February","March","April","May","June","July","August","September","October","November","December"},0),1))</f>
        <v/>
      </c>
      <c r="C74">
        <f>IF(B74="","","Monthly Rent Charge")</f>
        <v/>
      </c>
      <c r="E74" s="2">
        <f>IF(C74="Monthly Rent Charge",$D$3,"")</f>
        <v/>
      </c>
      <c r="F74" s="2">
        <f>IF(C74="Monthly Rent Charge",$F$3,"")</f>
        <v/>
      </c>
      <c r="I74" s="2">
        <f>IF(A74="","",IF(C74="Payment Received",I73-IFERROR(G74,0),IF(C74="Monthly Rent Charge",I73+IFERROR(E74,0)+IFERROR(F74,0),I73)))</f>
        <v/>
      </c>
    </row>
    <row r="75">
      <c r="A75" s="6">
        <f>IF(B75="","",DATE(YEAR(TODAY()),MATCH(B75,{"January","February","March","April","May","June","July","August","September","October","November","December"},0),1))</f>
        <v/>
      </c>
      <c r="C75">
        <f>IF(B75="","","Monthly Rent Charge")</f>
        <v/>
      </c>
      <c r="E75" s="2">
        <f>IF(C75="Monthly Rent Charge",$D$3,"")</f>
        <v/>
      </c>
      <c r="F75" s="2">
        <f>IF(C75="Monthly Rent Charge",$F$3,"")</f>
        <v/>
      </c>
      <c r="I75" s="2">
        <f>IF(A75="","",IF(C75="Payment Received",I74-IFERROR(G75,0),IF(C75="Monthly Rent Charge",I74+IFERROR(E75,0)+IFERROR(F75,0),I74)))</f>
        <v/>
      </c>
    </row>
    <row r="76">
      <c r="A76" s="6">
        <f>IF(B76="","",DATE(YEAR(TODAY()),MATCH(B76,{"January","February","March","April","May","June","July","August","September","October","November","December"},0),1))</f>
        <v/>
      </c>
      <c r="C76">
        <f>IF(B76="","","Monthly Rent Charge")</f>
        <v/>
      </c>
      <c r="E76" s="2">
        <f>IF(C76="Monthly Rent Charge",$D$3,"")</f>
        <v/>
      </c>
      <c r="F76" s="2">
        <f>IF(C76="Monthly Rent Charge",$F$3,"")</f>
        <v/>
      </c>
      <c r="I76" s="2">
        <f>IF(A76="","",IF(C76="Payment Received",I75-IFERROR(G76,0),IF(C76="Monthly Rent Charge",I75+IFERROR(E76,0)+IFERROR(F76,0),I75)))</f>
        <v/>
      </c>
    </row>
    <row r="77">
      <c r="A77" s="6">
        <f>IF(B77="","",DATE(YEAR(TODAY()),MATCH(B77,{"January","February","March","April","May","June","July","August","September","October","November","December"},0),1))</f>
        <v/>
      </c>
      <c r="C77">
        <f>IF(B77="","","Monthly Rent Charge")</f>
        <v/>
      </c>
      <c r="E77" s="2">
        <f>IF(C77="Monthly Rent Charge",$D$3,"")</f>
        <v/>
      </c>
      <c r="F77" s="2">
        <f>IF(C77="Monthly Rent Charge",$F$3,"")</f>
        <v/>
      </c>
      <c r="I77" s="2">
        <f>IF(A77="","",IF(C77="Payment Received",I76-IFERROR(G77,0),IF(C77="Monthly Rent Charge",I76+IFERROR(E77,0)+IFERROR(F77,0),I76)))</f>
        <v/>
      </c>
    </row>
    <row r="78">
      <c r="A78" s="6">
        <f>IF(B78="","",DATE(YEAR(TODAY()),MATCH(B78,{"January","February","March","April","May","June","July","August","September","October","November","December"},0),1))</f>
        <v/>
      </c>
      <c r="C78">
        <f>IF(B78="","","Monthly Rent Charge")</f>
        <v/>
      </c>
      <c r="E78" s="2">
        <f>IF(C78="Monthly Rent Charge",$D$3,"")</f>
        <v/>
      </c>
      <c r="F78" s="2">
        <f>IF(C78="Monthly Rent Charge",$F$3,"")</f>
        <v/>
      </c>
      <c r="I78" s="2">
        <f>IF(A78="","",IF(C78="Payment Received",I77-IFERROR(G78,0),IF(C78="Monthly Rent Charge",I77+IFERROR(E78,0)+IFERROR(F78,0),I77)))</f>
        <v/>
      </c>
    </row>
    <row r="79">
      <c r="A79" s="6">
        <f>IF(B79="","",DATE(YEAR(TODAY()),MATCH(B79,{"January","February","March","April","May","June","July","August","September","October","November","December"},0),1))</f>
        <v/>
      </c>
      <c r="C79">
        <f>IF(B79="","","Monthly Rent Charge")</f>
        <v/>
      </c>
      <c r="E79" s="2">
        <f>IF(C79="Monthly Rent Charge",$D$3,"")</f>
        <v/>
      </c>
      <c r="F79" s="2">
        <f>IF(C79="Monthly Rent Charge",$F$3,"")</f>
        <v/>
      </c>
      <c r="I79" s="2">
        <f>IF(A79="","",IF(C79="Payment Received",I78-IFERROR(G79,0),IF(C79="Monthly Rent Charge",I78+IFERROR(E79,0)+IFERROR(F79,0),I78)))</f>
        <v/>
      </c>
    </row>
    <row r="80">
      <c r="A80" s="6">
        <f>IF(B80="","",DATE(YEAR(TODAY()),MATCH(B80,{"January","February","March","April","May","June","July","August","September","October","November","December"},0),1))</f>
        <v/>
      </c>
      <c r="C80">
        <f>IF(B80="","","Monthly Rent Charge")</f>
        <v/>
      </c>
      <c r="E80" s="2">
        <f>IF(C80="Monthly Rent Charge",$D$3,"")</f>
        <v/>
      </c>
      <c r="F80" s="2">
        <f>IF(C80="Monthly Rent Charge",$F$3,"")</f>
        <v/>
      </c>
      <c r="I80" s="2">
        <f>IF(A80="","",IF(C80="Payment Received",I79-IFERROR(G80,0),IF(C80="Monthly Rent Charge",I79+IFERROR(E80,0)+IFERROR(F80,0),I79)))</f>
        <v/>
      </c>
    </row>
    <row r="81">
      <c r="A81" s="6">
        <f>IF(B81="","",DATE(YEAR(TODAY()),MATCH(B81,{"January","February","March","April","May","June","July","August","September","October","November","December"},0),1))</f>
        <v/>
      </c>
      <c r="C81">
        <f>IF(B81="","","Monthly Rent Charge")</f>
        <v/>
      </c>
      <c r="E81" s="2">
        <f>IF(C81="Monthly Rent Charge",$D$3,"")</f>
        <v/>
      </c>
      <c r="F81" s="2">
        <f>IF(C81="Monthly Rent Charge",$F$3,"")</f>
        <v/>
      </c>
      <c r="I81" s="2">
        <f>IF(A81="","",IF(C81="Payment Received",I80-IFERROR(G81,0),IF(C81="Monthly Rent Charge",I80+IFERROR(E81,0)+IFERROR(F81,0),I80)))</f>
        <v/>
      </c>
    </row>
    <row r="82">
      <c r="A82" s="6">
        <f>IF(B82="","",DATE(YEAR(TODAY()),MATCH(B82,{"January","February","March","April","May","June","July","August","September","October","November","December"},0),1))</f>
        <v/>
      </c>
      <c r="C82">
        <f>IF(B82="","","Monthly Rent Charge")</f>
        <v/>
      </c>
      <c r="E82" s="2">
        <f>IF(C82="Monthly Rent Charge",$D$3,"")</f>
        <v/>
      </c>
      <c r="F82" s="2">
        <f>IF(C82="Monthly Rent Charge",$F$3,"")</f>
        <v/>
      </c>
      <c r="I82" s="2">
        <f>IF(A82="","",IF(C82="Payment Received",I81-IFERROR(G82,0),IF(C82="Monthly Rent Charge",I81+IFERROR(E82,0)+IFERROR(F82,0),I81)))</f>
        <v/>
      </c>
    </row>
    <row r="83">
      <c r="A83" s="6">
        <f>IF(B83="","",DATE(YEAR(TODAY()),MATCH(B83,{"January","February","March","April","May","June","July","August","September","October","November","December"},0),1))</f>
        <v/>
      </c>
      <c r="C83">
        <f>IF(B83="","","Monthly Rent Charge")</f>
        <v/>
      </c>
      <c r="E83" s="2">
        <f>IF(C83="Monthly Rent Charge",$D$3,"")</f>
        <v/>
      </c>
      <c r="F83" s="2">
        <f>IF(C83="Monthly Rent Charge",$F$3,"")</f>
        <v/>
      </c>
      <c r="I83" s="2">
        <f>IF(A83="","",IF(C83="Payment Received",I82-IFERROR(G83,0),IF(C83="Monthly Rent Charge",I82+IFERROR(E83,0)+IFERROR(F83,0),I82)))</f>
        <v/>
      </c>
    </row>
    <row r="84">
      <c r="A84" s="6">
        <f>IF(B84="","",DATE(YEAR(TODAY()),MATCH(B84,{"January","February","March","April","May","June","July","August","September","October","November","December"},0),1))</f>
        <v/>
      </c>
      <c r="C84">
        <f>IF(B84="","","Monthly Rent Charge")</f>
        <v/>
      </c>
      <c r="E84" s="2">
        <f>IF(C84="Monthly Rent Charge",$D$3,"")</f>
        <v/>
      </c>
      <c r="F84" s="2">
        <f>IF(C84="Monthly Rent Charge",$F$3,"")</f>
        <v/>
      </c>
      <c r="I84" s="2">
        <f>IF(A84="","",IF(C84="Payment Received",I83-IFERROR(G84,0),IF(C84="Monthly Rent Charge",I83+IFERROR(E84,0)+IFERROR(F84,0),I83)))</f>
        <v/>
      </c>
    </row>
    <row r="85">
      <c r="A85" s="6">
        <f>IF(B85="","",DATE(YEAR(TODAY()),MATCH(B85,{"January","February","March","April","May","June","July","August","September","October","November","December"},0),1))</f>
        <v/>
      </c>
      <c r="C85">
        <f>IF(B85="","","Monthly Rent Charge")</f>
        <v/>
      </c>
      <c r="E85" s="2">
        <f>IF(C85="Monthly Rent Charge",$D$3,"")</f>
        <v/>
      </c>
      <c r="F85" s="2">
        <f>IF(C85="Monthly Rent Charge",$F$3,"")</f>
        <v/>
      </c>
      <c r="I85" s="2">
        <f>IF(A85="","",IF(C85="Payment Received",I84-IFERROR(G85,0),IF(C85="Monthly Rent Charge",I84+IFERROR(E85,0)+IFERROR(F85,0),I84)))</f>
        <v/>
      </c>
    </row>
    <row r="86">
      <c r="A86" s="6">
        <f>IF(B86="","",DATE(YEAR(TODAY()),MATCH(B86,{"January","February","March","April","May","June","July","August","September","October","November","December"},0),1))</f>
        <v/>
      </c>
      <c r="C86">
        <f>IF(B86="","","Monthly Rent Charge")</f>
        <v/>
      </c>
      <c r="E86" s="2">
        <f>IF(C86="Monthly Rent Charge",$D$3,"")</f>
        <v/>
      </c>
      <c r="F86" s="2">
        <f>IF(C86="Monthly Rent Charge",$F$3,"")</f>
        <v/>
      </c>
      <c r="I86" s="2">
        <f>IF(A86="","",IF(C86="Payment Received",I85-IFERROR(G86,0),IF(C86="Monthly Rent Charge",I85+IFERROR(E86,0)+IFERROR(F86,0),I85)))</f>
        <v/>
      </c>
    </row>
    <row r="87">
      <c r="A87" s="6">
        <f>IF(B87="","",DATE(YEAR(TODAY()),MATCH(B87,{"January","February","March","April","May","June","July","August","September","October","November","December"},0),1))</f>
        <v/>
      </c>
      <c r="C87">
        <f>IF(B87="","","Monthly Rent Charge")</f>
        <v/>
      </c>
      <c r="E87" s="2">
        <f>IF(C87="Monthly Rent Charge",$D$3,"")</f>
        <v/>
      </c>
      <c r="F87" s="2">
        <f>IF(C87="Monthly Rent Charge",$F$3,"")</f>
        <v/>
      </c>
      <c r="I87" s="2">
        <f>IF(A87="","",IF(C87="Payment Received",I86-IFERROR(G87,0),IF(C87="Monthly Rent Charge",I86+IFERROR(E87,0)+IFERROR(F87,0),I86)))</f>
        <v/>
      </c>
    </row>
    <row r="88">
      <c r="A88" s="6">
        <f>IF(B88="","",DATE(YEAR(TODAY()),MATCH(B88,{"January","February","March","April","May","June","July","August","September","October","November","December"},0),1))</f>
        <v/>
      </c>
      <c r="C88">
        <f>IF(B88="","","Monthly Rent Charge")</f>
        <v/>
      </c>
      <c r="E88" s="2">
        <f>IF(C88="Monthly Rent Charge",$D$3,"")</f>
        <v/>
      </c>
      <c r="F88" s="2">
        <f>IF(C88="Monthly Rent Charge",$F$3,"")</f>
        <v/>
      </c>
      <c r="I88" s="2">
        <f>IF(A88="","",IF(C88="Payment Received",I87-IFERROR(G88,0),IF(C88="Monthly Rent Charge",I87+IFERROR(E88,0)+IFERROR(F88,0),I87)))</f>
        <v/>
      </c>
    </row>
    <row r="89">
      <c r="A89" s="6">
        <f>IF(B89="","",DATE(YEAR(TODAY()),MATCH(B89,{"January","February","March","April","May","June","July","August","September","October","November","December"},0),1))</f>
        <v/>
      </c>
      <c r="C89">
        <f>IF(B89="","","Monthly Rent Charge")</f>
        <v/>
      </c>
      <c r="E89" s="2">
        <f>IF(C89="Monthly Rent Charge",$D$3,"")</f>
        <v/>
      </c>
      <c r="F89" s="2">
        <f>IF(C89="Monthly Rent Charge",$F$3,"")</f>
        <v/>
      </c>
      <c r="I89" s="2">
        <f>IF(A89="","",IF(C89="Payment Received",I88-IFERROR(G89,0),IF(C89="Monthly Rent Charge",I88+IFERROR(E89,0)+IFERROR(F89,0),I88)))</f>
        <v/>
      </c>
    </row>
    <row r="90">
      <c r="A90" s="6">
        <f>IF(B90="","",DATE(YEAR(TODAY()),MATCH(B90,{"January","February","March","April","May","June","July","August","September","October","November","December"},0),1))</f>
        <v/>
      </c>
      <c r="C90">
        <f>IF(B90="","","Monthly Rent Charge")</f>
        <v/>
      </c>
      <c r="E90" s="2">
        <f>IF(C90="Monthly Rent Charge",$D$3,"")</f>
        <v/>
      </c>
      <c r="F90" s="2">
        <f>IF(C90="Monthly Rent Charge",$F$3,"")</f>
        <v/>
      </c>
      <c r="I90" s="2">
        <f>IF(A90="","",IF(C90="Payment Received",I89-IFERROR(G90,0),IF(C90="Monthly Rent Charge",I89+IFERROR(E90,0)+IFERROR(F90,0),I89)))</f>
        <v/>
      </c>
    </row>
    <row r="91">
      <c r="A91" s="6">
        <f>IF(B91="","",DATE(YEAR(TODAY()),MATCH(B91,{"January","February","March","April","May","June","July","August","September","October","November","December"},0),1))</f>
        <v/>
      </c>
      <c r="C91">
        <f>IF(B91="","","Monthly Rent Charge")</f>
        <v/>
      </c>
      <c r="E91" s="2">
        <f>IF(C91="Monthly Rent Charge",$D$3,"")</f>
        <v/>
      </c>
      <c r="F91" s="2">
        <f>IF(C91="Monthly Rent Charge",$F$3,"")</f>
        <v/>
      </c>
      <c r="I91" s="2">
        <f>IF(A91="","",IF(C91="Payment Received",I90-IFERROR(G91,0),IF(C91="Monthly Rent Charge",I90+IFERROR(E91,0)+IFERROR(F91,0),I90)))</f>
        <v/>
      </c>
    </row>
    <row r="92">
      <c r="A92" s="6">
        <f>IF(B92="","",DATE(YEAR(TODAY()),MATCH(B92,{"January","February","March","April","May","June","July","August","September","October","November","December"},0),1))</f>
        <v/>
      </c>
      <c r="C92">
        <f>IF(B92="","","Monthly Rent Charge")</f>
        <v/>
      </c>
      <c r="E92" s="2">
        <f>IF(C92="Monthly Rent Charge",$D$3,"")</f>
        <v/>
      </c>
      <c r="F92" s="2">
        <f>IF(C92="Monthly Rent Charge",$F$3,"")</f>
        <v/>
      </c>
      <c r="I92" s="2">
        <f>IF(A92="","",IF(C92="Payment Received",I91-IFERROR(G92,0),IF(C92="Monthly Rent Charge",I91+IFERROR(E92,0)+IFERROR(F92,0),I91)))</f>
        <v/>
      </c>
    </row>
    <row r="93">
      <c r="A93" s="6">
        <f>IF(B93="","",DATE(YEAR(TODAY()),MATCH(B93,{"January","February","March","April","May","June","July","August","September","October","November","December"},0),1))</f>
        <v/>
      </c>
      <c r="C93">
        <f>IF(B93="","","Monthly Rent Charge")</f>
        <v/>
      </c>
      <c r="E93" s="2">
        <f>IF(C93="Monthly Rent Charge",$D$3,"")</f>
        <v/>
      </c>
      <c r="F93" s="2">
        <f>IF(C93="Monthly Rent Charge",$F$3,"")</f>
        <v/>
      </c>
      <c r="I93" s="2">
        <f>IF(A93="","",IF(C93="Payment Received",I92-IFERROR(G93,0),IF(C93="Monthly Rent Charge",I92+IFERROR(E93,0)+IFERROR(F93,0),I92)))</f>
        <v/>
      </c>
    </row>
    <row r="94">
      <c r="A94" s="6">
        <f>IF(B94="","",DATE(YEAR(TODAY()),MATCH(B94,{"January","February","March","April","May","June","July","August","September","October","November","December"},0),1))</f>
        <v/>
      </c>
      <c r="C94">
        <f>IF(B94="","","Monthly Rent Charge")</f>
        <v/>
      </c>
      <c r="E94" s="2">
        <f>IF(C94="Monthly Rent Charge",$D$3,"")</f>
        <v/>
      </c>
      <c r="F94" s="2">
        <f>IF(C94="Monthly Rent Charge",$F$3,"")</f>
        <v/>
      </c>
      <c r="I94" s="2">
        <f>IF(A94="","",IF(C94="Payment Received",I93-IFERROR(G94,0),IF(C94="Monthly Rent Charge",I93+IFERROR(E94,0)+IFERROR(F94,0),I93)))</f>
        <v/>
      </c>
    </row>
    <row r="95">
      <c r="A95" s="6">
        <f>IF(B95="","",DATE(YEAR(TODAY()),MATCH(B95,{"January","February","March","April","May","June","July","August","September","October","November","December"},0),1))</f>
        <v/>
      </c>
      <c r="C95">
        <f>IF(B95="","","Monthly Rent Charge")</f>
        <v/>
      </c>
      <c r="E95" s="2">
        <f>IF(C95="Monthly Rent Charge",$D$3,"")</f>
        <v/>
      </c>
      <c r="F95" s="2">
        <f>IF(C95="Monthly Rent Charge",$F$3,"")</f>
        <v/>
      </c>
      <c r="I95" s="2">
        <f>IF(A95="","",IF(C95="Payment Received",I94-IFERROR(G95,0),IF(C95="Monthly Rent Charge",I94+IFERROR(E95,0)+IFERROR(F95,0),I94)))</f>
        <v/>
      </c>
    </row>
    <row r="96">
      <c r="A96" s="6">
        <f>IF(B96="","",DATE(YEAR(TODAY()),MATCH(B96,{"January","February","March","April","May","June","July","August","September","October","November","December"},0),1))</f>
        <v/>
      </c>
      <c r="C96">
        <f>IF(B96="","","Monthly Rent Charge")</f>
        <v/>
      </c>
      <c r="E96" s="2">
        <f>IF(C96="Monthly Rent Charge",$D$3,"")</f>
        <v/>
      </c>
      <c r="F96" s="2">
        <f>IF(C96="Monthly Rent Charge",$F$3,"")</f>
        <v/>
      </c>
      <c r="I96" s="2">
        <f>IF(A96="","",IF(C96="Payment Received",I95-IFERROR(G96,0),IF(C96="Monthly Rent Charge",I95+IFERROR(E96,0)+IFERROR(F96,0),I95)))</f>
        <v/>
      </c>
    </row>
    <row r="97">
      <c r="A97" s="6">
        <f>IF(B97="","",DATE(YEAR(TODAY()),MATCH(B97,{"January","February","March","April","May","June","July","August","September","October","November","December"},0),1))</f>
        <v/>
      </c>
      <c r="C97">
        <f>IF(B97="","","Monthly Rent Charge")</f>
        <v/>
      </c>
      <c r="E97" s="2">
        <f>IF(C97="Monthly Rent Charge",$D$3,"")</f>
        <v/>
      </c>
      <c r="F97" s="2">
        <f>IF(C97="Monthly Rent Charge",$F$3,"")</f>
        <v/>
      </c>
      <c r="I97" s="2">
        <f>IF(A97="","",IF(C97="Payment Received",I96-IFERROR(G97,0),IF(C97="Monthly Rent Charge",I96+IFERROR(E97,0)+IFERROR(F97,0),I96)))</f>
        <v/>
      </c>
    </row>
    <row r="98">
      <c r="A98" s="6">
        <f>IF(B98="","",DATE(YEAR(TODAY()),MATCH(B98,{"January","February","March","April","May","June","July","August","September","October","November","December"},0),1))</f>
        <v/>
      </c>
      <c r="C98">
        <f>IF(B98="","","Monthly Rent Charge")</f>
        <v/>
      </c>
      <c r="E98" s="2">
        <f>IF(C98="Monthly Rent Charge",$D$3,"")</f>
        <v/>
      </c>
      <c r="F98" s="2">
        <f>IF(C98="Monthly Rent Charge",$F$3,"")</f>
        <v/>
      </c>
      <c r="I98" s="2">
        <f>IF(A98="","",IF(C98="Payment Received",I97-IFERROR(G98,0),IF(C98="Monthly Rent Charge",I97+IFERROR(E98,0)+IFERROR(F98,0),I97)))</f>
        <v/>
      </c>
    </row>
    <row r="99">
      <c r="A99" s="6">
        <f>IF(B99="","",DATE(YEAR(TODAY()),MATCH(B99,{"January","February","March","April","May","June","July","August","September","October","November","December"},0),1))</f>
        <v/>
      </c>
      <c r="C99">
        <f>IF(B99="","","Monthly Rent Charge")</f>
        <v/>
      </c>
      <c r="E99" s="2">
        <f>IF(C99="Monthly Rent Charge",$D$3,"")</f>
        <v/>
      </c>
      <c r="F99" s="2">
        <f>IF(C99="Monthly Rent Charge",$F$3,"")</f>
        <v/>
      </c>
      <c r="I99" s="2">
        <f>IF(A99="","",IF(C99="Payment Received",I98-IFERROR(G99,0),IF(C99="Monthly Rent Charge",I98+IFERROR(E99,0)+IFERROR(F99,0),I98)))</f>
        <v/>
      </c>
    </row>
    <row r="100">
      <c r="A100" s="6">
        <f>IF(B100="","",DATE(YEAR(TODAY()),MATCH(B100,{"January","February","March","April","May","June","July","August","September","October","November","December"},0),1))</f>
        <v/>
      </c>
      <c r="C100">
        <f>IF(B100="","","Monthly Rent Charge")</f>
        <v/>
      </c>
      <c r="E100" s="2">
        <f>IF(C100="Monthly Rent Charge",$D$3,"")</f>
        <v/>
      </c>
      <c r="F100" s="2">
        <f>IF(C100="Monthly Rent Charge",$F$3,"")</f>
        <v/>
      </c>
      <c r="I100" s="2">
        <f>IF(A100="","",IF(C100="Payment Received",I99-IFERROR(G100,0),IF(C100="Monthly Rent Charge",I99+IFERROR(E100,0)+IFERROR(F100,0),I99)))</f>
        <v/>
      </c>
    </row>
    <row r="101">
      <c r="A101" s="6">
        <f>IF(B101="","",DATE(YEAR(TODAY()),MATCH(B101,{"January","February","March","April","May","June","July","August","September","October","November","December"},0),1))</f>
        <v/>
      </c>
      <c r="C101">
        <f>IF(B101="","","Monthly Rent Charge")</f>
        <v/>
      </c>
      <c r="E101" s="2">
        <f>IF(C101="Monthly Rent Charge",$D$3,"")</f>
        <v/>
      </c>
      <c r="F101" s="2">
        <f>IF(C101="Monthly Rent Charge",$F$3,"")</f>
        <v/>
      </c>
      <c r="I101" s="2">
        <f>IF(A101="","",IF(C101="Payment Received",I100-IFERROR(G101,0),IF(C101="Monthly Rent Charge",I100+IFERROR(E101,0)+IFERROR(F101,0),I100)))</f>
        <v/>
      </c>
    </row>
    <row r="102">
      <c r="A102" s="6">
        <f>IF(B102="","",DATE(YEAR(TODAY()),MATCH(B102,{"January","February","March","April","May","June","July","August","September","October","November","December"},0),1))</f>
        <v/>
      </c>
      <c r="C102">
        <f>IF(B102="","","Monthly Rent Charge")</f>
        <v/>
      </c>
      <c r="E102" s="2">
        <f>IF(C102="Monthly Rent Charge",$D$3,"")</f>
        <v/>
      </c>
      <c r="F102" s="2">
        <f>IF(C102="Monthly Rent Charge",$F$3,"")</f>
        <v/>
      </c>
      <c r="I102" s="2">
        <f>IF(A102="","",IF(C102="Payment Received",I101-IFERROR(G102,0),IF(C102="Monthly Rent Charge",I101+IFERROR(E102,0)+IFERROR(F102,0),I101)))</f>
        <v/>
      </c>
    </row>
    <row r="103">
      <c r="A103" s="6">
        <f>IF(B103="","",DATE(YEAR(TODAY()),MATCH(B103,{"January","February","March","April","May","June","July","August","September","October","November","December"},0),1))</f>
        <v/>
      </c>
      <c r="C103">
        <f>IF(B103="","","Monthly Rent Charge")</f>
        <v/>
      </c>
      <c r="E103" s="2">
        <f>IF(C103="Monthly Rent Charge",$D$3,"")</f>
        <v/>
      </c>
      <c r="F103" s="2">
        <f>IF(C103="Monthly Rent Charge",$F$3,"")</f>
        <v/>
      </c>
      <c r="I103" s="2">
        <f>IF(A103="","",IF(C103="Payment Received",I102-IFERROR(G103,0),IF(C103="Monthly Rent Charge",I102+IFERROR(E103,0)+IFERROR(F103,0),I102)))</f>
        <v/>
      </c>
    </row>
    <row r="104">
      <c r="A104" s="6">
        <f>IF(B104="","",DATE(YEAR(TODAY()),MATCH(B104,{"January","February","March","April","May","June","July","August","September","October","November","December"},0),1))</f>
        <v/>
      </c>
      <c r="C104">
        <f>IF(B104="","","Monthly Rent Charge")</f>
        <v/>
      </c>
      <c r="E104" s="2">
        <f>IF(C104="Monthly Rent Charge",$D$3,"")</f>
        <v/>
      </c>
      <c r="F104" s="2">
        <f>IF(C104="Monthly Rent Charge",$F$3,"")</f>
        <v/>
      </c>
      <c r="I104" s="2">
        <f>IF(A104="","",IF(C104="Payment Received",I103-IFERROR(G104,0),IF(C104="Monthly Rent Charge",I103+IFERROR(E104,0)+IFERROR(F104,0),I103)))</f>
        <v/>
      </c>
    </row>
    <row r="105">
      <c r="A105" s="6">
        <f>IF(B105="","",DATE(YEAR(TODAY()),MATCH(B105,{"January","February","March","April","May","June","July","August","September","October","November","December"},0),1))</f>
        <v/>
      </c>
      <c r="C105">
        <f>IF(B105="","","Monthly Rent Charge")</f>
        <v/>
      </c>
      <c r="E105" s="2">
        <f>IF(C105="Monthly Rent Charge",$D$3,"")</f>
        <v/>
      </c>
      <c r="F105" s="2">
        <f>IF(C105="Monthly Rent Charge",$F$3,"")</f>
        <v/>
      </c>
      <c r="I105" s="2">
        <f>IF(A105="","",IF(C105="Payment Received",I104-IFERROR(G105,0),IF(C105="Monthly Rent Charge",I104+IFERROR(E105,0)+IFERROR(F105,0),I104)))</f>
        <v/>
      </c>
    </row>
    <row r="106">
      <c r="A106" s="6">
        <f>IF(B106="","",DATE(YEAR(TODAY()),MATCH(B106,{"January","February","March","April","May","June","July","August","September","October","November","December"},0),1))</f>
        <v/>
      </c>
      <c r="C106">
        <f>IF(B106="","","Monthly Rent Charge")</f>
        <v/>
      </c>
      <c r="E106" s="2">
        <f>IF(C106="Monthly Rent Charge",$D$3,"")</f>
        <v/>
      </c>
      <c r="F106" s="2">
        <f>IF(C106="Monthly Rent Charge",$F$3,"")</f>
        <v/>
      </c>
      <c r="I106" s="2">
        <f>IF(A106="","",IF(C106="Payment Received",I105-IFERROR(G106,0),IF(C106="Monthly Rent Charge",I105+IFERROR(E106,0)+IFERROR(F106,0),I105)))</f>
        <v/>
      </c>
    </row>
    <row r="107">
      <c r="A107" s="6">
        <f>IF(B107="","",DATE(YEAR(TODAY()),MATCH(B107,{"January","February","March","April","May","June","July","August","September","October","November","December"},0),1))</f>
        <v/>
      </c>
      <c r="C107">
        <f>IF(B107="","","Monthly Rent Charge")</f>
        <v/>
      </c>
      <c r="E107" s="2">
        <f>IF(C107="Monthly Rent Charge",$D$3,"")</f>
        <v/>
      </c>
      <c r="F107" s="2">
        <f>IF(C107="Monthly Rent Charge",$F$3,"")</f>
        <v/>
      </c>
      <c r="I107" s="2">
        <f>IF(A107="","",IF(C107="Payment Received",I106-IFERROR(G107,0),IF(C107="Monthly Rent Charge",I106+IFERROR(E107,0)+IFERROR(F107,0),I106)))</f>
        <v/>
      </c>
    </row>
    <row r="108">
      <c r="A108" s="6">
        <f>IF(B108="","",DATE(YEAR(TODAY()),MATCH(B108,{"January","February","March","April","May","June","July","August","September","October","November","December"},0),1))</f>
        <v/>
      </c>
      <c r="C108">
        <f>IF(B108="","","Monthly Rent Charge")</f>
        <v/>
      </c>
      <c r="E108" s="2">
        <f>IF(C108="Monthly Rent Charge",$D$3,"")</f>
        <v/>
      </c>
      <c r="F108" s="2">
        <f>IF(C108="Monthly Rent Charge",$F$3,"")</f>
        <v/>
      </c>
      <c r="I108" s="2">
        <f>IF(A108="","",IF(C108="Payment Received",I107-IFERROR(G108,0),IF(C108="Monthly Rent Charge",I107+IFERROR(E108,0)+IFERROR(F108,0),I107)))</f>
        <v/>
      </c>
    </row>
    <row r="109">
      <c r="A109" s="6">
        <f>IF(B109="","",DATE(YEAR(TODAY()),MATCH(B109,{"January","February","March","April","May","June","July","August","September","October","November","December"},0),1))</f>
        <v/>
      </c>
      <c r="C109">
        <f>IF(B109="","","Monthly Rent Charge")</f>
        <v/>
      </c>
      <c r="E109" s="2">
        <f>IF(C109="Monthly Rent Charge",$D$3,"")</f>
        <v/>
      </c>
      <c r="F109" s="2">
        <f>IF(C109="Monthly Rent Charge",$F$3,"")</f>
        <v/>
      </c>
      <c r="I109" s="2">
        <f>IF(A109="","",IF(C109="Payment Received",I108-IFERROR(G109,0),IF(C109="Monthly Rent Charge",I108+IFERROR(E109,0)+IFERROR(F109,0),I108)))</f>
        <v/>
      </c>
    </row>
    <row r="110">
      <c r="A110" s="6">
        <f>IF(B110="","",DATE(YEAR(TODAY()),MATCH(B110,{"January","February","March","April","May","June","July","August","September","October","November","December"},0),1))</f>
        <v/>
      </c>
      <c r="C110">
        <f>IF(B110="","","Monthly Rent Charge")</f>
        <v/>
      </c>
      <c r="E110" s="2">
        <f>IF(C110="Monthly Rent Charge",$D$3,"")</f>
        <v/>
      </c>
      <c r="F110" s="2">
        <f>IF(C110="Monthly Rent Charge",$F$3,"")</f>
        <v/>
      </c>
      <c r="I110" s="2">
        <f>IF(A110="","",IF(C110="Payment Received",I109-IFERROR(G110,0),IF(C110="Monthly Rent Charge",I109+IFERROR(E110,0)+IFERROR(F110,0),I109)))</f>
        <v/>
      </c>
    </row>
    <row r="111">
      <c r="A111" s="6">
        <f>IF(B111="","",DATE(YEAR(TODAY()),MATCH(B111,{"January","February","March","April","May","June","July","August","September","October","November","December"},0),1))</f>
        <v/>
      </c>
      <c r="C111">
        <f>IF(B111="","","Monthly Rent Charge")</f>
        <v/>
      </c>
      <c r="E111" s="2">
        <f>IF(C111="Monthly Rent Charge",$D$3,"")</f>
        <v/>
      </c>
      <c r="F111" s="2">
        <f>IF(C111="Monthly Rent Charge",$F$3,"")</f>
        <v/>
      </c>
      <c r="I111" s="2">
        <f>IF(A111="","",IF(C111="Payment Received",I110-IFERROR(G111,0),IF(C111="Monthly Rent Charge",I110+IFERROR(E111,0)+IFERROR(F111,0),I110)))</f>
        <v/>
      </c>
    </row>
    <row r="112">
      <c r="A112" s="6">
        <f>IF(B112="","",DATE(YEAR(TODAY()),MATCH(B112,{"January","February","March","April","May","June","July","August","September","October","November","December"},0),1))</f>
        <v/>
      </c>
      <c r="C112">
        <f>IF(B112="","","Monthly Rent Charge")</f>
        <v/>
      </c>
      <c r="E112" s="2">
        <f>IF(C112="Monthly Rent Charge",$D$3,"")</f>
        <v/>
      </c>
      <c r="F112" s="2">
        <f>IF(C112="Monthly Rent Charge",$F$3,"")</f>
        <v/>
      </c>
      <c r="I112" s="2">
        <f>IF(A112="","",IF(C112="Payment Received",I111-IFERROR(G112,0),IF(C112="Monthly Rent Charge",I111+IFERROR(E112,0)+IFERROR(F112,0),I111)))</f>
        <v/>
      </c>
    </row>
    <row r="113">
      <c r="A113" s="6">
        <f>IF(B113="","",DATE(YEAR(TODAY()),MATCH(B113,{"January","February","March","April","May","June","July","August","September","October","November","December"},0),1))</f>
        <v/>
      </c>
      <c r="C113">
        <f>IF(B113="","","Monthly Rent Charge")</f>
        <v/>
      </c>
      <c r="E113" s="2">
        <f>IF(C113="Monthly Rent Charge",$D$3,"")</f>
        <v/>
      </c>
      <c r="F113" s="2">
        <f>IF(C113="Monthly Rent Charge",$F$3,"")</f>
        <v/>
      </c>
      <c r="I113" s="2">
        <f>IF(A113="","",IF(C113="Payment Received",I112-IFERROR(G113,0),IF(C113="Monthly Rent Charge",I112+IFERROR(E113,0)+IFERROR(F113,0),I112)))</f>
        <v/>
      </c>
    </row>
    <row r="114">
      <c r="A114" s="6">
        <f>IF(B114="","",DATE(YEAR(TODAY()),MATCH(B114,{"January","February","March","April","May","June","July","August","September","October","November","December"},0),1))</f>
        <v/>
      </c>
      <c r="C114">
        <f>IF(B114="","","Monthly Rent Charge")</f>
        <v/>
      </c>
      <c r="E114" s="2">
        <f>IF(C114="Monthly Rent Charge",$D$3,"")</f>
        <v/>
      </c>
      <c r="F114" s="2">
        <f>IF(C114="Monthly Rent Charge",$F$3,"")</f>
        <v/>
      </c>
      <c r="I114" s="2">
        <f>IF(A114="","",IF(C114="Payment Received",I113-IFERROR(G114,0),IF(C114="Monthly Rent Charge",I113+IFERROR(E114,0)+IFERROR(F114,0),I113)))</f>
        <v/>
      </c>
    </row>
    <row r="115">
      <c r="A115" s="6">
        <f>IF(B115="","",DATE(YEAR(TODAY()),MATCH(B115,{"January","February","March","April","May","June","July","August","September","October","November","December"},0),1))</f>
        <v/>
      </c>
      <c r="C115">
        <f>IF(B115="","","Monthly Rent Charge")</f>
        <v/>
      </c>
      <c r="E115" s="2">
        <f>IF(C115="Monthly Rent Charge",$D$3,"")</f>
        <v/>
      </c>
      <c r="F115" s="2">
        <f>IF(C115="Monthly Rent Charge",$F$3,"")</f>
        <v/>
      </c>
      <c r="I115" s="2">
        <f>IF(A115="","",IF(C115="Payment Received",I114-IFERROR(G115,0),IF(C115="Monthly Rent Charge",I114+IFERROR(E115,0)+IFERROR(F115,0),I114)))</f>
        <v/>
      </c>
    </row>
    <row r="116">
      <c r="A116" s="6">
        <f>IF(B116="","",DATE(YEAR(TODAY()),MATCH(B116,{"January","February","March","April","May","June","July","August","September","October","November","December"},0),1))</f>
        <v/>
      </c>
      <c r="C116">
        <f>IF(B116="","","Monthly Rent Charge")</f>
        <v/>
      </c>
      <c r="E116" s="2">
        <f>IF(C116="Monthly Rent Charge",$D$3,"")</f>
        <v/>
      </c>
      <c r="F116" s="2">
        <f>IF(C116="Monthly Rent Charge",$F$3,"")</f>
        <v/>
      </c>
      <c r="I116" s="2">
        <f>IF(A116="","",IF(C116="Payment Received",I115-IFERROR(G116,0),IF(C116="Monthly Rent Charge",I115+IFERROR(E116,0)+IFERROR(F116,0),I115)))</f>
        <v/>
      </c>
    </row>
    <row r="117">
      <c r="A117" s="6">
        <f>IF(B117="","",DATE(YEAR(TODAY()),MATCH(B117,{"January","February","March","April","May","June","July","August","September","October","November","December"},0),1))</f>
        <v/>
      </c>
      <c r="C117">
        <f>IF(B117="","","Monthly Rent Charge")</f>
        <v/>
      </c>
      <c r="E117" s="2">
        <f>IF(C117="Monthly Rent Charge",$D$3,"")</f>
        <v/>
      </c>
      <c r="F117" s="2">
        <f>IF(C117="Monthly Rent Charge",$F$3,"")</f>
        <v/>
      </c>
      <c r="I117" s="2">
        <f>IF(A117="","",IF(C117="Payment Received",I116-IFERROR(G117,0),IF(C117="Monthly Rent Charge",I116+IFERROR(E117,0)+IFERROR(F117,0),I116)))</f>
        <v/>
      </c>
    </row>
    <row r="118">
      <c r="A118" s="6">
        <f>IF(B118="","",DATE(YEAR(TODAY()),MATCH(B118,{"January","February","March","April","May","June","July","August","September","October","November","December"},0),1))</f>
        <v/>
      </c>
      <c r="C118">
        <f>IF(B118="","","Monthly Rent Charge")</f>
        <v/>
      </c>
      <c r="E118" s="2">
        <f>IF(C118="Monthly Rent Charge",$D$3,"")</f>
        <v/>
      </c>
      <c r="F118" s="2">
        <f>IF(C118="Monthly Rent Charge",$F$3,"")</f>
        <v/>
      </c>
      <c r="I118" s="2">
        <f>IF(A118="","",IF(C118="Payment Received",I117-IFERROR(G118,0),IF(C118="Monthly Rent Charge",I117+IFERROR(E118,0)+IFERROR(F118,0),I117)))</f>
        <v/>
      </c>
    </row>
    <row r="119">
      <c r="A119" s="6">
        <f>IF(B119="","",DATE(YEAR(TODAY()),MATCH(B119,{"January","February","March","April","May","June","July","August","September","October","November","December"},0),1))</f>
        <v/>
      </c>
      <c r="C119">
        <f>IF(B119="","","Monthly Rent Charge")</f>
        <v/>
      </c>
      <c r="E119" s="2">
        <f>IF(C119="Monthly Rent Charge",$D$3,"")</f>
        <v/>
      </c>
      <c r="F119" s="2">
        <f>IF(C119="Monthly Rent Charge",$F$3,"")</f>
        <v/>
      </c>
      <c r="I119" s="2">
        <f>IF(A119="","",IF(C119="Payment Received",I118-IFERROR(G119,0),IF(C119="Monthly Rent Charge",I118+IFERROR(E119,0)+IFERROR(F119,0),I118)))</f>
        <v/>
      </c>
    </row>
    <row r="120">
      <c r="A120" s="6">
        <f>IF(B120="","",DATE(YEAR(TODAY()),MATCH(B120,{"January","February","March","April","May","June","July","August","September","October","November","December"},0),1))</f>
        <v/>
      </c>
      <c r="C120">
        <f>IF(B120="","","Monthly Rent Charge")</f>
        <v/>
      </c>
      <c r="E120" s="2">
        <f>IF(C120="Monthly Rent Charge",$D$3,"")</f>
        <v/>
      </c>
      <c r="F120" s="2">
        <f>IF(C120="Monthly Rent Charge",$F$3,"")</f>
        <v/>
      </c>
      <c r="I120" s="2">
        <f>IF(A120="","",IF(C120="Payment Received",I119-IFERROR(G120,0),IF(C120="Monthly Rent Charge",I119+IFERROR(E120,0)+IFERROR(F120,0),I119)))</f>
        <v/>
      </c>
    </row>
    <row r="121">
      <c r="A121" s="6">
        <f>IF(B121="","",DATE(YEAR(TODAY()),MATCH(B121,{"January","February","March","April","May","June","July","August","September","October","November","December"},0),1))</f>
        <v/>
      </c>
      <c r="C121">
        <f>IF(B121="","","Monthly Rent Charge")</f>
        <v/>
      </c>
      <c r="E121" s="2">
        <f>IF(C121="Monthly Rent Charge",$D$3,"")</f>
        <v/>
      </c>
      <c r="F121" s="2">
        <f>IF(C121="Monthly Rent Charge",$F$3,"")</f>
        <v/>
      </c>
      <c r="I121" s="2">
        <f>IF(A121="","",IF(C121="Payment Received",I120-IFERROR(G121,0),IF(C121="Monthly Rent Charge",I120+IFERROR(E121,0)+IFERROR(F121,0),I120)))</f>
        <v/>
      </c>
    </row>
    <row r="122">
      <c r="A122" s="6">
        <f>IF(B122="","",DATE(YEAR(TODAY()),MATCH(B122,{"January","February","March","April","May","June","July","August","September","October","November","December"},0),1))</f>
        <v/>
      </c>
      <c r="C122">
        <f>IF(B122="","","Monthly Rent Charge")</f>
        <v/>
      </c>
      <c r="E122" s="2">
        <f>IF(C122="Monthly Rent Charge",$D$3,"")</f>
        <v/>
      </c>
      <c r="F122" s="2">
        <f>IF(C122="Monthly Rent Charge",$F$3,"")</f>
        <v/>
      </c>
      <c r="I122" s="2">
        <f>IF(A122="","",IF(C122="Payment Received",I121-IFERROR(G122,0),IF(C122="Monthly Rent Charge",I121+IFERROR(E122,0)+IFERROR(F122,0),I121)))</f>
        <v/>
      </c>
    </row>
    <row r="123">
      <c r="A123" s="6">
        <f>IF(B123="","",DATE(YEAR(TODAY()),MATCH(B123,{"January","February","March","April","May","June","July","August","September","October","November","December"},0),1))</f>
        <v/>
      </c>
      <c r="C123">
        <f>IF(B123="","","Monthly Rent Charge")</f>
        <v/>
      </c>
      <c r="E123" s="2">
        <f>IF(C123="Monthly Rent Charge",$D$3,"")</f>
        <v/>
      </c>
      <c r="F123" s="2">
        <f>IF(C123="Monthly Rent Charge",$F$3,"")</f>
        <v/>
      </c>
      <c r="I123" s="2">
        <f>IF(A123="","",IF(C123="Payment Received",I122-IFERROR(G123,0),IF(C123="Monthly Rent Charge",I122+IFERROR(E123,0)+IFERROR(F123,0),I122)))</f>
        <v/>
      </c>
    </row>
    <row r="124">
      <c r="A124" s="6">
        <f>IF(B124="","",DATE(YEAR(TODAY()),MATCH(B124,{"January","February","March","April","May","June","July","August","September","October","November","December"},0),1))</f>
        <v/>
      </c>
      <c r="C124">
        <f>IF(B124="","","Monthly Rent Charge")</f>
        <v/>
      </c>
      <c r="E124" s="2">
        <f>IF(C124="Monthly Rent Charge",$D$3,"")</f>
        <v/>
      </c>
      <c r="F124" s="2">
        <f>IF(C124="Monthly Rent Charge",$F$3,"")</f>
        <v/>
      </c>
      <c r="I124" s="2">
        <f>IF(A124="","",IF(C124="Payment Received",I123-IFERROR(G124,0),IF(C124="Monthly Rent Charge",I123+IFERROR(E124,0)+IFERROR(F124,0),I123)))</f>
        <v/>
      </c>
    </row>
    <row r="125">
      <c r="A125" s="6">
        <f>IF(B125="","",DATE(YEAR(TODAY()),MATCH(B125,{"January","February","March","April","May","June","July","August","September","October","November","December"},0),1))</f>
        <v/>
      </c>
      <c r="C125">
        <f>IF(B125="","","Monthly Rent Charge")</f>
        <v/>
      </c>
      <c r="E125" s="2">
        <f>IF(C125="Monthly Rent Charge",$D$3,"")</f>
        <v/>
      </c>
      <c r="F125" s="2">
        <f>IF(C125="Monthly Rent Charge",$F$3,"")</f>
        <v/>
      </c>
      <c r="I125" s="2">
        <f>IF(A125="","",IF(C125="Payment Received",I124-IFERROR(G125,0),IF(C125="Monthly Rent Charge",I124+IFERROR(E125,0)+IFERROR(F125,0),I124)))</f>
        <v/>
      </c>
    </row>
    <row r="126">
      <c r="A126" s="6">
        <f>IF(B126="","",DATE(YEAR(TODAY()),MATCH(B126,{"January","February","March","April","May","June","July","August","September","October","November","December"},0),1))</f>
        <v/>
      </c>
      <c r="C126">
        <f>IF(B126="","","Monthly Rent Charge")</f>
        <v/>
      </c>
      <c r="E126" s="2">
        <f>IF(C126="Monthly Rent Charge",$D$3,"")</f>
        <v/>
      </c>
      <c r="F126" s="2">
        <f>IF(C126="Monthly Rent Charge",$F$3,"")</f>
        <v/>
      </c>
      <c r="I126" s="2">
        <f>IF(A126="","",IF(C126="Payment Received",I125-IFERROR(G126,0),IF(C126="Monthly Rent Charge",I125+IFERROR(E126,0)+IFERROR(F126,0),I125)))</f>
        <v/>
      </c>
    </row>
    <row r="127">
      <c r="A127" s="6">
        <f>IF(B127="","",DATE(YEAR(TODAY()),MATCH(B127,{"January","February","March","April","May","June","July","August","September","October","November","December"},0),1))</f>
        <v/>
      </c>
      <c r="C127">
        <f>IF(B127="","","Monthly Rent Charge")</f>
        <v/>
      </c>
      <c r="E127" s="2">
        <f>IF(C127="Monthly Rent Charge",$D$3,"")</f>
        <v/>
      </c>
      <c r="F127" s="2">
        <f>IF(C127="Monthly Rent Charge",$F$3,"")</f>
        <v/>
      </c>
      <c r="I127" s="2">
        <f>IF(A127="","",IF(C127="Payment Received",I126-IFERROR(G127,0),IF(C127="Monthly Rent Charge",I126+IFERROR(E127,0)+IFERROR(F127,0),I126)))</f>
        <v/>
      </c>
    </row>
    <row r="128">
      <c r="A128" s="6">
        <f>IF(B128="","",DATE(YEAR(TODAY()),MATCH(B128,{"January","February","March","April","May","June","July","August","September","October","November","December"},0),1))</f>
        <v/>
      </c>
      <c r="C128">
        <f>IF(B128="","","Monthly Rent Charge")</f>
        <v/>
      </c>
      <c r="E128" s="2">
        <f>IF(C128="Monthly Rent Charge",$D$3,"")</f>
        <v/>
      </c>
      <c r="F128" s="2">
        <f>IF(C128="Monthly Rent Charge",$F$3,"")</f>
        <v/>
      </c>
      <c r="I128" s="2">
        <f>IF(A128="","",IF(C128="Payment Received",I127-IFERROR(G128,0),IF(C128="Monthly Rent Charge",I127+IFERROR(E128,0)+IFERROR(F128,0),I127)))</f>
        <v/>
      </c>
    </row>
    <row r="129">
      <c r="A129" s="6">
        <f>IF(B129="","",DATE(YEAR(TODAY()),MATCH(B129,{"January","February","March","April","May","June","July","August","September","October","November","December"},0),1))</f>
        <v/>
      </c>
      <c r="C129">
        <f>IF(B129="","","Monthly Rent Charge")</f>
        <v/>
      </c>
      <c r="E129" s="2">
        <f>IF(C129="Monthly Rent Charge",$D$3,"")</f>
        <v/>
      </c>
      <c r="F129" s="2">
        <f>IF(C129="Monthly Rent Charge",$F$3,"")</f>
        <v/>
      </c>
      <c r="I129" s="2">
        <f>IF(A129="","",IF(C129="Payment Received",I128-IFERROR(G129,0),IF(C129="Monthly Rent Charge",I128+IFERROR(E129,0)+IFERROR(F129,0),I128)))</f>
        <v/>
      </c>
    </row>
    <row r="130">
      <c r="A130" s="6">
        <f>IF(B130="","",DATE(YEAR(TODAY()),MATCH(B130,{"January","February","March","April","May","June","July","August","September","October","November","December"},0),1))</f>
        <v/>
      </c>
      <c r="C130">
        <f>IF(B130="","","Monthly Rent Charge")</f>
        <v/>
      </c>
      <c r="E130" s="2">
        <f>IF(C130="Monthly Rent Charge",$D$3,"")</f>
        <v/>
      </c>
      <c r="F130" s="2">
        <f>IF(C130="Monthly Rent Charge",$F$3,"")</f>
        <v/>
      </c>
      <c r="I130" s="2">
        <f>IF(A130="","",IF(C130="Payment Received",I129-IFERROR(G130,0),IF(C130="Monthly Rent Charge",I129+IFERROR(E130,0)+IFERROR(F130,0),I129)))</f>
        <v/>
      </c>
    </row>
    <row r="131">
      <c r="A131" s="6">
        <f>IF(B131="","",DATE(YEAR(TODAY()),MATCH(B131,{"January","February","March","April","May","June","July","August","September","October","November","December"},0),1))</f>
        <v/>
      </c>
      <c r="C131">
        <f>IF(B131="","","Monthly Rent Charge")</f>
        <v/>
      </c>
      <c r="E131" s="2">
        <f>IF(C131="Monthly Rent Charge",$D$3,"")</f>
        <v/>
      </c>
      <c r="F131" s="2">
        <f>IF(C131="Monthly Rent Charge",$F$3,"")</f>
        <v/>
      </c>
      <c r="I131" s="2">
        <f>IF(A131="","",IF(C131="Payment Received",I130-IFERROR(G131,0),IF(C131="Monthly Rent Charge",I130+IFERROR(E131,0)+IFERROR(F131,0),I130)))</f>
        <v/>
      </c>
    </row>
    <row r="132">
      <c r="A132" s="6">
        <f>IF(B132="","",DATE(YEAR(TODAY()),MATCH(B132,{"January","February","March","April","May","June","July","August","September","October","November","December"},0),1))</f>
        <v/>
      </c>
      <c r="C132">
        <f>IF(B132="","","Monthly Rent Charge")</f>
        <v/>
      </c>
      <c r="E132" s="2">
        <f>IF(C132="Monthly Rent Charge",$D$3,"")</f>
        <v/>
      </c>
      <c r="F132" s="2">
        <f>IF(C132="Monthly Rent Charge",$F$3,"")</f>
        <v/>
      </c>
      <c r="I132" s="2">
        <f>IF(A132="","",IF(C132="Payment Received",I131-IFERROR(G132,0),IF(C132="Monthly Rent Charge",I131+IFERROR(E132,0)+IFERROR(F132,0),I131)))</f>
        <v/>
      </c>
    </row>
    <row r="133">
      <c r="A133" s="6">
        <f>IF(B133="","",DATE(YEAR(TODAY()),MATCH(B133,{"January","February","March","April","May","June","July","August","September","October","November","December"},0),1))</f>
        <v/>
      </c>
      <c r="C133">
        <f>IF(B133="","","Monthly Rent Charge")</f>
        <v/>
      </c>
      <c r="E133" s="2">
        <f>IF(C133="Monthly Rent Charge",$D$3,"")</f>
        <v/>
      </c>
      <c r="F133" s="2">
        <f>IF(C133="Monthly Rent Charge",$F$3,"")</f>
        <v/>
      </c>
      <c r="I133" s="2">
        <f>IF(A133="","",IF(C133="Payment Received",I132-IFERROR(G133,0),IF(C133="Monthly Rent Charge",I132+IFERROR(E133,0)+IFERROR(F133,0),I132)))</f>
        <v/>
      </c>
    </row>
    <row r="134">
      <c r="A134" s="6">
        <f>IF(B134="","",DATE(YEAR(TODAY()),MATCH(B134,{"January","February","March","April","May","June","July","August","September","October","November","December"},0),1))</f>
        <v/>
      </c>
      <c r="C134">
        <f>IF(B134="","","Monthly Rent Charge")</f>
        <v/>
      </c>
      <c r="E134" s="2">
        <f>IF(C134="Monthly Rent Charge",$D$3,"")</f>
        <v/>
      </c>
      <c r="F134" s="2">
        <f>IF(C134="Monthly Rent Charge",$F$3,"")</f>
        <v/>
      </c>
      <c r="I134" s="2">
        <f>IF(A134="","",IF(C134="Payment Received",I133-IFERROR(G134,0),IF(C134="Monthly Rent Charge",I133+IFERROR(E134,0)+IFERROR(F134,0),I133)))</f>
        <v/>
      </c>
    </row>
    <row r="135">
      <c r="A135" s="6">
        <f>IF(B135="","",DATE(YEAR(TODAY()),MATCH(B135,{"January","February","March","April","May","June","July","August","September","October","November","December"},0),1))</f>
        <v/>
      </c>
      <c r="C135">
        <f>IF(B135="","","Monthly Rent Charge")</f>
        <v/>
      </c>
      <c r="E135" s="2">
        <f>IF(C135="Monthly Rent Charge",$D$3,"")</f>
        <v/>
      </c>
      <c r="F135" s="2">
        <f>IF(C135="Monthly Rent Charge",$F$3,"")</f>
        <v/>
      </c>
      <c r="I135" s="2">
        <f>IF(A135="","",IF(C135="Payment Received",I134-IFERROR(G135,0),IF(C135="Monthly Rent Charge",I134+IFERROR(E135,0)+IFERROR(F135,0),I134)))</f>
        <v/>
      </c>
    </row>
    <row r="136">
      <c r="A136" s="6">
        <f>IF(B136="","",DATE(YEAR(TODAY()),MATCH(B136,{"January","February","March","April","May","June","July","August","September","October","November","December"},0),1))</f>
        <v/>
      </c>
      <c r="C136">
        <f>IF(B136="","","Monthly Rent Charge")</f>
        <v/>
      </c>
      <c r="E136" s="2">
        <f>IF(C136="Monthly Rent Charge",$D$3,"")</f>
        <v/>
      </c>
      <c r="F136" s="2">
        <f>IF(C136="Monthly Rent Charge",$F$3,"")</f>
        <v/>
      </c>
      <c r="I136" s="2">
        <f>IF(A136="","",IF(C136="Payment Received",I135-IFERROR(G136,0),IF(C136="Monthly Rent Charge",I135+IFERROR(E136,0)+IFERROR(F136,0),I135)))</f>
        <v/>
      </c>
    </row>
    <row r="137">
      <c r="A137" s="6">
        <f>IF(B137="","",DATE(YEAR(TODAY()),MATCH(B137,{"January","February","March","April","May","June","July","August","September","October","November","December"},0),1))</f>
        <v/>
      </c>
      <c r="C137">
        <f>IF(B137="","","Monthly Rent Charge")</f>
        <v/>
      </c>
      <c r="E137" s="2">
        <f>IF(C137="Monthly Rent Charge",$D$3,"")</f>
        <v/>
      </c>
      <c r="F137" s="2">
        <f>IF(C137="Monthly Rent Charge",$F$3,"")</f>
        <v/>
      </c>
      <c r="I137" s="2">
        <f>IF(A137="","",IF(C137="Payment Received",I136-IFERROR(G137,0),IF(C137="Monthly Rent Charge",I136+IFERROR(E137,0)+IFERROR(F137,0),I136)))</f>
        <v/>
      </c>
    </row>
    <row r="138">
      <c r="A138" s="6">
        <f>IF(B138="","",DATE(YEAR(TODAY()),MATCH(B138,{"January","February","March","April","May","June","July","August","September","October","November","December"},0),1))</f>
        <v/>
      </c>
      <c r="C138">
        <f>IF(B138="","","Monthly Rent Charge")</f>
        <v/>
      </c>
      <c r="E138" s="2">
        <f>IF(C138="Monthly Rent Charge",$D$3,"")</f>
        <v/>
      </c>
      <c r="F138" s="2">
        <f>IF(C138="Monthly Rent Charge",$F$3,"")</f>
        <v/>
      </c>
      <c r="I138" s="2">
        <f>IF(A138="","",IF(C138="Payment Received",I137-IFERROR(G138,0),IF(C138="Monthly Rent Charge",I137+IFERROR(E138,0)+IFERROR(F138,0),I137)))</f>
        <v/>
      </c>
    </row>
    <row r="139">
      <c r="A139" s="6">
        <f>IF(B139="","",DATE(YEAR(TODAY()),MATCH(B139,{"January","February","March","April","May","June","July","August","September","October","November","December"},0),1))</f>
        <v/>
      </c>
      <c r="C139">
        <f>IF(B139="","","Monthly Rent Charge")</f>
        <v/>
      </c>
      <c r="E139" s="2">
        <f>IF(C139="Monthly Rent Charge",$D$3,"")</f>
        <v/>
      </c>
      <c r="F139" s="2">
        <f>IF(C139="Monthly Rent Charge",$F$3,"")</f>
        <v/>
      </c>
      <c r="I139" s="2">
        <f>IF(A139="","",IF(C139="Payment Received",I138-IFERROR(G139,0),IF(C139="Monthly Rent Charge",I138+IFERROR(E139,0)+IFERROR(F139,0),I138)))</f>
        <v/>
      </c>
    </row>
    <row r="140">
      <c r="A140" s="6">
        <f>IF(B140="","",DATE(YEAR(TODAY()),MATCH(B140,{"January","February","March","April","May","June","July","August","September","October","November","December"},0),1))</f>
        <v/>
      </c>
      <c r="C140">
        <f>IF(B140="","","Monthly Rent Charge")</f>
        <v/>
      </c>
      <c r="E140" s="2">
        <f>IF(C140="Monthly Rent Charge",$D$3,"")</f>
        <v/>
      </c>
      <c r="F140" s="2">
        <f>IF(C140="Monthly Rent Charge",$F$3,"")</f>
        <v/>
      </c>
      <c r="I140" s="2">
        <f>IF(A140="","",IF(C140="Payment Received",I139-IFERROR(G140,0),IF(C140="Monthly Rent Charge",I139+IFERROR(E140,0)+IFERROR(F140,0),I139)))</f>
        <v/>
      </c>
    </row>
    <row r="141">
      <c r="A141" s="6">
        <f>IF(B141="","",DATE(YEAR(TODAY()),MATCH(B141,{"January","February","March","April","May","June","July","August","September","October","November","December"},0),1))</f>
        <v/>
      </c>
      <c r="C141">
        <f>IF(B141="","","Monthly Rent Charge")</f>
        <v/>
      </c>
      <c r="E141" s="2">
        <f>IF(C141="Monthly Rent Charge",$D$3,"")</f>
        <v/>
      </c>
      <c r="F141" s="2">
        <f>IF(C141="Monthly Rent Charge",$F$3,"")</f>
        <v/>
      </c>
      <c r="I141" s="2">
        <f>IF(A141="","",IF(C141="Payment Received",I140-IFERROR(G141,0),IF(C141="Monthly Rent Charge",I140+IFERROR(E141,0)+IFERROR(F141,0),I140)))</f>
        <v/>
      </c>
    </row>
    <row r="142">
      <c r="A142" s="6">
        <f>IF(B142="","",DATE(YEAR(TODAY()),MATCH(B142,{"January","February","March","April","May","June","July","August","September","October","November","December"},0),1))</f>
        <v/>
      </c>
      <c r="C142">
        <f>IF(B142="","","Monthly Rent Charge")</f>
        <v/>
      </c>
      <c r="E142" s="2">
        <f>IF(C142="Monthly Rent Charge",$D$3,"")</f>
        <v/>
      </c>
      <c r="F142" s="2">
        <f>IF(C142="Monthly Rent Charge",$F$3,"")</f>
        <v/>
      </c>
      <c r="I142" s="2">
        <f>IF(A142="","",IF(C142="Payment Received",I141-IFERROR(G142,0),IF(C142="Monthly Rent Charge",I141+IFERROR(E142,0)+IFERROR(F142,0),I141)))</f>
        <v/>
      </c>
    </row>
    <row r="143">
      <c r="A143" s="6">
        <f>IF(B143="","",DATE(YEAR(TODAY()),MATCH(B143,{"January","February","March","April","May","June","July","August","September","October","November","December"},0),1))</f>
        <v/>
      </c>
      <c r="C143">
        <f>IF(B143="","","Monthly Rent Charge")</f>
        <v/>
      </c>
      <c r="E143" s="2">
        <f>IF(C143="Monthly Rent Charge",$D$3,"")</f>
        <v/>
      </c>
      <c r="F143" s="2">
        <f>IF(C143="Monthly Rent Charge",$F$3,"")</f>
        <v/>
      </c>
      <c r="I143" s="2">
        <f>IF(A143="","",IF(C143="Payment Received",I142-IFERROR(G143,0),IF(C143="Monthly Rent Charge",I142+IFERROR(E143,0)+IFERROR(F143,0),I142)))</f>
        <v/>
      </c>
    </row>
    <row r="144">
      <c r="A144" s="6">
        <f>IF(B144="","",DATE(YEAR(TODAY()),MATCH(B144,{"January","February","March","April","May","June","July","August","September","October","November","December"},0),1))</f>
        <v/>
      </c>
      <c r="C144">
        <f>IF(B144="","","Monthly Rent Charge")</f>
        <v/>
      </c>
      <c r="E144" s="2">
        <f>IF(C144="Monthly Rent Charge",$D$3,"")</f>
        <v/>
      </c>
      <c r="F144" s="2">
        <f>IF(C144="Monthly Rent Charge",$F$3,"")</f>
        <v/>
      </c>
      <c r="I144" s="2">
        <f>IF(A144="","",IF(C144="Payment Received",I143-IFERROR(G144,0),IF(C144="Monthly Rent Charge",I143+IFERROR(E144,0)+IFERROR(F144,0),I143)))</f>
        <v/>
      </c>
    </row>
    <row r="145">
      <c r="A145" s="6">
        <f>IF(B145="","",DATE(YEAR(TODAY()),MATCH(B145,{"January","February","March","April","May","June","July","August","September","October","November","December"},0),1))</f>
        <v/>
      </c>
      <c r="C145">
        <f>IF(B145="","","Monthly Rent Charge")</f>
        <v/>
      </c>
      <c r="E145" s="2">
        <f>IF(C145="Monthly Rent Charge",$D$3,"")</f>
        <v/>
      </c>
      <c r="F145" s="2">
        <f>IF(C145="Monthly Rent Charge",$F$3,"")</f>
        <v/>
      </c>
      <c r="I145" s="2">
        <f>IF(A145="","",IF(C145="Payment Received",I144-IFERROR(G145,0),IF(C145="Monthly Rent Charge",I144+IFERROR(E145,0)+IFERROR(F145,0),I144)))</f>
        <v/>
      </c>
    </row>
    <row r="146">
      <c r="A146" s="6">
        <f>IF(B146="","",DATE(YEAR(TODAY()),MATCH(B146,{"January","February","March","April","May","June","July","August","September","October","November","December"},0),1))</f>
        <v/>
      </c>
      <c r="C146">
        <f>IF(B146="","","Monthly Rent Charge")</f>
        <v/>
      </c>
      <c r="E146" s="2">
        <f>IF(C146="Monthly Rent Charge",$D$3,"")</f>
        <v/>
      </c>
      <c r="F146" s="2">
        <f>IF(C146="Monthly Rent Charge",$F$3,"")</f>
        <v/>
      </c>
      <c r="I146" s="2">
        <f>IF(A146="","",IF(C146="Payment Received",I145-IFERROR(G146,0),IF(C146="Monthly Rent Charge",I145+IFERROR(E146,0)+IFERROR(F146,0),I145)))</f>
        <v/>
      </c>
    </row>
    <row r="147">
      <c r="A147" s="6">
        <f>IF(B147="","",DATE(YEAR(TODAY()),MATCH(B147,{"January","February","March","April","May","June","July","August","September","October","November","December"},0),1))</f>
        <v/>
      </c>
      <c r="C147">
        <f>IF(B147="","","Monthly Rent Charge")</f>
        <v/>
      </c>
      <c r="E147" s="2">
        <f>IF(C147="Monthly Rent Charge",$D$3,"")</f>
        <v/>
      </c>
      <c r="F147" s="2">
        <f>IF(C147="Monthly Rent Charge",$F$3,"")</f>
        <v/>
      </c>
      <c r="I147" s="2">
        <f>IF(A147="","",IF(C147="Payment Received",I146-IFERROR(G147,0),IF(C147="Monthly Rent Charge",I146+IFERROR(E147,0)+IFERROR(F147,0),I146)))</f>
        <v/>
      </c>
    </row>
    <row r="148">
      <c r="A148" s="6">
        <f>IF(B148="","",DATE(YEAR(TODAY()),MATCH(B148,{"January","February","March","April","May","June","July","August","September","October","November","December"},0),1))</f>
        <v/>
      </c>
      <c r="C148">
        <f>IF(B148="","","Monthly Rent Charge")</f>
        <v/>
      </c>
      <c r="E148" s="2">
        <f>IF(C148="Monthly Rent Charge",$D$3,"")</f>
        <v/>
      </c>
      <c r="F148" s="2">
        <f>IF(C148="Monthly Rent Charge",$F$3,"")</f>
        <v/>
      </c>
      <c r="I148" s="2">
        <f>IF(A148="","",IF(C148="Payment Received",I147-IFERROR(G148,0),IF(C148="Monthly Rent Charge",I147+IFERROR(E148,0)+IFERROR(F148,0),I147)))</f>
        <v/>
      </c>
    </row>
    <row r="149">
      <c r="A149" s="6">
        <f>IF(B149="","",DATE(YEAR(TODAY()),MATCH(B149,{"January","February","March","April","May","June","July","August","September","October","November","December"},0),1))</f>
        <v/>
      </c>
      <c r="C149">
        <f>IF(B149="","","Monthly Rent Charge")</f>
        <v/>
      </c>
      <c r="E149" s="2">
        <f>IF(C149="Monthly Rent Charge",$D$3,"")</f>
        <v/>
      </c>
      <c r="F149" s="2">
        <f>IF(C149="Monthly Rent Charge",$F$3,"")</f>
        <v/>
      </c>
      <c r="I149" s="2">
        <f>IF(A149="","",IF(C149="Payment Received",I148-IFERROR(G149,0),IF(C149="Monthly Rent Charge",I148+IFERROR(E149,0)+IFERROR(F149,0),I148)))</f>
        <v/>
      </c>
    </row>
    <row r="150">
      <c r="A150" s="6">
        <f>IF(B150="","",DATE(YEAR(TODAY()),MATCH(B150,{"January","February","March","April","May","June","July","August","September","October","November","December"},0),1))</f>
        <v/>
      </c>
      <c r="C150">
        <f>IF(B150="","","Monthly Rent Charge")</f>
        <v/>
      </c>
      <c r="E150" s="2">
        <f>IF(C150="Monthly Rent Charge",$D$3,"")</f>
        <v/>
      </c>
      <c r="F150" s="2">
        <f>IF(C150="Monthly Rent Charge",$F$3,"")</f>
        <v/>
      </c>
      <c r="I150" s="2">
        <f>IF(A150="","",IF(C150="Payment Received",I149-IFERROR(G150,0),IF(C150="Monthly Rent Charge",I149+IFERROR(E150,0)+IFERROR(F150,0),I149)))</f>
        <v/>
      </c>
    </row>
    <row r="151">
      <c r="A151" s="6">
        <f>IF(B151="","",DATE(YEAR(TODAY()),MATCH(B151,{"January","February","March","April","May","June","July","August","September","October","November","December"},0),1))</f>
        <v/>
      </c>
      <c r="C151">
        <f>IF(B151="","","Monthly Rent Charge")</f>
        <v/>
      </c>
      <c r="E151" s="2">
        <f>IF(C151="Monthly Rent Charge",$D$3,"")</f>
        <v/>
      </c>
      <c r="F151" s="2">
        <f>IF(C151="Monthly Rent Charge",$F$3,"")</f>
        <v/>
      </c>
      <c r="I151" s="2">
        <f>IF(A151="","",IF(C151="Payment Received",I150-IFERROR(G151,0),IF(C151="Monthly Rent Charge",I150+IFERROR(E151,0)+IFERROR(F151,0),I150)))</f>
        <v/>
      </c>
    </row>
    <row r="152">
      <c r="A152" s="6">
        <f>IF(B152="","",DATE(YEAR(TODAY()),MATCH(B152,{"January","February","March","April","May","June","July","August","September","October","November","December"},0),1))</f>
        <v/>
      </c>
      <c r="C152">
        <f>IF(B152="","","Monthly Rent Charge")</f>
        <v/>
      </c>
      <c r="E152" s="2">
        <f>IF(C152="Monthly Rent Charge",$D$3,"")</f>
        <v/>
      </c>
      <c r="F152" s="2">
        <f>IF(C152="Monthly Rent Charge",$F$3,"")</f>
        <v/>
      </c>
      <c r="I152" s="2">
        <f>IF(A152="","",IF(C152="Payment Received",I151-IFERROR(G152,0),IF(C152="Monthly Rent Charge",I151+IFERROR(E152,0)+IFERROR(F152,0),I151)))</f>
        <v/>
      </c>
    </row>
    <row r="153">
      <c r="A153" s="6">
        <f>IF(B153="","",DATE(YEAR(TODAY()),MATCH(B153,{"January","February","March","April","May","June","July","August","September","October","November","December"},0),1))</f>
        <v/>
      </c>
      <c r="C153">
        <f>IF(B153="","","Monthly Rent Charge")</f>
        <v/>
      </c>
      <c r="E153" s="2">
        <f>IF(C153="Monthly Rent Charge",$D$3,"")</f>
        <v/>
      </c>
      <c r="F153" s="2">
        <f>IF(C153="Monthly Rent Charge",$F$3,"")</f>
        <v/>
      </c>
      <c r="I153" s="2">
        <f>IF(A153="","",IF(C153="Payment Received",I152-IFERROR(G153,0),IF(C153="Monthly Rent Charge",I152+IFERROR(E153,0)+IFERROR(F153,0),I152)))</f>
        <v/>
      </c>
    </row>
    <row r="154">
      <c r="A154" s="6">
        <f>IF(B154="","",DATE(YEAR(TODAY()),MATCH(B154,{"January","February","March","April","May","June","July","August","September","October","November","December"},0),1))</f>
        <v/>
      </c>
      <c r="C154">
        <f>IF(B154="","","Monthly Rent Charge")</f>
        <v/>
      </c>
      <c r="E154" s="2">
        <f>IF(C154="Monthly Rent Charge",$D$3,"")</f>
        <v/>
      </c>
      <c r="F154" s="2">
        <f>IF(C154="Monthly Rent Charge",$F$3,"")</f>
        <v/>
      </c>
      <c r="I154" s="2">
        <f>IF(A154="","",IF(C154="Payment Received",I153-IFERROR(G154,0),IF(C154="Monthly Rent Charge",I153+IFERROR(E154,0)+IFERROR(F154,0),I153)))</f>
        <v/>
      </c>
    </row>
    <row r="155">
      <c r="A155" s="6">
        <f>IF(B155="","",DATE(YEAR(TODAY()),MATCH(B155,{"January","February","March","April","May","June","July","August","September","October","November","December"},0),1))</f>
        <v/>
      </c>
      <c r="C155">
        <f>IF(B155="","","Monthly Rent Charge")</f>
        <v/>
      </c>
      <c r="E155" s="2">
        <f>IF(C155="Monthly Rent Charge",$D$3,"")</f>
        <v/>
      </c>
      <c r="F155" s="2">
        <f>IF(C155="Monthly Rent Charge",$F$3,"")</f>
        <v/>
      </c>
      <c r="I155" s="2">
        <f>IF(A155="","",IF(C155="Payment Received",I154-IFERROR(G155,0),IF(C155="Monthly Rent Charge",I154+IFERROR(E155,0)+IFERROR(F155,0),I154)))</f>
        <v/>
      </c>
    </row>
    <row r="156">
      <c r="A156" s="6">
        <f>IF(B156="","",DATE(YEAR(TODAY()),MATCH(B156,{"January","February","March","April","May","June","July","August","September","October","November","December"},0),1))</f>
        <v/>
      </c>
      <c r="C156">
        <f>IF(B156="","","Monthly Rent Charge")</f>
        <v/>
      </c>
      <c r="E156" s="2">
        <f>IF(C156="Monthly Rent Charge",$D$3,"")</f>
        <v/>
      </c>
      <c r="F156" s="2">
        <f>IF(C156="Monthly Rent Charge",$F$3,"")</f>
        <v/>
      </c>
      <c r="I156" s="2">
        <f>IF(A156="","",IF(C156="Payment Received",I155-IFERROR(G156,0),IF(C156="Monthly Rent Charge",I155+IFERROR(E156,0)+IFERROR(F156,0),I155)))</f>
        <v/>
      </c>
    </row>
    <row r="157">
      <c r="A157" s="6">
        <f>IF(B157="","",DATE(YEAR(TODAY()),MATCH(B157,{"January","February","March","April","May","June","July","August","September","October","November","December"},0),1))</f>
        <v/>
      </c>
      <c r="C157">
        <f>IF(B157="","","Monthly Rent Charge")</f>
        <v/>
      </c>
      <c r="E157" s="2">
        <f>IF(C157="Monthly Rent Charge",$D$3,"")</f>
        <v/>
      </c>
      <c r="F157" s="2">
        <f>IF(C157="Monthly Rent Charge",$F$3,"")</f>
        <v/>
      </c>
      <c r="I157" s="2">
        <f>IF(A157="","",IF(C157="Payment Received",I156-IFERROR(G157,0),IF(C157="Monthly Rent Charge",I156+IFERROR(E157,0)+IFERROR(F157,0),I156)))</f>
        <v/>
      </c>
    </row>
    <row r="158">
      <c r="A158" s="6">
        <f>IF(B158="","",DATE(YEAR(TODAY()),MATCH(B158,{"January","February","March","April","May","June","July","August","September","October","November","December"},0),1))</f>
        <v/>
      </c>
      <c r="C158">
        <f>IF(B158="","","Monthly Rent Charge")</f>
        <v/>
      </c>
      <c r="E158" s="2">
        <f>IF(C158="Monthly Rent Charge",$D$3,"")</f>
        <v/>
      </c>
      <c r="F158" s="2">
        <f>IF(C158="Monthly Rent Charge",$F$3,"")</f>
        <v/>
      </c>
      <c r="I158" s="2">
        <f>IF(A158="","",IF(C158="Payment Received",I157-IFERROR(G158,0),IF(C158="Monthly Rent Charge",I157+IFERROR(E158,0)+IFERROR(F158,0),I157)))</f>
        <v/>
      </c>
    </row>
    <row r="159">
      <c r="A159" s="6">
        <f>IF(B159="","",DATE(YEAR(TODAY()),MATCH(B159,{"January","February","March","April","May","June","July","August","September","October","November","December"},0),1))</f>
        <v/>
      </c>
      <c r="C159">
        <f>IF(B159="","","Monthly Rent Charge")</f>
        <v/>
      </c>
      <c r="E159" s="2">
        <f>IF(C159="Monthly Rent Charge",$D$3,"")</f>
        <v/>
      </c>
      <c r="F159" s="2">
        <f>IF(C159="Monthly Rent Charge",$F$3,"")</f>
        <v/>
      </c>
      <c r="I159" s="2">
        <f>IF(A159="","",IF(C159="Payment Received",I158-IFERROR(G159,0),IF(C159="Monthly Rent Charge",I158+IFERROR(E159,0)+IFERROR(F159,0),I158)))</f>
        <v/>
      </c>
    </row>
    <row r="160">
      <c r="A160" s="6">
        <f>IF(B160="","",DATE(YEAR(TODAY()),MATCH(B160,{"January","February","March","April","May","June","July","August","September","October","November","December"},0),1))</f>
        <v/>
      </c>
      <c r="C160">
        <f>IF(B160="","","Monthly Rent Charge")</f>
        <v/>
      </c>
      <c r="E160" s="2">
        <f>IF(C160="Monthly Rent Charge",$D$3,"")</f>
        <v/>
      </c>
      <c r="F160" s="2">
        <f>IF(C160="Monthly Rent Charge",$F$3,"")</f>
        <v/>
      </c>
      <c r="I160" s="2">
        <f>IF(A160="","",IF(C160="Payment Received",I159-IFERROR(G160,0),IF(C160="Monthly Rent Charge",I159+IFERROR(E160,0)+IFERROR(F160,0),I159)))</f>
        <v/>
      </c>
    </row>
    <row r="161">
      <c r="A161" s="6">
        <f>IF(B161="","",DATE(YEAR(TODAY()),MATCH(B161,{"January","February","March","April","May","June","July","August","September","October","November","December"},0),1))</f>
        <v/>
      </c>
      <c r="C161">
        <f>IF(B161="","","Monthly Rent Charge")</f>
        <v/>
      </c>
      <c r="E161" s="2">
        <f>IF(C161="Monthly Rent Charge",$D$3,"")</f>
        <v/>
      </c>
      <c r="F161" s="2">
        <f>IF(C161="Monthly Rent Charge",$F$3,"")</f>
        <v/>
      </c>
      <c r="I161" s="2">
        <f>IF(A161="","",IF(C161="Payment Received",I160-IFERROR(G161,0),IF(C161="Monthly Rent Charge",I160+IFERROR(E161,0)+IFERROR(F161,0),I160)))</f>
        <v/>
      </c>
    </row>
    <row r="162">
      <c r="A162" s="6">
        <f>IF(B162="","",DATE(YEAR(TODAY()),MATCH(B162,{"January","February","March","April","May","June","July","August","September","October","November","December"},0),1))</f>
        <v/>
      </c>
      <c r="C162">
        <f>IF(B162="","","Monthly Rent Charge")</f>
        <v/>
      </c>
      <c r="E162" s="2">
        <f>IF(C162="Monthly Rent Charge",$D$3,"")</f>
        <v/>
      </c>
      <c r="F162" s="2">
        <f>IF(C162="Monthly Rent Charge",$F$3,"")</f>
        <v/>
      </c>
      <c r="I162" s="2">
        <f>IF(A162="","",IF(C162="Payment Received",I161-IFERROR(G162,0),IF(C162="Monthly Rent Charge",I161+IFERROR(E162,0)+IFERROR(F162,0),I161)))</f>
        <v/>
      </c>
    </row>
    <row r="163">
      <c r="A163" s="6">
        <f>IF(B163="","",DATE(YEAR(TODAY()),MATCH(B163,{"January","February","March","April","May","June","July","August","September","October","November","December"},0),1))</f>
        <v/>
      </c>
      <c r="C163">
        <f>IF(B163="","","Monthly Rent Charge")</f>
        <v/>
      </c>
      <c r="E163" s="2">
        <f>IF(C163="Monthly Rent Charge",$D$3,"")</f>
        <v/>
      </c>
      <c r="F163" s="2">
        <f>IF(C163="Monthly Rent Charge",$F$3,"")</f>
        <v/>
      </c>
      <c r="I163" s="2">
        <f>IF(A163="","",IF(C163="Payment Received",I162-IFERROR(G163,0),IF(C163="Monthly Rent Charge",I162+IFERROR(E163,0)+IFERROR(F163,0),I162)))</f>
        <v/>
      </c>
    </row>
    <row r="164">
      <c r="A164" s="6">
        <f>IF(B164="","",DATE(YEAR(TODAY()),MATCH(B164,{"January","February","March","April","May","June","July","August","September","October","November","December"},0),1))</f>
        <v/>
      </c>
      <c r="C164">
        <f>IF(B164="","","Monthly Rent Charge")</f>
        <v/>
      </c>
      <c r="E164" s="2">
        <f>IF(C164="Monthly Rent Charge",$D$3,"")</f>
        <v/>
      </c>
      <c r="F164" s="2">
        <f>IF(C164="Monthly Rent Charge",$F$3,"")</f>
        <v/>
      </c>
      <c r="I164" s="2">
        <f>IF(A164="","",IF(C164="Payment Received",I163-IFERROR(G164,0),IF(C164="Monthly Rent Charge",I163+IFERROR(E164,0)+IFERROR(F164,0),I163)))</f>
        <v/>
      </c>
    </row>
    <row r="165">
      <c r="A165" s="6">
        <f>IF(B165="","",DATE(YEAR(TODAY()),MATCH(B165,{"January","February","March","April","May","June","July","August","September","October","November","December"},0),1))</f>
        <v/>
      </c>
      <c r="C165">
        <f>IF(B165="","","Monthly Rent Charge")</f>
        <v/>
      </c>
      <c r="E165" s="2">
        <f>IF(C165="Monthly Rent Charge",$D$3,"")</f>
        <v/>
      </c>
      <c r="F165" s="2">
        <f>IF(C165="Monthly Rent Charge",$F$3,"")</f>
        <v/>
      </c>
      <c r="I165" s="2">
        <f>IF(A165="","",IF(C165="Payment Received",I164-IFERROR(G165,0),IF(C165="Monthly Rent Charge",I164+IFERROR(E165,0)+IFERROR(F165,0),I164)))</f>
        <v/>
      </c>
    </row>
    <row r="166">
      <c r="A166" s="6">
        <f>IF(B166="","",DATE(YEAR(TODAY()),MATCH(B166,{"January","February","March","April","May","June","July","August","September","October","November","December"},0),1))</f>
        <v/>
      </c>
      <c r="C166">
        <f>IF(B166="","","Monthly Rent Charge")</f>
        <v/>
      </c>
      <c r="E166" s="2">
        <f>IF(C166="Monthly Rent Charge",$D$3,"")</f>
        <v/>
      </c>
      <c r="F166" s="2">
        <f>IF(C166="Monthly Rent Charge",$F$3,"")</f>
        <v/>
      </c>
      <c r="I166" s="2">
        <f>IF(A166="","",IF(C166="Payment Received",I165-IFERROR(G166,0),IF(C166="Monthly Rent Charge",I165+IFERROR(E166,0)+IFERROR(F166,0),I165)))</f>
        <v/>
      </c>
    </row>
    <row r="167">
      <c r="A167" s="6">
        <f>IF(B167="","",DATE(YEAR(TODAY()),MATCH(B167,{"January","February","March","April","May","June","July","August","September","October","November","December"},0),1))</f>
        <v/>
      </c>
      <c r="C167">
        <f>IF(B167="","","Monthly Rent Charge")</f>
        <v/>
      </c>
      <c r="E167" s="2">
        <f>IF(C167="Monthly Rent Charge",$D$3,"")</f>
        <v/>
      </c>
      <c r="F167" s="2">
        <f>IF(C167="Monthly Rent Charge",$F$3,"")</f>
        <v/>
      </c>
      <c r="I167" s="2">
        <f>IF(A167="","",IF(C167="Payment Received",I166-IFERROR(G167,0),IF(C167="Monthly Rent Charge",I166+IFERROR(E167,0)+IFERROR(F167,0),I166)))</f>
        <v/>
      </c>
    </row>
    <row r="168">
      <c r="A168" s="6">
        <f>IF(B168="","",DATE(YEAR(TODAY()),MATCH(B168,{"January","February","March","April","May","June","July","August","September","October","November","December"},0),1))</f>
        <v/>
      </c>
      <c r="C168">
        <f>IF(B168="","","Monthly Rent Charge")</f>
        <v/>
      </c>
      <c r="E168" s="2">
        <f>IF(C168="Monthly Rent Charge",$D$3,"")</f>
        <v/>
      </c>
      <c r="F168" s="2">
        <f>IF(C168="Monthly Rent Charge",$F$3,"")</f>
        <v/>
      </c>
      <c r="I168" s="2">
        <f>IF(A168="","",IF(C168="Payment Received",I167-IFERROR(G168,0),IF(C168="Monthly Rent Charge",I167+IFERROR(E168,0)+IFERROR(F168,0),I167)))</f>
        <v/>
      </c>
    </row>
    <row r="169">
      <c r="A169" s="6">
        <f>IF(B169="","",DATE(YEAR(TODAY()),MATCH(B169,{"January","February","March","April","May","June","July","August","September","October","November","December"},0),1))</f>
        <v/>
      </c>
      <c r="C169">
        <f>IF(B169="","","Monthly Rent Charge")</f>
        <v/>
      </c>
      <c r="E169" s="2">
        <f>IF(C169="Monthly Rent Charge",$D$3,"")</f>
        <v/>
      </c>
      <c r="F169" s="2">
        <f>IF(C169="Monthly Rent Charge",$F$3,"")</f>
        <v/>
      </c>
      <c r="I169" s="2">
        <f>IF(A169="","",IF(C169="Payment Received",I168-IFERROR(G169,0),IF(C169="Monthly Rent Charge",I168+IFERROR(E169,0)+IFERROR(F169,0),I168)))</f>
        <v/>
      </c>
    </row>
    <row r="170">
      <c r="A170" s="6">
        <f>IF(B170="","",DATE(YEAR(TODAY()),MATCH(B170,{"January","February","March","April","May","June","July","August","September","October","November","December"},0),1))</f>
        <v/>
      </c>
      <c r="C170">
        <f>IF(B170="","","Monthly Rent Charge")</f>
        <v/>
      </c>
      <c r="E170" s="2">
        <f>IF(C170="Monthly Rent Charge",$D$3,"")</f>
        <v/>
      </c>
      <c r="F170" s="2">
        <f>IF(C170="Monthly Rent Charge",$F$3,"")</f>
        <v/>
      </c>
      <c r="I170" s="2">
        <f>IF(A170="","",IF(C170="Payment Received",I169-IFERROR(G170,0),IF(C170="Monthly Rent Charge",I169+IFERROR(E170,0)+IFERROR(F170,0),I169)))</f>
        <v/>
      </c>
    </row>
    <row r="171">
      <c r="A171" s="6">
        <f>IF(B171="","",DATE(YEAR(TODAY()),MATCH(B171,{"January","February","March","April","May","June","July","August","September","October","November","December"},0),1))</f>
        <v/>
      </c>
      <c r="C171">
        <f>IF(B171="","","Monthly Rent Charge")</f>
        <v/>
      </c>
      <c r="E171" s="2">
        <f>IF(C171="Monthly Rent Charge",$D$3,"")</f>
        <v/>
      </c>
      <c r="F171" s="2">
        <f>IF(C171="Monthly Rent Charge",$F$3,"")</f>
        <v/>
      </c>
      <c r="I171" s="2">
        <f>IF(A171="","",IF(C171="Payment Received",I170-IFERROR(G171,0),IF(C171="Monthly Rent Charge",I170+IFERROR(E171,0)+IFERROR(F171,0),I170)))</f>
        <v/>
      </c>
    </row>
    <row r="172">
      <c r="A172" s="6">
        <f>IF(B172="","",DATE(YEAR(TODAY()),MATCH(B172,{"January","February","March","April","May","June","July","August","September","October","November","December"},0),1))</f>
        <v/>
      </c>
      <c r="C172">
        <f>IF(B172="","","Monthly Rent Charge")</f>
        <v/>
      </c>
      <c r="E172" s="2">
        <f>IF(C172="Monthly Rent Charge",$D$3,"")</f>
        <v/>
      </c>
      <c r="F172" s="2">
        <f>IF(C172="Monthly Rent Charge",$F$3,"")</f>
        <v/>
      </c>
      <c r="I172" s="2">
        <f>IF(A172="","",IF(C172="Payment Received",I171-IFERROR(G172,0),IF(C172="Monthly Rent Charge",I171+IFERROR(E172,0)+IFERROR(F172,0),I171)))</f>
        <v/>
      </c>
    </row>
    <row r="173">
      <c r="A173" s="6">
        <f>IF(B173="","",DATE(YEAR(TODAY()),MATCH(B173,{"January","February","March","April","May","June","July","August","September","October","November","December"},0),1))</f>
        <v/>
      </c>
      <c r="C173">
        <f>IF(B173="","","Monthly Rent Charge")</f>
        <v/>
      </c>
      <c r="E173" s="2">
        <f>IF(C173="Monthly Rent Charge",$D$3,"")</f>
        <v/>
      </c>
      <c r="F173" s="2">
        <f>IF(C173="Monthly Rent Charge",$F$3,"")</f>
        <v/>
      </c>
      <c r="I173" s="2">
        <f>IF(A173="","",IF(C173="Payment Received",I172-IFERROR(G173,0),IF(C173="Monthly Rent Charge",I172+IFERROR(E173,0)+IFERROR(F173,0),I172)))</f>
        <v/>
      </c>
    </row>
    <row r="174">
      <c r="A174" s="6">
        <f>IF(B174="","",DATE(YEAR(TODAY()),MATCH(B174,{"January","February","March","April","May","June","July","August","September","October","November","December"},0),1))</f>
        <v/>
      </c>
      <c r="C174">
        <f>IF(B174="","","Monthly Rent Charge")</f>
        <v/>
      </c>
      <c r="E174" s="2">
        <f>IF(C174="Monthly Rent Charge",$D$3,"")</f>
        <v/>
      </c>
      <c r="F174" s="2">
        <f>IF(C174="Monthly Rent Charge",$F$3,"")</f>
        <v/>
      </c>
      <c r="I174" s="2">
        <f>IF(A174="","",IF(C174="Payment Received",I173-IFERROR(G174,0),IF(C174="Monthly Rent Charge",I173+IFERROR(E174,0)+IFERROR(F174,0),I173)))</f>
        <v/>
      </c>
    </row>
    <row r="175">
      <c r="A175" s="6">
        <f>IF(B175="","",DATE(YEAR(TODAY()),MATCH(B175,{"January","February","March","April","May","June","July","August","September","October","November","December"},0),1))</f>
        <v/>
      </c>
      <c r="C175">
        <f>IF(B175="","","Monthly Rent Charge")</f>
        <v/>
      </c>
      <c r="E175" s="2">
        <f>IF(C175="Monthly Rent Charge",$D$3,"")</f>
        <v/>
      </c>
      <c r="F175" s="2">
        <f>IF(C175="Monthly Rent Charge",$F$3,"")</f>
        <v/>
      </c>
      <c r="I175" s="2">
        <f>IF(A175="","",IF(C175="Payment Received",I174-IFERROR(G175,0),IF(C175="Monthly Rent Charge",I174+IFERROR(E175,0)+IFERROR(F175,0),I174)))</f>
        <v/>
      </c>
    </row>
    <row r="176">
      <c r="A176" s="6">
        <f>IF(B176="","",DATE(YEAR(TODAY()),MATCH(B176,{"January","February","March","April","May","June","July","August","September","October","November","December"},0),1))</f>
        <v/>
      </c>
      <c r="C176">
        <f>IF(B176="","","Monthly Rent Charge")</f>
        <v/>
      </c>
      <c r="E176" s="2">
        <f>IF(C176="Monthly Rent Charge",$D$3,"")</f>
        <v/>
      </c>
      <c r="F176" s="2">
        <f>IF(C176="Monthly Rent Charge",$F$3,"")</f>
        <v/>
      </c>
      <c r="I176" s="2">
        <f>IF(A176="","",IF(C176="Payment Received",I175-IFERROR(G176,0),IF(C176="Monthly Rent Charge",I175+IFERROR(E176,0)+IFERROR(F176,0),I175)))</f>
        <v/>
      </c>
    </row>
    <row r="177">
      <c r="A177" s="6">
        <f>IF(B177="","",DATE(YEAR(TODAY()),MATCH(B177,{"January","February","March","April","May","June","July","August","September","October","November","December"},0),1))</f>
        <v/>
      </c>
      <c r="C177">
        <f>IF(B177="","","Monthly Rent Charge")</f>
        <v/>
      </c>
      <c r="E177" s="2">
        <f>IF(C177="Monthly Rent Charge",$D$3,"")</f>
        <v/>
      </c>
      <c r="F177" s="2">
        <f>IF(C177="Monthly Rent Charge",$F$3,"")</f>
        <v/>
      </c>
      <c r="I177" s="2">
        <f>IF(A177="","",IF(C177="Payment Received",I176-IFERROR(G177,0),IF(C177="Monthly Rent Charge",I176+IFERROR(E177,0)+IFERROR(F177,0),I176)))</f>
        <v/>
      </c>
    </row>
    <row r="178">
      <c r="A178" s="6">
        <f>IF(B178="","",DATE(YEAR(TODAY()),MATCH(B178,{"January","February","March","April","May","June","July","August","September","October","November","December"},0),1))</f>
        <v/>
      </c>
      <c r="C178">
        <f>IF(B178="","","Monthly Rent Charge")</f>
        <v/>
      </c>
      <c r="E178" s="2">
        <f>IF(C178="Monthly Rent Charge",$D$3,"")</f>
        <v/>
      </c>
      <c r="F178" s="2">
        <f>IF(C178="Monthly Rent Charge",$F$3,"")</f>
        <v/>
      </c>
      <c r="I178" s="2">
        <f>IF(A178="","",IF(C178="Payment Received",I177-IFERROR(G178,0),IF(C178="Monthly Rent Charge",I177+IFERROR(E178,0)+IFERROR(F178,0),I177)))</f>
        <v/>
      </c>
    </row>
    <row r="179">
      <c r="A179" s="6">
        <f>IF(B179="","",DATE(YEAR(TODAY()),MATCH(B179,{"January","February","March","April","May","June","July","August","September","October","November","December"},0),1))</f>
        <v/>
      </c>
      <c r="C179">
        <f>IF(B179="","","Monthly Rent Charge")</f>
        <v/>
      </c>
      <c r="E179" s="2">
        <f>IF(C179="Monthly Rent Charge",$D$3,"")</f>
        <v/>
      </c>
      <c r="F179" s="2">
        <f>IF(C179="Monthly Rent Charge",$F$3,"")</f>
        <v/>
      </c>
      <c r="I179" s="2">
        <f>IF(A179="","",IF(C179="Payment Received",I178-IFERROR(G179,0),IF(C179="Monthly Rent Charge",I178+IFERROR(E179,0)+IFERROR(F179,0),I178)))</f>
        <v/>
      </c>
    </row>
    <row r="180">
      <c r="A180" s="6">
        <f>IF(B180="","",DATE(YEAR(TODAY()),MATCH(B180,{"January","February","March","April","May","June","July","August","September","October","November","December"},0),1))</f>
        <v/>
      </c>
      <c r="C180">
        <f>IF(B180="","","Monthly Rent Charge")</f>
        <v/>
      </c>
      <c r="E180" s="2">
        <f>IF(C180="Monthly Rent Charge",$D$3,"")</f>
        <v/>
      </c>
      <c r="F180" s="2">
        <f>IF(C180="Monthly Rent Charge",$F$3,"")</f>
        <v/>
      </c>
      <c r="I180" s="2">
        <f>IF(A180="","",IF(C180="Payment Received",I179-IFERROR(G180,0),IF(C180="Monthly Rent Charge",I179+IFERROR(E180,0)+IFERROR(F180,0),I179)))</f>
        <v/>
      </c>
    </row>
    <row r="181">
      <c r="A181" s="6">
        <f>IF(B181="","",DATE(YEAR(TODAY()),MATCH(B181,{"January","February","March","April","May","June","July","August","September","October","November","December"},0),1))</f>
        <v/>
      </c>
      <c r="C181">
        <f>IF(B181="","","Monthly Rent Charge")</f>
        <v/>
      </c>
      <c r="E181" s="2">
        <f>IF(C181="Monthly Rent Charge",$D$3,"")</f>
        <v/>
      </c>
      <c r="F181" s="2">
        <f>IF(C181="Monthly Rent Charge",$F$3,"")</f>
        <v/>
      </c>
      <c r="I181" s="2">
        <f>IF(A181="","",IF(C181="Payment Received",I180-IFERROR(G181,0),IF(C181="Monthly Rent Charge",I180+IFERROR(E181,0)+IFERROR(F181,0),I180)))</f>
        <v/>
      </c>
    </row>
    <row r="182">
      <c r="A182" s="6">
        <f>IF(B182="","",DATE(YEAR(TODAY()),MATCH(B182,{"January","February","March","April","May","June","July","August","September","October","November","December"},0),1))</f>
        <v/>
      </c>
      <c r="C182">
        <f>IF(B182="","","Monthly Rent Charge")</f>
        <v/>
      </c>
      <c r="E182" s="2">
        <f>IF(C182="Monthly Rent Charge",$D$3,"")</f>
        <v/>
      </c>
      <c r="F182" s="2">
        <f>IF(C182="Monthly Rent Charge",$F$3,"")</f>
        <v/>
      </c>
      <c r="I182" s="2">
        <f>IF(A182="","",IF(C182="Payment Received",I181-IFERROR(G182,0),IF(C182="Monthly Rent Charge",I181+IFERROR(E182,0)+IFERROR(F182,0),I181)))</f>
        <v/>
      </c>
    </row>
    <row r="183">
      <c r="A183" s="6">
        <f>IF(B183="","",DATE(YEAR(TODAY()),MATCH(B183,{"January","February","March","April","May","June","July","August","September","October","November","December"},0),1))</f>
        <v/>
      </c>
      <c r="C183">
        <f>IF(B183="","","Monthly Rent Charge")</f>
        <v/>
      </c>
      <c r="E183" s="2">
        <f>IF(C183="Monthly Rent Charge",$D$3,"")</f>
        <v/>
      </c>
      <c r="F183" s="2">
        <f>IF(C183="Monthly Rent Charge",$F$3,"")</f>
        <v/>
      </c>
      <c r="I183" s="2">
        <f>IF(A183="","",IF(C183="Payment Received",I182-IFERROR(G183,0),IF(C183="Monthly Rent Charge",I182+IFERROR(E183,0)+IFERROR(F183,0),I182)))</f>
        <v/>
      </c>
    </row>
    <row r="184">
      <c r="A184" s="6">
        <f>IF(B184="","",DATE(YEAR(TODAY()),MATCH(B184,{"January","February","March","April","May","June","July","August","September","October","November","December"},0),1))</f>
        <v/>
      </c>
      <c r="C184">
        <f>IF(B184="","","Monthly Rent Charge")</f>
        <v/>
      </c>
      <c r="E184" s="2">
        <f>IF(C184="Monthly Rent Charge",$D$3,"")</f>
        <v/>
      </c>
      <c r="F184" s="2">
        <f>IF(C184="Monthly Rent Charge",$F$3,"")</f>
        <v/>
      </c>
      <c r="I184" s="2">
        <f>IF(A184="","",IF(C184="Payment Received",I183-IFERROR(G184,0),IF(C184="Monthly Rent Charge",I183+IFERROR(E184,0)+IFERROR(F184,0),I183)))</f>
        <v/>
      </c>
    </row>
    <row r="185">
      <c r="A185" s="6">
        <f>IF(B185="","",DATE(YEAR(TODAY()),MATCH(B185,{"January","February","March","April","May","June","July","August","September","October","November","December"},0),1))</f>
        <v/>
      </c>
      <c r="C185">
        <f>IF(B185="","","Monthly Rent Charge")</f>
        <v/>
      </c>
      <c r="E185" s="2">
        <f>IF(C185="Monthly Rent Charge",$D$3,"")</f>
        <v/>
      </c>
      <c r="F185" s="2">
        <f>IF(C185="Monthly Rent Charge",$F$3,"")</f>
        <v/>
      </c>
      <c r="I185" s="2">
        <f>IF(A185="","",IF(C185="Payment Received",I184-IFERROR(G185,0),IF(C185="Monthly Rent Charge",I184+IFERROR(E185,0)+IFERROR(F185,0),I184)))</f>
        <v/>
      </c>
    </row>
    <row r="186">
      <c r="A186" s="6">
        <f>IF(B186="","",DATE(YEAR(TODAY()),MATCH(B186,{"January","February","March","April","May","June","July","August","September","October","November","December"},0),1))</f>
        <v/>
      </c>
      <c r="C186">
        <f>IF(B186="","","Monthly Rent Charge")</f>
        <v/>
      </c>
      <c r="E186" s="2">
        <f>IF(C186="Monthly Rent Charge",$D$3,"")</f>
        <v/>
      </c>
      <c r="F186" s="2">
        <f>IF(C186="Monthly Rent Charge",$F$3,"")</f>
        <v/>
      </c>
      <c r="I186" s="2">
        <f>IF(A186="","",IF(C186="Payment Received",I185-IFERROR(G186,0),IF(C186="Monthly Rent Charge",I185+IFERROR(E186,0)+IFERROR(F186,0),I185)))</f>
        <v/>
      </c>
    </row>
    <row r="187">
      <c r="A187" s="6">
        <f>IF(B187="","",DATE(YEAR(TODAY()),MATCH(B187,{"January","February","March","April","May","June","July","August","September","October","November","December"},0),1))</f>
        <v/>
      </c>
      <c r="C187">
        <f>IF(B187="","","Monthly Rent Charge")</f>
        <v/>
      </c>
      <c r="E187" s="2">
        <f>IF(C187="Monthly Rent Charge",$D$3,"")</f>
        <v/>
      </c>
      <c r="F187" s="2">
        <f>IF(C187="Monthly Rent Charge",$F$3,"")</f>
        <v/>
      </c>
      <c r="I187" s="2">
        <f>IF(A187="","",IF(C187="Payment Received",I186-IFERROR(G187,0),IF(C187="Monthly Rent Charge",I186+IFERROR(E187,0)+IFERROR(F187,0),I186)))</f>
        <v/>
      </c>
    </row>
    <row r="188">
      <c r="A188" s="6">
        <f>IF(B188="","",DATE(YEAR(TODAY()),MATCH(B188,{"January","February","March","April","May","June","July","August","September","October","November","December"},0),1))</f>
        <v/>
      </c>
      <c r="C188">
        <f>IF(B188="","","Monthly Rent Charge")</f>
        <v/>
      </c>
      <c r="E188" s="2">
        <f>IF(C188="Monthly Rent Charge",$D$3,"")</f>
        <v/>
      </c>
      <c r="F188" s="2">
        <f>IF(C188="Monthly Rent Charge",$F$3,"")</f>
        <v/>
      </c>
      <c r="I188" s="2">
        <f>IF(A188="","",IF(C188="Payment Received",I187-IFERROR(G188,0),IF(C188="Monthly Rent Charge",I187+IFERROR(E188,0)+IFERROR(F188,0),I187)))</f>
        <v/>
      </c>
    </row>
    <row r="189">
      <c r="A189" s="6">
        <f>IF(B189="","",DATE(YEAR(TODAY()),MATCH(B189,{"January","February","March","April","May","June","July","August","September","October","November","December"},0),1))</f>
        <v/>
      </c>
      <c r="C189">
        <f>IF(B189="","","Monthly Rent Charge")</f>
        <v/>
      </c>
      <c r="E189" s="2">
        <f>IF(C189="Monthly Rent Charge",$D$3,"")</f>
        <v/>
      </c>
      <c r="F189" s="2">
        <f>IF(C189="Monthly Rent Charge",$F$3,"")</f>
        <v/>
      </c>
      <c r="I189" s="2">
        <f>IF(A189="","",IF(C189="Payment Received",I188-IFERROR(G189,0),IF(C189="Monthly Rent Charge",I188+IFERROR(E189,0)+IFERROR(F189,0),I188)))</f>
        <v/>
      </c>
    </row>
    <row r="190">
      <c r="A190" s="6">
        <f>IF(B190="","",DATE(YEAR(TODAY()),MATCH(B190,{"January","February","March","April","May","June","July","August","September","October","November","December"},0),1))</f>
        <v/>
      </c>
      <c r="C190">
        <f>IF(B190="","","Monthly Rent Charge")</f>
        <v/>
      </c>
      <c r="E190" s="2">
        <f>IF(C190="Monthly Rent Charge",$D$3,"")</f>
        <v/>
      </c>
      <c r="F190" s="2">
        <f>IF(C190="Monthly Rent Charge",$F$3,"")</f>
        <v/>
      </c>
      <c r="I190" s="2">
        <f>IF(A190="","",IF(C190="Payment Received",I189-IFERROR(G190,0),IF(C190="Monthly Rent Charge",I189+IFERROR(E190,0)+IFERROR(F190,0),I189)))</f>
        <v/>
      </c>
    </row>
    <row r="191">
      <c r="A191" s="6">
        <f>IF(B191="","",DATE(YEAR(TODAY()),MATCH(B191,{"January","February","March","April","May","June","July","August","September","October","November","December"},0),1))</f>
        <v/>
      </c>
      <c r="C191">
        <f>IF(B191="","","Monthly Rent Charge")</f>
        <v/>
      </c>
      <c r="E191" s="2">
        <f>IF(C191="Monthly Rent Charge",$D$3,"")</f>
        <v/>
      </c>
      <c r="F191" s="2">
        <f>IF(C191="Monthly Rent Charge",$F$3,"")</f>
        <v/>
      </c>
      <c r="I191" s="2">
        <f>IF(A191="","",IF(C191="Payment Received",I190-IFERROR(G191,0),IF(C191="Monthly Rent Charge",I190+IFERROR(E191,0)+IFERROR(F191,0),I190)))</f>
        <v/>
      </c>
    </row>
    <row r="192">
      <c r="A192" s="6">
        <f>IF(B192="","",DATE(YEAR(TODAY()),MATCH(B192,{"January","February","March","April","May","June","July","August","September","October","November","December"},0),1))</f>
        <v/>
      </c>
      <c r="C192">
        <f>IF(B192="","","Monthly Rent Charge")</f>
        <v/>
      </c>
      <c r="E192" s="2">
        <f>IF(C192="Monthly Rent Charge",$D$3,"")</f>
        <v/>
      </c>
      <c r="F192" s="2">
        <f>IF(C192="Monthly Rent Charge",$F$3,"")</f>
        <v/>
      </c>
      <c r="I192" s="2">
        <f>IF(A192="","",IF(C192="Payment Received",I191-IFERROR(G192,0),IF(C192="Monthly Rent Charge",I191+IFERROR(E192,0)+IFERROR(F192,0),I191)))</f>
        <v/>
      </c>
    </row>
    <row r="193">
      <c r="A193" s="6">
        <f>IF(B193="","",DATE(YEAR(TODAY()),MATCH(B193,{"January","February","March","April","May","June","July","August","September","October","November","December"},0),1))</f>
        <v/>
      </c>
      <c r="C193">
        <f>IF(B193="","","Monthly Rent Charge")</f>
        <v/>
      </c>
      <c r="E193" s="2">
        <f>IF(C193="Monthly Rent Charge",$D$3,"")</f>
        <v/>
      </c>
      <c r="F193" s="2">
        <f>IF(C193="Monthly Rent Charge",$F$3,"")</f>
        <v/>
      </c>
      <c r="I193" s="2">
        <f>IF(A193="","",IF(C193="Payment Received",I192-IFERROR(G193,0),IF(C193="Monthly Rent Charge",I192+IFERROR(E193,0)+IFERROR(F193,0),I192)))</f>
        <v/>
      </c>
    </row>
    <row r="194">
      <c r="A194" s="6">
        <f>IF(B194="","",DATE(YEAR(TODAY()),MATCH(B194,{"January","February","March","April","May","June","July","August","September","October","November","December"},0),1))</f>
        <v/>
      </c>
      <c r="C194">
        <f>IF(B194="","","Monthly Rent Charge")</f>
        <v/>
      </c>
      <c r="E194" s="2">
        <f>IF(C194="Monthly Rent Charge",$D$3,"")</f>
        <v/>
      </c>
      <c r="F194" s="2">
        <f>IF(C194="Monthly Rent Charge",$F$3,"")</f>
        <v/>
      </c>
      <c r="I194" s="2">
        <f>IF(A194="","",IF(C194="Payment Received",I193-IFERROR(G194,0),IF(C194="Monthly Rent Charge",I193+IFERROR(E194,0)+IFERROR(F194,0),I193)))</f>
        <v/>
      </c>
    </row>
    <row r="195">
      <c r="A195" s="6">
        <f>IF(B195="","",DATE(YEAR(TODAY()),MATCH(B195,{"January","February","March","April","May","June","July","August","September","October","November","December"},0),1))</f>
        <v/>
      </c>
      <c r="C195">
        <f>IF(B195="","","Monthly Rent Charge")</f>
        <v/>
      </c>
      <c r="E195" s="2">
        <f>IF(C195="Monthly Rent Charge",$D$3,"")</f>
        <v/>
      </c>
      <c r="F195" s="2">
        <f>IF(C195="Monthly Rent Charge",$F$3,"")</f>
        <v/>
      </c>
      <c r="I195" s="2">
        <f>IF(A195="","",IF(C195="Payment Received",I194-IFERROR(G195,0),IF(C195="Monthly Rent Charge",I194+IFERROR(E195,0)+IFERROR(F195,0),I194)))</f>
        <v/>
      </c>
    </row>
    <row r="196">
      <c r="A196" s="6">
        <f>IF(B196="","",DATE(YEAR(TODAY()),MATCH(B196,{"January","February","March","April","May","June","July","August","September","October","November","December"},0),1))</f>
        <v/>
      </c>
      <c r="C196">
        <f>IF(B196="","","Monthly Rent Charge")</f>
        <v/>
      </c>
      <c r="E196" s="2">
        <f>IF(C196="Monthly Rent Charge",$D$3,"")</f>
        <v/>
      </c>
      <c r="F196" s="2">
        <f>IF(C196="Monthly Rent Charge",$F$3,"")</f>
        <v/>
      </c>
      <c r="I196" s="2">
        <f>IF(A196="","",IF(C196="Payment Received",I195-IFERROR(G196,0),IF(C196="Monthly Rent Charge",I195+IFERROR(E196,0)+IFERROR(F196,0),I195)))</f>
        <v/>
      </c>
    </row>
    <row r="197">
      <c r="A197" s="6">
        <f>IF(B197="","",DATE(YEAR(TODAY()),MATCH(B197,{"January","February","March","April","May","June","July","August","September","October","November","December"},0),1))</f>
        <v/>
      </c>
      <c r="C197">
        <f>IF(B197="","","Monthly Rent Charge")</f>
        <v/>
      </c>
      <c r="E197" s="2">
        <f>IF(C197="Monthly Rent Charge",$D$3,"")</f>
        <v/>
      </c>
      <c r="F197" s="2">
        <f>IF(C197="Monthly Rent Charge",$F$3,"")</f>
        <v/>
      </c>
      <c r="I197" s="2">
        <f>IF(A197="","",IF(C197="Payment Received",I196-IFERROR(G197,0),IF(C197="Monthly Rent Charge",I196+IFERROR(E197,0)+IFERROR(F197,0),I196)))</f>
        <v/>
      </c>
    </row>
    <row r="198">
      <c r="A198" s="6">
        <f>IF(B198="","",DATE(YEAR(TODAY()),MATCH(B198,{"January","February","March","April","May","June","July","August","September","October","November","December"},0),1))</f>
        <v/>
      </c>
      <c r="C198">
        <f>IF(B198="","","Monthly Rent Charge")</f>
        <v/>
      </c>
      <c r="E198" s="2">
        <f>IF(C198="Monthly Rent Charge",$D$3,"")</f>
        <v/>
      </c>
      <c r="F198" s="2">
        <f>IF(C198="Monthly Rent Charge",$F$3,"")</f>
        <v/>
      </c>
      <c r="I198" s="2">
        <f>IF(A198="","",IF(C198="Payment Received",I197-IFERROR(G198,0),IF(C198="Monthly Rent Charge",I197+IFERROR(E198,0)+IFERROR(F198,0),I197)))</f>
        <v/>
      </c>
    </row>
    <row r="199">
      <c r="A199" s="6">
        <f>IF(B199="","",DATE(YEAR(TODAY()),MATCH(B199,{"January","February","March","April","May","June","July","August","September","October","November","December"},0),1))</f>
        <v/>
      </c>
      <c r="C199">
        <f>IF(B199="","","Monthly Rent Charge")</f>
        <v/>
      </c>
      <c r="E199" s="2">
        <f>IF(C199="Monthly Rent Charge",$D$3,"")</f>
        <v/>
      </c>
      <c r="F199" s="2">
        <f>IF(C199="Monthly Rent Charge",$F$3,"")</f>
        <v/>
      </c>
      <c r="I199" s="2">
        <f>IF(A199="","",IF(C199="Payment Received",I198-IFERROR(G199,0),IF(C199="Monthly Rent Charge",I198+IFERROR(E199,0)+IFERROR(F199,0),I198)))</f>
        <v/>
      </c>
    </row>
    <row r="200">
      <c r="A200" s="6">
        <f>IF(B200="","",DATE(YEAR(TODAY()),MATCH(B200,{"January","February","March","April","May","June","July","August","September","October","November","December"},0),1))</f>
        <v/>
      </c>
      <c r="C200">
        <f>IF(B200="","","Monthly Rent Charge")</f>
        <v/>
      </c>
      <c r="E200" s="2">
        <f>IF(C200="Monthly Rent Charge",$D$3,"")</f>
        <v/>
      </c>
      <c r="F200" s="2">
        <f>IF(C200="Monthly Rent Charge",$F$3,"")</f>
        <v/>
      </c>
      <c r="I200" s="2">
        <f>IF(A200="","",IF(C200="Payment Received",I199-IFERROR(G200,0),IF(C200="Monthly Rent Charge",I199+IFERROR(E200,0)+IFERROR(F200,0),I199)))</f>
        <v/>
      </c>
    </row>
    <row r="201">
      <c r="A201" s="6">
        <f>IF(B201="","",DATE(YEAR(TODAY()),MATCH(B201,{"January","February","March","April","May","June","July","August","September","October","November","December"},0),1))</f>
        <v/>
      </c>
      <c r="C201">
        <f>IF(B201="","","Monthly Rent Charge")</f>
        <v/>
      </c>
      <c r="E201" s="2">
        <f>IF(C201="Monthly Rent Charge",$D$3,"")</f>
        <v/>
      </c>
      <c r="F201" s="2">
        <f>IF(C201="Monthly Rent Charge",$F$3,"")</f>
        <v/>
      </c>
      <c r="I201" s="2">
        <f>IF(A201="","",IF(C201="Payment Received",I200-IFERROR(G201,0),IF(C201="Monthly Rent Charge",I200+IFERROR(E201,0)+IFERROR(F201,0),I200)))</f>
        <v/>
      </c>
    </row>
    <row r="202">
      <c r="A202" s="6">
        <f>IF(B202="","",DATE(YEAR(TODAY()),MATCH(B202,{"January","February","March","April","May","June","July","August","September","October","November","December"},0),1))</f>
        <v/>
      </c>
      <c r="C202">
        <f>IF(B202="","","Monthly Rent Charge")</f>
        <v/>
      </c>
      <c r="E202" s="2">
        <f>IF(C202="Monthly Rent Charge",$D$3,"")</f>
        <v/>
      </c>
      <c r="F202" s="2">
        <f>IF(C202="Monthly Rent Charge",$F$3,"")</f>
        <v/>
      </c>
      <c r="I202" s="2">
        <f>IF(A202="","",IF(C202="Payment Received",I201-IFERROR(G202,0),IF(C202="Monthly Rent Charge",I201+IFERROR(E202,0)+IFERROR(F202,0),I201)))</f>
        <v/>
      </c>
    </row>
    <row r="203">
      <c r="A203" s="6">
        <f>IF(B203="","",DATE(YEAR(TODAY()),MATCH(B203,{"January","February","March","April","May","June","July","August","September","October","November","December"},0),1))</f>
        <v/>
      </c>
      <c r="C203">
        <f>IF(B203="","","Monthly Rent Charge")</f>
        <v/>
      </c>
      <c r="E203" s="2">
        <f>IF(C203="Monthly Rent Charge",$D$3,"")</f>
        <v/>
      </c>
      <c r="F203" s="2">
        <f>IF(C203="Monthly Rent Charge",$F$3,"")</f>
        <v/>
      </c>
      <c r="I203" s="2">
        <f>IF(A203="","",IF(C203="Payment Received",I202-IFERROR(G203,0),IF(C203="Monthly Rent Charge",I202+IFERROR(E203,0)+IFERROR(F203,0),I202)))</f>
        <v/>
      </c>
    </row>
    <row r="204">
      <c r="A204" s="6">
        <f>IF(B204="","",DATE(YEAR(TODAY()),MATCH(B204,{"January","February","March","April","May","June","July","August","September","October","November","December"},0),1))</f>
        <v/>
      </c>
      <c r="C204">
        <f>IF(B204="","","Monthly Rent Charge")</f>
        <v/>
      </c>
      <c r="E204" s="2">
        <f>IF(C204="Monthly Rent Charge",$D$3,"")</f>
        <v/>
      </c>
      <c r="F204" s="2">
        <f>IF(C204="Monthly Rent Charge",$F$3,"")</f>
        <v/>
      </c>
      <c r="I204" s="2">
        <f>IF(A204="","",IF(C204="Payment Received",I203-IFERROR(G204,0),IF(C204="Monthly Rent Charge",I203+IFERROR(E204,0)+IFERROR(F204,0),I203)))</f>
        <v/>
      </c>
    </row>
    <row r="205">
      <c r="A205" s="6">
        <f>IF(B205="","",DATE(YEAR(TODAY()),MATCH(B205,{"January","February","March","April","May","June","July","August","September","October","November","December"},0),1))</f>
        <v/>
      </c>
      <c r="C205">
        <f>IF(B205="","","Monthly Rent Charge")</f>
        <v/>
      </c>
      <c r="E205" s="2">
        <f>IF(C205="Monthly Rent Charge",$D$3,"")</f>
        <v/>
      </c>
      <c r="F205" s="2">
        <f>IF(C205="Monthly Rent Charge",$F$3,"")</f>
        <v/>
      </c>
      <c r="I205" s="2">
        <f>IF(A205="","",IF(C205="Payment Received",I204-IFERROR(G205,0),IF(C205="Monthly Rent Charge",I204+IFERROR(E205,0)+IFERROR(F205,0),I204)))</f>
        <v/>
      </c>
    </row>
  </sheetData>
  <mergeCells count="2">
    <mergeCell ref="A1:J1"/>
    <mergeCell ref="A2:J2"/>
  </mergeCells>
  <pageMargins left="0.7" right="0.7" top="0.75" bottom="0.75" header="0.3" footer="0.3"/>
  <ignoredErrors>
    <ignoredError numberStoredAsText="1" sqref="A1:J20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3.1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Dashboard</vt:lpstr>
      <vt:lpstr>Unit Register</vt:lpstr>
      <vt:lpstr>Tenant Register</vt:lpstr>
      <vt:lpstr>Payments</vt:lpstr>
      <vt:lpstr>Monthly Charges</vt:lpstr>
      <vt:lpstr>Reports</vt:lpstr>
      <vt:lpstr>Settings</vt:lpstr>
      <vt:lpstr>Audit Log</vt:lpstr>
      <vt:lpstr>Import Staging</vt:lpstr>
      <vt:lpstr>A1</vt:lpstr>
      <vt:lpstr>A2</vt:lpstr>
      <vt:lpstr>A3</vt:lpstr>
      <vt:lpstr>A4</vt:lpstr>
      <vt:lpstr>A5</vt:lpstr>
      <vt:lpstr>A6</vt:lpstr>
      <vt:lpstr>A7</vt:lpstr>
      <vt:lpstr>B1</vt:lpstr>
      <vt:lpstr>B2</vt:lpstr>
      <vt:lpstr>B3</vt:lpstr>
      <vt:lpstr>C1</vt:lpstr>
      <vt:lpstr>C2</vt:lpstr>
      <vt:lpstr>C3</vt:lpstr>
      <vt:lpstr>Shop 1</vt:lpstr>
      <vt:lpstr>Shop 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2026-07-30T23:44:23Z</dcterms:created>
  <dcterms:modified xsi:type="dcterms:W3CDTF">2026-07-31T22:09:02Z</dcterms:modified>
  <cp:lastModifiedBy>Denis Kim</cp:lastModifiedBy>
  <dc:creator>hp</dc:creator>
</cp:coreProperties>
</file>