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kota.cary/Desktop/"/>
    </mc:Choice>
  </mc:AlternateContent>
  <xr:revisionPtr revIDLastSave="0" documentId="8_{67705A36-F849-524F-9F13-2C742CCA528B}" xr6:coauthVersionLast="47" xr6:coauthVersionMax="47" xr10:uidLastSave="{00000000-0000-0000-0000-000000000000}"/>
  <bookViews>
    <workbookView xWindow="0" yWindow="760" windowWidth="34560" windowHeight="19980" activeTab="1" xr2:uid="{D906C67E-985A-AB4F-B96B-F476C6D328CF}"/>
  </bookViews>
  <sheets>
    <sheet name="Visualization Data" sheetId="15" r:id="rId1"/>
    <sheet name="Master" sheetId="4" r:id="rId2"/>
    <sheet name="Data Analysis" sheetId="16" r:id="rId3"/>
    <sheet name="Trash" sheetId="14" r:id="rId4"/>
    <sheet name="XCTF" sheetId="10" r:id="rId5"/>
    <sheet name="CNNVD Tiers" sheetId="13" r:id="rId6"/>
    <sheet name="Contests Partic. Top Teams" sheetId="12" r:id="rId7"/>
    <sheet name="Websites" sheetId="11" r:id="rId8"/>
    <sheet name="Top CTF Teams" sheetId="9" r:id="rId9"/>
    <sheet name="Sheet2" sheetId="17" r:id="rId10"/>
    <sheet name="Sheet1" sheetId="18" r:id="rId11"/>
  </sheets>
  <definedNames>
    <definedName name="_xlnm._FilterDatabase" localSheetId="1" hidden="1">Master!$A$1:$T$555</definedName>
    <definedName name="_xlnm._FilterDatabase" localSheetId="10" hidden="1">Sheet1!$A$1:$A$129</definedName>
    <definedName name="_xlnm._FilterDatabase" localSheetId="0" hidden="1">'Visualization Data'!$A$1:$S$57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5" l="1"/>
  <c r="A59" i="17"/>
  <c r="B59" i="17" s="1"/>
  <c r="W33" i="14"/>
  <c r="W31" i="14"/>
  <c r="W28" i="14"/>
  <c r="W27" i="14"/>
  <c r="W26" i="14"/>
  <c r="W24" i="14"/>
  <c r="W21" i="14"/>
  <c r="W12" i="14"/>
  <c r="W11" i="14"/>
  <c r="W10" i="14"/>
  <c r="W9" i="14"/>
  <c r="W8" i="14"/>
  <c r="W7" i="14"/>
  <c r="W5" i="14"/>
  <c r="W4" i="14"/>
  <c r="W3" i="14"/>
  <c r="W465" i="4"/>
  <c r="W463" i="4"/>
  <c r="W391" i="4"/>
  <c r="W386" i="4"/>
  <c r="W290" i="4"/>
  <c r="W289" i="4"/>
  <c r="W288" i="4"/>
  <c r="W287" i="4"/>
  <c r="W273" i="4"/>
  <c r="W248" i="4"/>
  <c r="W29" i="4"/>
  <c r="W554" i="4"/>
  <c r="W553" i="4"/>
  <c r="W552" i="4"/>
  <c r="W551" i="4"/>
  <c r="W550" i="4"/>
  <c r="W549" i="4"/>
  <c r="W548" i="4"/>
  <c r="W547" i="4"/>
  <c r="W546" i="4"/>
  <c r="W545" i="4"/>
  <c r="W544" i="4"/>
  <c r="W541" i="4"/>
  <c r="W533" i="4"/>
  <c r="W511" i="4"/>
  <c r="W506" i="4"/>
  <c r="W503" i="4"/>
  <c r="W500" i="4"/>
  <c r="W498" i="4"/>
  <c r="W494" i="4"/>
  <c r="W493" i="4"/>
  <c r="W491" i="4"/>
  <c r="W490" i="4"/>
  <c r="W482" i="4"/>
  <c r="W481" i="4"/>
  <c r="W474" i="4"/>
  <c r="W472" i="4"/>
  <c r="W473" i="4"/>
  <c r="W469" i="4"/>
  <c r="W467" i="4"/>
  <c r="W449" i="4"/>
  <c r="W430" i="4"/>
  <c r="W427" i="4"/>
  <c r="W416" i="4"/>
  <c r="W414" i="4"/>
  <c r="W379" i="4"/>
  <c r="W377" i="4"/>
  <c r="W350" i="4"/>
  <c r="W339" i="4"/>
  <c r="W337" i="4"/>
  <c r="W336" i="4"/>
  <c r="W334" i="4"/>
  <c r="W330" i="4"/>
  <c r="W326" i="4"/>
  <c r="W324" i="4"/>
  <c r="W323" i="4"/>
  <c r="W311" i="4"/>
  <c r="W305" i="4"/>
  <c r="W304" i="4"/>
  <c r="W302" i="4"/>
  <c r="W275" i="4"/>
  <c r="W265" i="4"/>
  <c r="W260" i="4"/>
  <c r="W258" i="4"/>
  <c r="W250" i="4"/>
  <c r="W236" i="4"/>
  <c r="W213" i="4"/>
  <c r="W209" i="4"/>
  <c r="W207" i="4"/>
  <c r="W208" i="4"/>
  <c r="W205" i="4"/>
  <c r="W204" i="4"/>
  <c r="W201" i="4"/>
  <c r="W198" i="4"/>
  <c r="W197" i="4"/>
  <c r="W191" i="4"/>
  <c r="W192" i="4"/>
  <c r="W188" i="4"/>
  <c r="W187" i="4"/>
  <c r="W190" i="4"/>
  <c r="W186" i="4"/>
  <c r="W178" i="4"/>
  <c r="W169" i="4"/>
  <c r="W128" i="4"/>
  <c r="W123" i="4"/>
  <c r="W171" i="4"/>
  <c r="W170" i="4"/>
  <c r="W166" i="4"/>
  <c r="W165" i="4"/>
  <c r="W164" i="4"/>
  <c r="W163" i="4"/>
  <c r="W162" i="4"/>
  <c r="W161" i="4"/>
  <c r="W160" i="4"/>
  <c r="W158" i="4"/>
  <c r="W157" i="4"/>
  <c r="W156" i="4"/>
  <c r="W155" i="4"/>
  <c r="W154" i="4"/>
  <c r="W152" i="4"/>
  <c r="W151" i="4"/>
  <c r="W150" i="4"/>
  <c r="W149" i="4"/>
  <c r="W148" i="4"/>
  <c r="W146" i="4"/>
  <c r="W143" i="4"/>
  <c r="W142" i="4"/>
  <c r="W141" i="4"/>
  <c r="W140" i="4"/>
  <c r="W139" i="4"/>
  <c r="W138" i="4"/>
  <c r="W132" i="4"/>
  <c r="W131" i="4"/>
  <c r="W125" i="4"/>
  <c r="W122" i="4"/>
  <c r="W121" i="4"/>
  <c r="W120" i="4"/>
  <c r="W96" i="4"/>
  <c r="W92" i="4"/>
  <c r="W88" i="4"/>
  <c r="W87" i="4"/>
  <c r="W86" i="4"/>
  <c r="W83" i="4"/>
  <c r="W116" i="4"/>
  <c r="W115" i="4"/>
  <c r="W113" i="4"/>
  <c r="W112" i="4"/>
  <c r="W111" i="4"/>
  <c r="W110" i="4"/>
  <c r="W108" i="4"/>
  <c r="W107" i="4"/>
  <c r="W106" i="4"/>
  <c r="W105" i="4"/>
  <c r="W104" i="4"/>
  <c r="W103" i="4"/>
  <c r="W102" i="4"/>
  <c r="W101" i="4"/>
  <c r="W100" i="4"/>
  <c r="W99" i="4"/>
  <c r="W98" i="4"/>
  <c r="W77" i="4"/>
  <c r="W78" i="4"/>
  <c r="W76" i="4"/>
  <c r="W75" i="4"/>
  <c r="W73" i="4"/>
  <c r="W72" i="4"/>
  <c r="W71" i="4"/>
  <c r="W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eugenio.benincasa@sipo.gess.ethz.ch</author>
  </authors>
  <commentList>
    <comment ref="I10" authorId="0" shapeId="0" xr:uid="{152D2C10-3E14-4600-BF35-7BB35FE19A2E}">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https://www.sdpc.edu.cn/info/1024/17016.htm</t>
        </r>
      </text>
    </comment>
    <comment ref="I31" authorId="0" shapeId="0" xr:uid="{008C0063-A7B1-45F4-9765-7B96A8970AFA}">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https://cs.nsu.edu.cn/2022/5BEC989C-20BD-402F-9377-DAD6A1BF5162.html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eugenio.benincasa@sipo.gess.ethz.ch</author>
  </authors>
  <commentList>
    <comment ref="T5" authorId="0" shapeId="0" xr:uid="{9E01C358-545D-4A89-8F62-310CCBBC6FE3}">
      <text>
        <r>
          <rPr>
            <sz val="12"/>
            <color theme="1"/>
            <rFont val="Calibri"/>
            <family val="2"/>
            <scheme val="minor"/>
          </rPr>
          <t>eugenio.benincasa@sipo.gess.ethz.ch:
to verify: on XCTF website is 5/23/2021 (sixth edition)https://adworld.xctf.org.cn/league/list</t>
        </r>
      </text>
    </comment>
    <comment ref="I52" authorId="0" shapeId="0" xr:uid="{B0DBCD15-A227-47D6-A7C9-929CD7FE4D27}">
      <text>
        <r>
          <rPr>
            <sz val="12"/>
            <color theme="1"/>
            <rFont val="Calibri"/>
            <family val="2"/>
            <scheme val="minor"/>
          </rPr>
          <t>eugenio.benincasa@sipo.gess.ethz.ch:
https://cs.nsu.edu.cn/2022/5BEC989C-20BD-402F-9377-DAD6A1BF5162.html</t>
        </r>
      </text>
    </comment>
    <comment ref="T74" authorId="0" shapeId="0" xr:uid="{199DDA81-E235-481C-BC0C-211D6B76A6DC}">
      <text>
        <r>
          <rPr>
            <sz val="12"/>
            <color theme="1"/>
            <rFont val="Calibri"/>
            <family val="2"/>
            <scheme val="minor"/>
          </rPr>
          <t>eugenio.benincasa@sipo.gess.ethz.ch:
CTF time has a different date for this one: 12/7/2019</t>
        </r>
      </text>
    </comment>
    <comment ref="A98" authorId="0" shapeId="0" xr:uid="{03961753-BB72-4915-A254-2DA8A3B74411}">
      <text>
        <r>
          <rPr>
            <sz val="12"/>
            <color theme="1"/>
            <rFont val="Calibri"/>
            <family val="2"/>
            <scheme val="minor"/>
          </rPr>
          <t>eugenio.benincasa@sipo.gess.ethz.ch:
Finals missing? Too many participants to be a final</t>
        </r>
      </text>
    </comment>
    <comment ref="B98" authorId="0" shapeId="0" xr:uid="{AF54AACD-0D8C-416B-A4CB-2AF4D2662A81}">
      <text>
        <r>
          <rPr>
            <sz val="12"/>
            <color theme="1"/>
            <rFont val="Calibri"/>
            <family val="2"/>
            <scheme val="minor"/>
          </rPr>
          <t>eugenio.benincasa@sipo.gess.ethz.ch:
Finals missing? Too many participants to be a final</t>
        </r>
      </text>
    </comment>
    <comment ref="F98" authorId="0" shapeId="0" xr:uid="{A9BC815F-2860-4878-9F0F-4F3F5BC3BFF0}">
      <text>
        <r>
          <rPr>
            <sz val="12"/>
            <color theme="1"/>
            <rFont val="Calibri"/>
            <family val="2"/>
            <scheme val="minor"/>
          </rPr>
          <t>eugenio.benincasa@sipo.gess.ethz.ch:
Finals missing? Too many participants to be a final</t>
        </r>
      </text>
    </comment>
    <comment ref="A99" authorId="0" shapeId="0" xr:uid="{80A08A09-1D43-4D4B-946A-03E8680645AA}">
      <text>
        <r>
          <rPr>
            <sz val="12"/>
            <color theme="1"/>
            <rFont val="Calibri"/>
            <family val="2"/>
            <scheme val="minor"/>
          </rPr>
          <t>eugenio.benincasa@sipo.gess.ethz.ch:
Finals missing? Too many participants to be a final</t>
        </r>
      </text>
    </comment>
    <comment ref="B99" authorId="0" shapeId="0" xr:uid="{B810B27C-698A-477E-BA68-E738E87139A4}">
      <text>
        <r>
          <rPr>
            <sz val="12"/>
            <color theme="1"/>
            <rFont val="Calibri"/>
            <family val="2"/>
            <scheme val="minor"/>
          </rPr>
          <t>eugenio.benincasa@sipo.gess.ethz.ch:
Finals missing? Too many participants to be a final</t>
        </r>
      </text>
    </comment>
    <comment ref="F99" authorId="0" shapeId="0" xr:uid="{001B9175-3A21-4839-9912-7BAA8C8A26F7}">
      <text>
        <r>
          <rPr>
            <sz val="12"/>
            <color theme="1"/>
            <rFont val="Calibri"/>
            <family val="2"/>
            <scheme val="minor"/>
          </rPr>
          <t>eugenio.benincasa@sipo.gess.ethz.ch:
Finals missing? Too many participants to be a final</t>
        </r>
      </text>
    </comment>
    <comment ref="AC121" authorId="0" shapeId="0" xr:uid="{8F83BE71-9C96-4486-B1BC-3E96972316EA}">
      <text>
        <r>
          <rPr>
            <sz val="12"/>
            <color theme="1"/>
            <rFont val="Calibri"/>
            <family val="2"/>
            <scheme val="minor"/>
          </rPr>
          <t>eugenio.benincasa@sipo.gess.ethz.ch:
Double check if legit</t>
        </r>
      </text>
    </comment>
    <comment ref="A130" authorId="0" shapeId="0" xr:uid="{EB755509-EEC8-4F34-8497-49FD039A4574}">
      <text>
        <r>
          <rPr>
            <sz val="12"/>
            <color theme="1"/>
            <rFont val="Calibri"/>
            <family val="2"/>
            <scheme val="minor"/>
          </rPr>
          <t>eugenio.benincasa@sipo.gess.ethz.ch:
Hard to find info</t>
        </r>
      </text>
    </comment>
    <comment ref="B130" authorId="0" shapeId="0" xr:uid="{83FB1DC0-A105-4104-B80D-95C9EE327963}">
      <text>
        <r>
          <rPr>
            <sz val="12"/>
            <color theme="1"/>
            <rFont val="Calibri"/>
            <family val="2"/>
            <scheme val="minor"/>
          </rPr>
          <t>eugenio.benincasa@sipo.gess.ethz.ch:
Hard to find info</t>
        </r>
      </text>
    </comment>
    <comment ref="F130" authorId="0" shapeId="0" xr:uid="{E874B4D5-F93A-4D15-8B6E-08F296C017EC}">
      <text>
        <r>
          <rPr>
            <sz val="12"/>
            <color theme="1"/>
            <rFont val="Calibri"/>
            <family val="2"/>
            <scheme val="minor"/>
          </rPr>
          <t>eugenio.benincasa@sipo.gess.ethz.ch:
Hard to find info</t>
        </r>
      </text>
    </comment>
    <comment ref="E154" authorId="0" shapeId="0" xr:uid="{B8BFEFEE-1632-43A3-B51B-B2C57CE0F5F5}">
      <text>
        <r>
          <rPr>
            <sz val="12"/>
            <color theme="1"/>
            <rFont val="Calibri"/>
            <family val="2"/>
            <scheme val="minor"/>
          </rPr>
          <t>eugenio.benincasa@sipo.gess.ethz.ch:
The winners of the competition are automatically invited to the finals of XCTF
https://ctftime.org/event/2045</t>
        </r>
      </text>
    </comment>
    <comment ref="G154" authorId="0" shapeId="0" xr:uid="{A42DF2F1-7B7D-4CA3-B2F9-6DECC5A7675A}">
      <text>
        <r>
          <rPr>
            <sz val="12"/>
            <color theme="1"/>
            <rFont val="Calibri"/>
            <family val="2"/>
            <scheme val="minor"/>
          </rPr>
          <t>eugenio.benincasa@sipo.gess.ethz.ch:
The winners of the competition are automatically invited to the finals of XCTF
https://ctftime.org/event/2045</t>
        </r>
      </text>
    </comment>
    <comment ref="I157" authorId="0" shapeId="0" xr:uid="{D2C19E7A-F729-4AB9-8999-5DCC22598B41}">
      <text>
        <r>
          <rPr>
            <sz val="12"/>
            <color theme="1"/>
            <rFont val="Calibri"/>
            <family val="2"/>
            <scheme val="minor"/>
          </rPr>
          <t>eugenio.benincasa@sipo.gess.ethz.ch:
Management Committee seen here: https://adworld.xctf.org.cn/league/list?rwNmOdr=1717760842830 (Fourth edition)</t>
        </r>
      </text>
    </comment>
    <comment ref="A233" authorId="0" shapeId="0" xr:uid="{F6E12EC0-F91A-4D86-B347-1A83C75820BF}">
      <text>
        <r>
          <rPr>
            <sz val="12"/>
            <color theme="1"/>
            <rFont val="Calibri"/>
            <family val="2"/>
            <scheme val="minor"/>
          </rPr>
          <t>eugenio.benincasa@sipo.gess.ethz.ch:
Apparently this has been running since 2004</t>
        </r>
      </text>
    </comment>
    <comment ref="I321" authorId="0" shapeId="0" xr:uid="{FBAAFA38-9C35-4353-ADF5-CDD16B04BDE5}">
      <text>
        <r>
          <rPr>
            <sz val="12"/>
            <color theme="1"/>
            <rFont val="Calibri"/>
            <family val="2"/>
            <scheme val="minor"/>
          </rPr>
          <t>eugenio.benincasa@sipo.gess.ethz.ch:
https://www.cics-cert.org.cn/web_root/webpage/articlecontent_101001_1731585099524214785.html</t>
        </r>
      </text>
    </comment>
    <comment ref="A488" authorId="0" shapeId="0" xr:uid="{34A9A6F7-ED90-44F9-B9B4-CC5A8C217237}">
      <text>
        <r>
          <rPr>
            <sz val="12"/>
            <color theme="1"/>
            <rFont val="Calibri"/>
            <family val="2"/>
            <scheme val="minor"/>
          </rPr>
          <t>eugenio.benincasa@sipo.gess.ethz.ch:
(can't figure out which competition this is)</t>
        </r>
      </text>
    </comment>
    <comment ref="I539" authorId="0" shapeId="0" xr:uid="{C13BF953-6210-44A0-AB57-24D482F10906}">
      <text>
        <r>
          <rPr>
            <sz val="12"/>
            <color theme="1"/>
            <rFont val="Calibri"/>
            <family val="2"/>
            <scheme val="minor"/>
          </rPr>
          <t>eugenio.benincasa@sipo.gess.ethz.ch:
https://www.sdpc.edu.cn/info/1024/17016.htm</t>
        </r>
      </text>
    </comment>
    <comment ref="A540" authorId="0" shapeId="0" xr:uid="{C00FC6D6-A5B3-4E96-B21F-EB015B1722B8}">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couldn't find this contest</t>
        </r>
      </text>
    </comment>
    <comment ref="I549" authorId="0" shapeId="0" xr:uid="{86AE90AD-516C-4499-A8DB-B8B8B1D4E9C3}">
      <text>
        <r>
          <rPr>
            <sz val="12"/>
            <color rgb="FF000000"/>
            <rFont val="Calibri"/>
            <family val="2"/>
          </rPr>
          <t xml:space="preserve">eugenio.benincasa@sipo.gess.ethz.ch:
</t>
        </r>
        <r>
          <rPr>
            <sz val="12"/>
            <color rgb="FF000000"/>
            <rFont val="Calibri"/>
            <family val="2"/>
          </rPr>
          <t xml:space="preserve">
</t>
        </r>
        <r>
          <rPr>
            <sz val="12"/>
            <color rgb="FF000000"/>
            <rFont val="Calibri"/>
            <family val="2"/>
          </rPr>
          <t>To be checked. I recall it being its only 0ops before partnering with Tencent in 2017. Blue Lotus?</t>
        </r>
      </text>
    </comment>
    <comment ref="I553" authorId="0" shapeId="0" xr:uid="{80C66376-54B3-4BFE-A4E0-E9DFA0B94C86}">
      <text>
        <r>
          <rPr>
            <sz val="12"/>
            <color theme="1"/>
            <rFont val="Calibri"/>
            <family val="2"/>
            <scheme val="minor"/>
          </rPr>
          <t>eugenio.benincasa@sipo.gess.ethz.ch:
Looks like Blue Lotus and Keen Team not involved in following editions</t>
        </r>
      </text>
    </comment>
    <comment ref="I554" authorId="0" shapeId="0" xr:uid="{0FE9CC30-B1D0-4E66-85C5-FC0D75E6F3C7}">
      <text>
        <r>
          <rPr>
            <sz val="12"/>
            <color theme="1"/>
            <rFont val="Calibri"/>
            <family val="2"/>
            <scheme val="minor"/>
          </rPr>
          <t>eugenio.benincasa@sipo.gess.ethz.ch
number 2 is team belonging to number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eugenio.benincasa@sipo.gess.ethz.ch</author>
  </authors>
  <commentList>
    <comment ref="A256" authorId="0" shapeId="0" xr:uid="{2FC04948-9846-0D4C-9C31-04C160F970D4}">
      <text>
        <r>
          <rPr>
            <sz val="12"/>
            <color theme="1"/>
            <rFont val="Calibri"/>
            <family val="2"/>
            <scheme val="minor"/>
          </rPr>
          <t>eugenio.benincasa@sipo.gess.ethz.ch:
The winners of the competition are automatically invited to the finals of XCTF
https://ctftime.org/event/2045</t>
        </r>
      </text>
    </comment>
  </commentList>
</comments>
</file>

<file path=xl/sharedStrings.xml><?xml version="1.0" encoding="utf-8"?>
<sst xmlns="http://schemas.openxmlformats.org/spreadsheetml/2006/main" count="7534" uniqueCount="2645">
  <si>
    <t>Raw Competition Name</t>
  </si>
  <si>
    <t>English Name</t>
  </si>
  <si>
    <t>Style</t>
  </si>
  <si>
    <t>Edition</t>
  </si>
  <si>
    <t>Years</t>
  </si>
  <si>
    <t>Official Name</t>
  </si>
  <si>
    <t>Version</t>
  </si>
  <si>
    <t>Date</t>
  </si>
  <si>
    <t>Participants</t>
  </si>
  <si>
    <t>Averaged Annual Participants</t>
  </si>
  <si>
    <t>League Breakdown</t>
  </si>
  <si>
    <t>Host Organizations</t>
  </si>
  <si>
    <t>MPS?</t>
  </si>
  <si>
    <t>MSS?</t>
  </si>
  <si>
    <t>PLA?</t>
  </si>
  <si>
    <t>CAC?</t>
  </si>
  <si>
    <t>MIIT?</t>
  </si>
  <si>
    <t>Local Govt</t>
  </si>
  <si>
    <t>CAS?</t>
  </si>
  <si>
    <t>SOE?</t>
  </si>
  <si>
    <t>SASTIND?</t>
  </si>
  <si>
    <t>MOE?</t>
  </si>
  <si>
    <t>Source</t>
  </si>
  <si>
    <t>Notes</t>
  </si>
  <si>
    <t>Participants Source</t>
  </si>
  <si>
    <t>CNNVD Affiliation</t>
  </si>
  <si>
    <t>Write-Up 1</t>
  </si>
  <si>
    <t>Write-Up 2</t>
  </si>
  <si>
    <t>Write-Up 3</t>
  </si>
  <si>
    <t>Attendees</t>
  </si>
  <si>
    <t>R3CTF/YUANHENGCTF 2024</t>
  </si>
  <si>
    <t>Jeopardy</t>
  </si>
  <si>
    <t>r3kapig Team, YuanHeng Lab (Zhejiang University)</t>
  </si>
  <si>
    <t>Yes</t>
  </si>
  <si>
    <t>CTFtime</t>
  </si>
  <si>
    <t>https://ctftime.org/event/2273</t>
  </si>
  <si>
    <t>https://blog.xmcve.com/2024/06/12/R3CTF-2024-Writeup/</t>
  </si>
  <si>
    <t>第七届XCTF国际网络攻防联赛</t>
  </si>
  <si>
    <t xml:space="preserve">XCTF </t>
  </si>
  <si>
    <t>Attack-Defense</t>
  </si>
  <si>
    <t>2015 - Present</t>
  </si>
  <si>
    <t>XCTF国际网络攻防联赛</t>
  </si>
  <si>
    <t xml:space="preserve">XCTF Finals </t>
  </si>
  <si>
    <t>XCTF 7</t>
  </si>
  <si>
    <t xml:space="preserve"> XCTF国际网络攻防联赛, 国家创新与发展战略研究会, 网络空间安全人才基金, 赛宁网安, </t>
  </si>
  <si>
    <t>ichunqiu</t>
  </si>
  <si>
    <t>https://www.anquanke.com/post/id/287569</t>
  </si>
  <si>
    <t>N/A</t>
  </si>
  <si>
    <t>第六届“强网”拟态防御国际精英挑战赛</t>
  </si>
  <si>
    <t>Technology Development</t>
  </si>
  <si>
    <t>2018 - Present</t>
  </si>
  <si>
    <t>"强网”拟态防御国际精英挑战赛</t>
  </si>
  <si>
    <t>南京市委网信办, 紫金山实验室, 中国通信学会, 中国信息通信研究院, 中国网络空间内生安全技术与产业联盟, 国家数字交换系统工程技术研究中心, 中国通信学会内生安全委员会, 工信部信息通信科学技术委员会网络空间安全专家咨询组, 中国移动通信集团有限公司, 中国联合网络通信集团有限公司, 中国电子科技集团有限公司, 华为技术有限公司, 南方电网有限公司, 三六零安全科技股份有限公司, 奇安信科技集团股份有限公司, 复旦大学, 东南大学, 南京邮电大学, 嵩山实验室, 之江实验室, 南京市网络空间内生安全协会</t>
  </si>
  <si>
    <t>http://ex.chinadaily.com.cn/exchange/partners/82/rss/channel/cn/columns/snl9a7/stories/WS6576b923a310c2083e412586.html</t>
  </si>
  <si>
    <t>https://www.ctfiot.com/145875.html</t>
  </si>
  <si>
    <t>https://www.ctfiot.com/145388.html</t>
  </si>
  <si>
    <t>https://5ime.cn/mimic-2023.html</t>
  </si>
  <si>
    <t>2017高校网络信息安全管理运维挑战赛</t>
  </si>
  <si>
    <t>2017 University Network Information Security Management Operation and Maintenance Challenge</t>
  </si>
  <si>
    <t>2017高校网络信息安全管理</t>
  </si>
  <si>
    <t>中国高等教育学会教育信息化分会与北京邮电大学联合主办</t>
  </si>
  <si>
    <t>https://news.fzu.edu.cn/info/1011/5725.htm</t>
  </si>
  <si>
    <t>https://blog.csdn.net/aihuochou9723/article/details/101556490</t>
  </si>
  <si>
    <t>“360 企业安全春秋杯”网络安全技术大赛-线下赛</t>
  </si>
  <si>
    <t>360 Enterprise Security Spring and Autumn Cup</t>
  </si>
  <si>
    <t>360 企业安全春秋杯</t>
  </si>
  <si>
    <t>Finals</t>
  </si>
  <si>
    <t xml:space="preserve">北京市委网信办、北京市公安局, </t>
  </si>
  <si>
    <t>https://www.takefoto.cn/viewnews-1452842.html</t>
  </si>
  <si>
    <t>Yes (360, Tier 1 CNNVD)</t>
  </si>
  <si>
    <t>“360 企业安全春秋杯”网络安全技术大赛-线上赛</t>
  </si>
  <si>
    <t>Preliminary</t>
  </si>
  <si>
    <t>https://marsguest.github.io/2018/04/18/2018-04-18-Writeup02/</t>
  </si>
  <si>
    <t>https://marsguest.github.io/2018/04/20/2018-04-20-iptables/</t>
  </si>
  <si>
    <t>360春秋杯 国际网络安全挑战赛</t>
  </si>
  <si>
    <t>360 Spring and Autumn Cup</t>
  </si>
  <si>
    <t>XCTF 3</t>
  </si>
  <si>
    <t xml:space="preserve">北京永信至诚科技股份有限公司 </t>
  </si>
  <si>
    <t>https://adworld.xctf.org.cn/league/list?rwNmOdr=1717760842830</t>
  </si>
  <si>
    <t>https://qnzs.youth.cn/tsxq/201704/t20170428_9611017.htm</t>
  </si>
  <si>
    <t>Yes (IN, Tier 2 CNNVD)</t>
  </si>
  <si>
    <t>?</t>
  </si>
  <si>
    <t>https://bbs.360.cn/thread-14943485-1-1.html</t>
  </si>
  <si>
    <t>360漏洞破解赛&amp;信息安全训练营</t>
  </si>
  <si>
    <t>Hackathon Cracking Grand Prix &amp; Security Bootcamp</t>
  </si>
  <si>
    <t>360漏洞破解赛</t>
  </si>
  <si>
    <t>360安全应急响应中心、福州大学数学与计算机科学学院</t>
  </si>
  <si>
    <t>https://www.anquanke.com/post/id/87315</t>
  </si>
  <si>
    <t>国际网络安全攻防对抗联赛</t>
  </si>
  <si>
    <t>CTFWar</t>
  </si>
  <si>
    <t xml:space="preserve"> 国家网络空间安全人才培养基地, 华云信安(深圳)科技有限公司, 中国下一代网络安全联盟, 深圳拼客信息科技有限公司, 深圳市浩海云信息技术有限公司, 深圳市未来少儿编程教育创新院</t>
  </si>
  <si>
    <t>https://baijiahao.baidu.com/s?id=1759046556105588110&amp;wfr=spider&amp;for=pc</t>
  </si>
  <si>
    <t>D^3CTF2024</t>
  </si>
  <si>
    <t>D^3CTF2025</t>
  </si>
  <si>
    <t>D^3CTF</t>
  </si>
  <si>
    <t>Vidar Team (Hangzhou Dianzi University), L-Team (Xidian University), and CNSS Team (University of Electronic Science and Technology of China)</t>
  </si>
  <si>
    <t>https://ctftime.org/event/2276</t>
  </si>
  <si>
    <t>https://www.52pojie.cn/thread-1918788-1-1.html</t>
  </si>
  <si>
    <t>DDCTF 2020</t>
  </si>
  <si>
    <t>DDCTF</t>
  </si>
  <si>
    <t>滴滴出行安全产品与技术部 ，滴滴出行安全应急响应中心</t>
  </si>
  <si>
    <t>https://l3yx.github.io/2020/09/04/DDCTF-2020-WEB-WriteUp/</t>
  </si>
  <si>
    <t>第三届DDCTF高校闯关赛</t>
  </si>
  <si>
    <t>DDCTF 2019</t>
  </si>
  <si>
    <t>第三届</t>
  </si>
  <si>
    <t>https://cs.njupt.edu.cn/2019/0513/c9228a149013/page.htm</t>
  </si>
  <si>
    <t>https://www.anquanke.com/post/id/178392</t>
  </si>
  <si>
    <t>https://www.anquanke.com/post/id/178414</t>
  </si>
  <si>
    <t>DDCTF 2018</t>
  </si>
  <si>
    <t>Baidu</t>
  </si>
  <si>
    <t>https://baijiahao.baidu.com/s?id=1598986690215139257&amp;wfr=spider&amp;for=pc</t>
  </si>
  <si>
    <t>https://impakho.com/post/ddctf-2018-writeup</t>
  </si>
  <si>
    <t>DDCTF-2017高校闯关赛</t>
  </si>
  <si>
    <t>DDCTF 2017</t>
  </si>
  <si>
    <t>滴滴出行信息安全部</t>
  </si>
  <si>
    <t>https://www.angelwhu.com/paper/2017/12/19/ddctf-2017-writeup/</t>
  </si>
  <si>
    <t xml:space="preserve">GEEKCON 2024 国际站AVSS挑战赛 </t>
  </si>
  <si>
    <t>GEEKCON 2024</t>
  </si>
  <si>
    <t>Exploit</t>
  </si>
  <si>
    <t>GeekCon</t>
  </si>
  <si>
    <t>DARKNAVY</t>
  </si>
  <si>
    <t>https://cn-sec.com/archives/2701685.html</t>
  </si>
  <si>
    <t>GEEKCON 2023</t>
  </si>
  <si>
    <t>GEEKPWN 2022</t>
  </si>
  <si>
    <t>GEEPWN 2022</t>
  </si>
  <si>
    <t>GEEKPWN 2021</t>
  </si>
  <si>
    <t>GEEPWN 2021</t>
  </si>
  <si>
    <t>GEEPWN 2020</t>
  </si>
  <si>
    <t>GEEPWN 2019</t>
  </si>
  <si>
    <t>GEEPWN 2018</t>
  </si>
  <si>
    <t>GEEKPWN1024嘉年华上海站工业控制系统CTF决赛</t>
  </si>
  <si>
    <t>GEEKPWN 2017</t>
  </si>
  <si>
    <t>GEEKPWN1024嘉年华上海站工业控制系统CT</t>
  </si>
  <si>
    <t>https://blogdotgeekpwndotorg.wordpress.com/2017/05/17/2017-geekpwn-mid-year-contest-wrap-up-hacker-and-the-sea/</t>
  </si>
  <si>
    <t>HITB GSEC CTF 2017</t>
  </si>
  <si>
    <t>Hack-in-the-Box</t>
  </si>
  <si>
    <t>KEEN</t>
  </si>
  <si>
    <t>https://ctftime.org/event/498/</t>
  </si>
  <si>
    <t>https://nandynarwhals.org/hitbgsec2017-pasty/</t>
  </si>
  <si>
    <t>https://nandynarwhals.org/hitbgsec2017-arrdeepee/</t>
  </si>
  <si>
    <t>https://nandynarwhals.org/hitbgsec2017-1000levels/</t>
  </si>
  <si>
    <t>XCTF Finals 2018-HITB Beijing</t>
  </si>
  <si>
    <t>Hack-in-the-Box / XCTF</t>
  </si>
  <si>
    <t>XCTF 4</t>
  </si>
  <si>
    <t>https://archive.conference.hitb.org/hitbsecconf2018pek/capture-the-flag/</t>
  </si>
  <si>
    <t>Yes (CyberPeace, Tier 2)</t>
  </si>
  <si>
    <t>https://medium.com/@u0x/hitb-xctf-2018-pythons-revenge-web-writeup-7ec4d25872d5</t>
  </si>
  <si>
    <t>https://introspelliam.github.io/2018/04/20/pwn/blind-attack-HITB-XCTF-Quals-2018-babypwn/</t>
  </si>
  <si>
    <t>https://www.da.vidbuchanan.co.uk/blog/HITB-XCTF-2018-babypwn.html</t>
  </si>
  <si>
    <t>HITB-XCTF GSEC CTF 2018 Singapore</t>
  </si>
  <si>
    <t>HITB-XCTF GSEC CTF 2018 Finals</t>
  </si>
  <si>
    <t>https://ctftime.org/event/598</t>
  </si>
  <si>
    <t>HITB-XCTF GSEC CTF 2018 Quals</t>
  </si>
  <si>
    <t>https://ctftime.org/event/678</t>
  </si>
  <si>
    <t>https://ctftime.org/writeup/9686</t>
  </si>
  <si>
    <t>https://ctftime.org/writeup/9671</t>
  </si>
  <si>
    <t>HITB-XCTF DUBAICTF/BCTF 2018</t>
  </si>
  <si>
    <t xml:space="preserve">HITB-XCTF GSEC CTF 2018 </t>
  </si>
  <si>
    <t>XCTF 5</t>
  </si>
  <si>
    <t>https://ctftime.org/event/720</t>
  </si>
  <si>
    <t>2017第七届 HECTF信息安全挑战赛</t>
  </si>
  <si>
    <t xml:space="preserve">1st Annual HECTF Information Security Challenge </t>
  </si>
  <si>
    <t>SourceCode team (Hebei Normal University)</t>
  </si>
  <si>
    <t>2018第七届 HECTF信息安全挑战赛</t>
  </si>
  <si>
    <t xml:space="preserve">2nd Annual HECTF Information Security Challenge </t>
  </si>
  <si>
    <t>2019第七届 HECTF信息安全挑战赛</t>
  </si>
  <si>
    <t xml:space="preserve">3rd Annual HECTF Information Security Challenge </t>
  </si>
  <si>
    <t>https://www.cnblogs.com/EPs1l0h/p/15591486.html</t>
  </si>
  <si>
    <t>2020第七届 HECTF信息安全挑战赛</t>
  </si>
  <si>
    <t xml:space="preserve">4th Annual HECTF Information Security Challenge </t>
  </si>
  <si>
    <t>https://err0r.top/article/2020-HECTF-Write-up/</t>
  </si>
  <si>
    <t>https://mmdjiji.com/2021/02/2302/</t>
  </si>
  <si>
    <t>2021第七届 HECTF信息安全挑战赛</t>
  </si>
  <si>
    <t xml:space="preserve">5th Annual HECTF Information Security Challenge </t>
  </si>
  <si>
    <t>https://www.cnblogs.com/404p3rs0n/p/15553844.html</t>
  </si>
  <si>
    <t>2022第七届 HECTF信息安全挑战赛</t>
  </si>
  <si>
    <t xml:space="preserve">6th Annual HECTF Information Security Challenge </t>
  </si>
  <si>
    <t>https://blog.csdn.net/weixin_54902210/article/details/127760992</t>
  </si>
  <si>
    <t>2023第七届 HECTF信息安全挑战赛</t>
  </si>
  <si>
    <t xml:space="preserve">7th Annual HECTF Information Security Challenge </t>
  </si>
  <si>
    <t>第七届</t>
  </si>
  <si>
    <t>HECTF信息安全挑战赛</t>
  </si>
  <si>
    <t>https://www.cnblogs.com/wgf4242/p/17840286.html</t>
  </si>
  <si>
    <t>ISCTF2023 新生联合赛</t>
  </si>
  <si>
    <t>ISCTF 2023</t>
  </si>
  <si>
    <t>ISCTF 新生联合赛</t>
  </si>
  <si>
    <t>co-sponsored by the Network and Information Security Associations of 23 universities in 12 regions across the country</t>
  </si>
  <si>
    <t>https://www.dali.edu.cn/news/yxxw/2a99e5467d494184850b9f992a24c163.htm</t>
  </si>
  <si>
    <t>https://blog.csdn.net/Leaf_initial/article/details/134792175</t>
  </si>
  <si>
    <t>https://www.cnblogs.com/xyweiwen/p/17926372.html</t>
  </si>
  <si>
    <t>2022第二届ISCTF联合新生赛</t>
  </si>
  <si>
    <t>ISCTF 2022</t>
  </si>
  <si>
    <t>ISCTF联合新生赛</t>
  </si>
  <si>
    <t>第二届</t>
  </si>
  <si>
    <t>2022首届ISCTF联合新生赛</t>
  </si>
  <si>
    <t>首届</t>
  </si>
  <si>
    <t>ISCTF 2021</t>
  </si>
  <si>
    <t>ISW 2017 内网安全实战演习</t>
  </si>
  <si>
    <t>The "Enterprise Intranet Security Shooting Range Competition</t>
  </si>
  <si>
    <t>移动互联网系统与应用安全国家工程实验室</t>
  </si>
  <si>
    <t>https://www.sohu.com/a/190612933_114877</t>
  </si>
  <si>
    <t>LCTF 2017</t>
  </si>
  <si>
    <t>L-Team CTF</t>
  </si>
  <si>
    <t>L-team (Xidian University)</t>
  </si>
  <si>
    <t>https://github.com/LCTF/LCTF2017</t>
  </si>
  <si>
    <t>Mini XMan 线上快闪挑战赛</t>
  </si>
  <si>
    <t>Mini XMan</t>
  </si>
  <si>
    <t xml:space="preserve">Mini XMan </t>
  </si>
  <si>
    <t xml:space="preserve"> XMan组委会</t>
  </si>
  <si>
    <t>https://blog.csdn.net/Cyberpeace/article/details/126627046</t>
  </si>
  <si>
    <t>N1CTF国际赛</t>
  </si>
  <si>
    <t>N1CTF 2018</t>
  </si>
  <si>
    <t>Nu1L战队</t>
  </si>
  <si>
    <t>https://ctftime.org/event/584</t>
  </si>
  <si>
    <t>https://github.com/Nu1LCTF/n1ctf-2018/tree/master/writeups</t>
  </si>
  <si>
    <t>NJCTF2017</t>
  </si>
  <si>
    <t>NJCTF 2017</t>
  </si>
  <si>
    <t>NJCTF</t>
  </si>
  <si>
    <t xml:space="preserve">赛宁网安 </t>
  </si>
  <si>
    <t>https://www.anquanke.com/post/id/85691</t>
  </si>
  <si>
    <t>NKCTF2024</t>
  </si>
  <si>
    <t>NKCTF</t>
  </si>
  <si>
    <t>https://blog.xmcve.com/2024/03/25/NKCTF-2024-Writeup/</t>
  </si>
  <si>
    <t>https://5ime.cn/nkctf-2024.html</t>
  </si>
  <si>
    <t>https://www.cnblogs.com/gxngxngxn/p/18091636</t>
  </si>
  <si>
    <t>Round#20 Basic WEB个人专场</t>
  </si>
  <si>
    <t>NSSCTF</t>
  </si>
  <si>
    <t>Round 20</t>
  </si>
  <si>
    <t>NSSRound#20 Basic-web专项 - Eddie_Murphy - 博客园 (cnblogs.com)</t>
  </si>
  <si>
    <t>NSSCTF Round#20 Basic个人WEB专场 CSDN_To_PDF V1.2 WP - DHCP'blog (145959.xyz)</t>
  </si>
  <si>
    <t>https://www.cnblogs.com/EddieMurphy-blogs/p/18106932</t>
  </si>
  <si>
    <t>NSSCTF Round19 密码专项赛</t>
  </si>
  <si>
    <t xml:space="preserve">NSSCTF </t>
  </si>
  <si>
    <t>Round 19</t>
  </si>
  <si>
    <t>Round#X Basic RE专场个人wp_[nssround#x basic]just guess-CSDN博客</t>
  </si>
  <si>
    <t>OGeek 2021</t>
  </si>
  <si>
    <t>OGeek</t>
  </si>
  <si>
    <t>OPPO、OPPO安全应急响应中心、子午互联网安全实验室</t>
  </si>
  <si>
    <t>OGeek 2018</t>
  </si>
  <si>
    <t>Organized by OPPO, focus on mobile security https://www.anquanke.com/post/id/181182</t>
  </si>
  <si>
    <t>OGeek网络安全挑战赛</t>
  </si>
  <si>
    <t>Countdown to the finals! The offline finals of the OPPO OGeek Cyber Security Challenge are about to start_TOM information</t>
  </si>
  <si>
    <t>Organized by OPPO, focus on mobile security https://www.anquanke.com/post/id/181183</t>
  </si>
  <si>
    <t>OGeek 2019</t>
  </si>
  <si>
    <t>https://www.xmsec.cc/ogeek-ozero-wp/</t>
  </si>
  <si>
    <t>Organized by OPPO, focus on mobile security https://www.anquanke.com/post/id/181184</t>
  </si>
  <si>
    <t>Real World CTF 6th</t>
  </si>
  <si>
    <t>第六届</t>
  </si>
  <si>
    <t>Real World CTF</t>
  </si>
  <si>
    <t xml:space="preserve"> 北京长亭未来科技有限公司 (Chaitin Tech)</t>
  </si>
  <si>
    <t>https://ctftime.org/event/2172</t>
  </si>
  <si>
    <t>Yes (Chaitin, Tier 1 CNNVD)</t>
  </si>
  <si>
    <t>https://boogipop.com/2024/01/29/RealWorld%20CTF%206th%20%E6%AD%A3%E8%B5%9B_%E4%BD%93%E9%AA%8C%E8%B5%9B%20%E9%83%A8%E5%88%86%20Web%20Writeup/</t>
  </si>
  <si>
    <t>Real World CTF 5th</t>
  </si>
  <si>
    <t>第五届</t>
  </si>
  <si>
    <t>https://ctftime.org/event/1797</t>
  </si>
  <si>
    <t>https://gist.github.com/farisv/d30df98263d6dea7bad4eedd497a2408</t>
  </si>
  <si>
    <t>https://ctftime.org/writeup/36058</t>
  </si>
  <si>
    <t>https://ctftime.org/writeup/36057</t>
  </si>
  <si>
    <t>Real World CTF 4th</t>
  </si>
  <si>
    <t>第四届</t>
  </si>
  <si>
    <t>https://ctftime.org/event/1507</t>
  </si>
  <si>
    <t>https://r3kapig.com/writeup/20220125-rwctf4/</t>
  </si>
  <si>
    <t>Real World CTF 3rd</t>
  </si>
  <si>
    <t>https://ctftime.org/event/1198</t>
  </si>
  <si>
    <t>https://r3kapig.com/writeup/20210111-rwctf-game2048/</t>
  </si>
  <si>
    <t>Real World CTF 2nd</t>
  </si>
  <si>
    <t>https://ctftime.org/event/841</t>
  </si>
  <si>
    <t>https://mem2019.github.io/jekyll/update/2019/09/16/Real-World-2019-Accessible.html</t>
  </si>
  <si>
    <t>https://ctftime.org/event/857</t>
  </si>
  <si>
    <t>Real World CTF 1st</t>
  </si>
  <si>
    <t>https://ctftime.org/event/645</t>
  </si>
  <si>
    <t>empirectf/writeups/2018-07-28-Real-World-CTF-Quals/README.md at master · EmpireCTF/empirectf · GitHub</t>
  </si>
  <si>
    <t>https://blog.l4ys.tw/blog/realworld-ctf-2018-doc2own</t>
  </si>
  <si>
    <t xml:space="preserve">Real World CTF 1st </t>
  </si>
  <si>
    <t>CTFtime.org / Real World CTF 2018 Finals / RMI / Writeup</t>
  </si>
  <si>
    <t>SCTF 2023</t>
  </si>
  <si>
    <t>SCTF</t>
  </si>
  <si>
    <r>
      <rPr>
        <sz val="12"/>
        <color rgb="FF000000"/>
        <rFont val="Calibri"/>
        <family val="2"/>
        <scheme val="minor"/>
      </rPr>
      <t xml:space="preserve">三叶草小组（Syclover) </t>
    </r>
    <r>
      <rPr>
        <sz val="12"/>
        <color rgb="FFFF0000"/>
        <rFont val="Calibri"/>
        <family val="2"/>
        <scheme val="minor"/>
      </rPr>
      <t>Affiliated with Xi'an Clover Information Technology Co., Ltd. (Tier 2)?</t>
    </r>
  </si>
  <si>
    <t>https://ctftime.org/event/2021</t>
  </si>
  <si>
    <t>https://blog.xmcve.com/2023/06/20/SCTF2023-Writeup/</t>
  </si>
  <si>
    <t>https://boogipop.com/2023/06/20/SCTF2023%20Web%20WriteUp/</t>
  </si>
  <si>
    <t>https://1cepeak.cn/post/sctf2023-writeup/</t>
  </si>
  <si>
    <t>SCTF 2021</t>
  </si>
  <si>
    <t>https://ctftime.org/event/1539</t>
  </si>
  <si>
    <t>https://hackmd.io/@crazyman/rkD3OWvsK</t>
  </si>
  <si>
    <t>https://www.anquanke.com/post/id/264422</t>
  </si>
  <si>
    <t>https://su-team.cn/passages/2021-12-25-SCTF/</t>
  </si>
  <si>
    <t>XCTF分站赛—SCTF</t>
  </si>
  <si>
    <t>SCTF 2018</t>
  </si>
  <si>
    <t>SCTF 2018 Quals Write-up – QwazLab</t>
  </si>
  <si>
    <t>SCTF 2018 Writeup — De1ta - 先知社区 (aliyun.com)</t>
  </si>
  <si>
    <t>SSCTF2017</t>
  </si>
  <si>
    <t>SSCTF 2017</t>
  </si>
  <si>
    <t>陕西省信息网络安全协会、西安四叶草信息技术有限公司与北京兰云科技有限公司联合主办</t>
  </si>
  <si>
    <t>[17.07.10] 2017 SCTF Write-Up.hwp (kennysoft.kr)</t>
  </si>
  <si>
    <t>西门极客挑战赛白帽黑客大赛</t>
  </si>
  <si>
    <t>Siemens Geek Challenge</t>
  </si>
  <si>
    <t>Siemens White Hat Competition</t>
  </si>
  <si>
    <t xml:space="preserve"> 西门子</t>
  </si>
  <si>
    <t>https://www.aqniu.com/vendor/88568.html</t>
  </si>
  <si>
    <t>Combines Siemens employees and college students</t>
  </si>
  <si>
    <t>2024第一届VCTF纳新赛</t>
  </si>
  <si>
    <t>VCTF 2024</t>
  </si>
  <si>
    <t>第一届</t>
  </si>
  <si>
    <t>VCTF</t>
  </si>
  <si>
    <t>https://m.freebuf.com/articles/web/395798.html</t>
  </si>
  <si>
    <t>https://www.cnblogs.com/EddieMurphy-blogs/p/18078485</t>
  </si>
  <si>
    <t>WCTF2019</t>
  </si>
  <si>
    <t>WCTF</t>
  </si>
  <si>
    <t>360Vulcan团队</t>
  </si>
  <si>
    <t>https://ctftime.org/event/833</t>
  </si>
  <si>
    <t>https://ctftime.org/writeup/15951</t>
  </si>
  <si>
    <t>WCTF2018</t>
  </si>
  <si>
    <t>https://ctftime.org/event/631</t>
  </si>
  <si>
    <t>https://hackmd.io/@bata24/ryPu-Ll1V?type=view</t>
  </si>
  <si>
    <t>https://lyoungjoo.github.io/2018/07/10/WCTF-2018-truth-Write-Up/</t>
  </si>
  <si>
    <t>WCTF2017</t>
  </si>
  <si>
    <t>WMCTF2023</t>
  </si>
  <si>
    <t>WMCTF</t>
  </si>
  <si>
    <t>W&amp;M, i-SOON (sponsor)</t>
  </si>
  <si>
    <t>Yes?</t>
  </si>
  <si>
    <t>https://ctftime.org/event/2061</t>
  </si>
  <si>
    <t>https://blog.xmcve.com/2023/08/22/WMCTF-2023-Writeup/</t>
  </si>
  <si>
    <t>https://www.a1natas.com/2023-WMCTF/</t>
  </si>
  <si>
    <t>WMCTF2022</t>
  </si>
  <si>
    <t>https://ctftime.org/event/1712</t>
  </si>
  <si>
    <t>https://github.com/wm-team/WMCTF2022</t>
  </si>
  <si>
    <t>https://imp.ress.me/blog/2022-08-22/wmctf-2022/</t>
  </si>
  <si>
    <t>WMCTF2021</t>
  </si>
  <si>
    <t>W&amp;M</t>
  </si>
  <si>
    <t>https://ctftime.org/event/1421</t>
  </si>
  <si>
    <t>2020年全国高校网安联赛暨中国科学院第一届网络安全运维大师赛(X-NUCA’2020)</t>
  </si>
  <si>
    <t>2020 National University Cyber Security League and the 1st Cyber Security Campaign of the Chinese Academy of Sciences</t>
  </si>
  <si>
    <t>X-NUCA</t>
  </si>
  <si>
    <t>中国科学院办公厅；中国科学院信息工程研究所；深圳市科技创新委员会；</t>
  </si>
  <si>
    <t>https://it.szu.edu.cn/info/1013/1815.htm</t>
  </si>
  <si>
    <t>解题思路 | X-NUCA’2020线上专题赛官方WP来啦～ | CN-SEC 中文网</t>
  </si>
  <si>
    <t>X-NUCA' 2019线上专题赛</t>
  </si>
  <si>
    <t>2018 National University Cyber Security League and the 1st Cyber Security Campaign of the Chinese Academy of Sciences</t>
  </si>
  <si>
    <t>中国科学院信息工程研究所、深圳市科技创新委员会</t>
  </si>
  <si>
    <t>Fudan University</t>
  </si>
  <si>
    <t>https://cs.fudan.edu.cn/17/4c/c24256a268108/page.htm</t>
  </si>
  <si>
    <t>2019 National University Cyber Security League and the 1st Cyber Security Campaign of the Chinese Academy of Sciences</t>
  </si>
  <si>
    <t>https://xz.aliyun.com/t/6101?time__1311=n4%2BxnD0DgDcDR0QiDsAoxCwqribQ40QdH4D</t>
  </si>
  <si>
    <t>https://blog.rois.io/2019/04/23/ciscn-2019-writeup/</t>
  </si>
  <si>
    <t>2018全国高校网安联赛(X-NUCA’18)线上专题赛</t>
  </si>
  <si>
    <t>2017 National University Cyber Security League and the 1st Cyber Security Campaign of the Chinese Academy of Sciences</t>
  </si>
  <si>
    <t>中国科学院信息工程研究所 深圳市科技创新委员会</t>
  </si>
  <si>
    <t>Shenzen University</t>
  </si>
  <si>
    <t>https://www.szu.edu.cn/info/1161/14567.htm</t>
  </si>
  <si>
    <t>https://xz.aliyun.com/t/3428?time__1311=n4%2Bxnii%3DG%3DGQeYv9405DK3xCTubjKDu7jDhmoD</t>
  </si>
  <si>
    <t>https://blog.rois.io/2018/11/26/xnuca2018-online-writeup/</t>
  </si>
  <si>
    <t>2017全国高校网安联赛X-NUCA 总决赛</t>
  </si>
  <si>
    <t>http://www.iie.cas.cn/xwdt_101144/xnuca/201909/t20190930_5403473.html</t>
  </si>
  <si>
    <t>X-NUCA'17 第三期“企业安全众测”靶场挑战赛</t>
  </si>
  <si>
    <t>中国科学院大学网络空间安全学院</t>
  </si>
  <si>
    <t>https://chybeta.github.io/2017/08/16/XNUCA-2017-Web%E4%B8%93%E9%A2%98%E8%B5%9B%E5%89%8D%E6%8C%87%E5%AF%BC-%E9%83%A8%E5%88%86%E7%AE%80%E5%8D%95%E9%A2%98%E6%B1%87%E6%80%BB-writeup/</t>
  </si>
  <si>
    <t>https://www.cnblogs.com/r00tuser/p/7346253.html</t>
  </si>
  <si>
    <t>ACTF 2015</t>
  </si>
  <si>
    <t>XCTF</t>
  </si>
  <si>
    <t>第一届XCTF联赛杭州</t>
  </si>
  <si>
    <t>XCTF 1</t>
  </si>
  <si>
    <t>浙江大学, 清华蓝莲花战，浙江大学AAA战队，赛宁网安，Keen Team安全研究团队</t>
  </si>
  <si>
    <t>0CTF/TCTF 2023</t>
  </si>
  <si>
    <t>上海交通大学0ops战队, Keen Team安全研究团队</t>
  </si>
  <si>
    <t>https://ctftime.org/event/2073</t>
  </si>
  <si>
    <t>Yes (Tencent, CNNVD 1)</t>
  </si>
  <si>
    <t>https://blog.huli.tw/2023/12/11/en/0ctf-2023-writeup/</t>
  </si>
  <si>
    <t>https://ctftime.org/writeup/38335</t>
  </si>
  <si>
    <t>0CTF/TCTF 2022</t>
  </si>
  <si>
    <t>https://ctftime.org/event/1717</t>
  </si>
  <si>
    <t>https://ctftime.org/writeup/35596</t>
  </si>
  <si>
    <t>https://www.secpulse.com/archives/187829.html</t>
  </si>
  <si>
    <t>0CTF/TCTF 2021 Finals</t>
  </si>
  <si>
    <t>https://ctftime.org/event/1357</t>
  </si>
  <si>
    <t>https://blog.rois.io/2021/09/27/2021-0ctf-tctf-final-writeup/</t>
  </si>
  <si>
    <t>0CTF/TCTF 2021 Quals</t>
  </si>
  <si>
    <t>https://ctftime.org/event/1356</t>
  </si>
  <si>
    <t>https://r3kapig.com/writeup/20210706-0ctf-quals/</t>
  </si>
  <si>
    <t>0CTF/TCTF 2020 Finals</t>
  </si>
  <si>
    <t>https://ctftime.org/event/1093</t>
  </si>
  <si>
    <t>https://github.com/mephi42/ctf/tree/master/2020.09.26-0CTF_TCTF_2020_Finals/Emoji%20Revenge</t>
  </si>
  <si>
    <t>0CTF/TCTF 2020 Quals</t>
  </si>
  <si>
    <t>https://r3kapig.com/writeup/20200702-0ctf-quals/</t>
  </si>
  <si>
    <t>https://balsn.tw/ctf_writeup/20200627-0ctf_tctf2020quals/</t>
  </si>
  <si>
    <t>0CTF/TCTF 2019 Finals</t>
  </si>
  <si>
    <t>https://ctftime.org/event/737</t>
  </si>
  <si>
    <t>https://balsn.tw/ctf_writeup/20190608-0ctf_tctf2019finals/</t>
  </si>
  <si>
    <t>0CTF/TCTF 2019 Quals</t>
  </si>
  <si>
    <t>https://ctftime.org/event/736</t>
  </si>
  <si>
    <t>https://balsn.tw/ctf_writeup/20190323-0ctf_tctf2019quals/</t>
  </si>
  <si>
    <t>0CTF/TCTF 2018 Finals</t>
  </si>
  <si>
    <t>https://ctftime.org/event/558</t>
  </si>
  <si>
    <t>https://github.com/cc-sir/ctf-challenge/blob/master/2018%200CTF%20Finals%20Baby%20Kernel/poc.c</t>
  </si>
  <si>
    <t>https://ypl.coffee/0ctf-2018-finals-baby-kernel/</t>
  </si>
  <si>
    <t>0CTF/TCTF 2018 Quals</t>
  </si>
  <si>
    <t>https://ctftime.org/event/557</t>
  </si>
  <si>
    <t>https://kileak.github.io/ctf/2018/0ctf-qual-babystack/</t>
  </si>
  <si>
    <t>https://www.da.vidbuchanan.co.uk/blog/0CTF-2018-babystack-ret2dlresolve.html</t>
  </si>
  <si>
    <t>0CTF 2017 Finals</t>
  </si>
  <si>
    <t>https://ctftime.org/event/466</t>
  </si>
  <si>
    <t>https://blog.eadom.net/writeups/qemu-escape-vm-escape-from-0ctf-2017-finals-writeup/</t>
  </si>
  <si>
    <t>0CTF 2017 Quals</t>
  </si>
  <si>
    <t>https://ctftime.org/event/402</t>
  </si>
  <si>
    <t>https://poning.me/2017/03/24/baby-heap-2017/</t>
  </si>
  <si>
    <t>https://david942j.blogspot.com/2017/03/write-up-0ctf-2017-qual-pwn647-pages.html</t>
  </si>
  <si>
    <t>0CTF 2016 Finals</t>
  </si>
  <si>
    <t>XCTF 2</t>
  </si>
  <si>
    <t>上海交通大学0ops战队</t>
  </si>
  <si>
    <t>https://ctftime.org/event/263</t>
  </si>
  <si>
    <t>0CTF 2016 Quals</t>
  </si>
  <si>
    <t>https://ctftime.org/event/262</t>
  </si>
  <si>
    <t>https://dangokyo.me/2017/12/14/0ctf-2016-quals-pwn-zerostorage-write-up/</t>
  </si>
  <si>
    <t>https://github.com/p4-team/ctf/blob/master/2016-03-12-0ctf/boomshakalaka/README.md</t>
  </si>
  <si>
    <t>https://ctftime.org/writeup/2842</t>
  </si>
  <si>
    <t>0CTF 2015 Finals</t>
  </si>
  <si>
    <t>上海交通大学, 清华蓝莲花战，上海交通大学0ops战队，赛宁网安，Keen Team安全研究团队</t>
  </si>
  <si>
    <t>https://ctftime.org/event/215</t>
  </si>
  <si>
    <t>0CTF 2015 决赛</t>
  </si>
  <si>
    <t>https://ctftime.org/event/198</t>
  </si>
  <si>
    <t>https://blog.eadom.net/writeups/0ctf-2015-writeup/</t>
  </si>
  <si>
    <t>BCTF</t>
  </si>
  <si>
    <t>BCTF 2014</t>
  </si>
  <si>
    <t>2500+</t>
  </si>
  <si>
    <t>蓝莲花战队</t>
  </si>
  <si>
    <t>Baidu (https://baike.baidu.com/item/%E8%93%9D%E8%8E%B2%E8%8A%B1%E6%88%98%E9%98%9F/16066819)</t>
  </si>
  <si>
    <t>BCTF 2018</t>
  </si>
  <si>
    <t>https://ctftime.org/event/708</t>
  </si>
  <si>
    <t>https://ctftime.org/writeup/12489</t>
  </si>
  <si>
    <t>https://xz.aliyun.com/t/3472?time__1311=n4%2BxnD0DBDgAG%3DQqiKDsA3xCqEZioDuGDWTAD&amp;alichlgref=https%3A%2F%2Fwww.google.com%2F</t>
  </si>
  <si>
    <t>BCTF 2015</t>
  </si>
  <si>
    <t>第一届XCTF联赛北京</t>
  </si>
  <si>
    <t>清华大学, 清华蓝莲花战，赛宁网安，Keen Team安全研究团队</t>
  </si>
  <si>
    <t>https://ctftime.org/event/191</t>
  </si>
  <si>
    <t>https://capturetheswag.blogspot.com/2015/03/bctf-2015-weakenc-crypto-challenge.html</t>
  </si>
  <si>
    <t>https://dangokyo.me/2018/06/26/bctf-2015-pwn-zhongguancun-write-up/</t>
  </si>
  <si>
    <t>https://www.secpulse.com/archives/5580.html</t>
  </si>
  <si>
    <t>SCTF 2014</t>
  </si>
  <si>
    <t xml:space="preserve">第一届XCTF联赛成都 </t>
  </si>
  <si>
    <t>成都信息工程大学, 清华蓝莲花战队, 三叶草安全，赛宁网安，Keen Team安全研究团队</t>
  </si>
  <si>
    <t>https://bruce30262.github.io/sctf-2014-pwn200/</t>
  </si>
  <si>
    <t>https://bruce30262.github.io/sctf-2014-code400/</t>
  </si>
  <si>
    <t>HCTF 2014</t>
  </si>
  <si>
    <t>第一届XCTF联赛杭州（杭州电子科技大学）</t>
  </si>
  <si>
    <t>杭州电子科技大学, 清华蓝莲花战队，赛宁网安，Keen Team安全研究团队</t>
  </si>
  <si>
    <t>https://www.anquanke.com/post/id/82320</t>
  </si>
  <si>
    <t xml:space="preserve">SSCTF 2016 </t>
  </si>
  <si>
    <t>第二届XCTF联赛西安站国际赛</t>
  </si>
  <si>
    <t>西安SSCTF 2016 Finals</t>
  </si>
  <si>
    <t>四叶草安全 (CloverSec)</t>
  </si>
  <si>
    <t>https://ctftime.org/event/289</t>
  </si>
  <si>
    <t>西安SSCTF 2016 Quals</t>
  </si>
  <si>
    <t>https://ctftime.org/event/282/</t>
  </si>
  <si>
    <t>https://github.com/scryptos/write-ups/blob/gh-pages/ssctf-2016/ssctf_quals-2016-writeup.pdf</t>
  </si>
  <si>
    <t>ZCTF 2016</t>
  </si>
  <si>
    <t>第二届XCTF国际联赛郑州站国内赛</t>
  </si>
  <si>
    <t>ZCTF 2016，赛客杯</t>
  </si>
  <si>
    <t>云安信息安全产业联盟、河南省软件服务业协会、河南省信息安全保密协会，河南赛客信息技术有限公司</t>
  </si>
  <si>
    <t>http://www.cs.zju.edu.cn/csen/2016/0331/c26737a1295698/page.htm</t>
  </si>
  <si>
    <t>https://www.anquanke.com/post/id/83371</t>
  </si>
  <si>
    <t>BCTF 2016</t>
  </si>
  <si>
    <t>百度-蓝莲花战队，长亭科技，南京赛宁。</t>
  </si>
  <si>
    <t>https://ctftime.org/event/264</t>
  </si>
  <si>
    <t>https://github.com/WesternCyber/CTF-WriteUp/blob/master/2016/BCTF/Forensics150.md</t>
  </si>
  <si>
    <t>http://gmiru.com/writeups/bctf-ruin/</t>
  </si>
  <si>
    <t>https://0x90r00t.com/2016/03/21/bctf-2016-forensics-150-catvideo-write-up/</t>
  </si>
  <si>
    <t>RCTF 2015</t>
  </si>
  <si>
    <t>第二届XCTF国际联赛福州站国际赛</t>
  </si>
  <si>
    <t>福州大学信息安全ROIS战队，南京赛宁信息技术有限公司, 北京永信至诚科技有限公司</t>
  </si>
  <si>
    <t>https://ctftime.org/event/266</t>
  </si>
  <si>
    <t>https://ctftime.org/event/267</t>
  </si>
  <si>
    <t>https://github.com/sixstars/ctf/blob/master/2015/RCTF/writeup/README.md</t>
  </si>
  <si>
    <t>BCTF 2017</t>
  </si>
  <si>
    <t>https://ctftime.org/event/432</t>
  </si>
  <si>
    <t>https://github.com/ymgve/ctf-writeups/tree/master/bctf2017/pwn-babyuse</t>
  </si>
  <si>
    <t>https://github.com/ymgve/ctf-writeups/tree/master/bctf2017/web-babysqli-kittyshop</t>
  </si>
  <si>
    <t>https://blog.cal1.cn/post/BCTF%202017%20web%20writeup</t>
  </si>
  <si>
    <t>第二届ZCTF比赛</t>
  </si>
  <si>
    <t>ZCTF 2017</t>
  </si>
  <si>
    <t>ZCTF 2017 Finals</t>
  </si>
  <si>
    <t>河南赛客信息技术有限公司，南京赛宁信息技术有限公司</t>
  </si>
  <si>
    <t>https://www.zknu.edu.cn/2017/0328/c5851a62182/page.htm</t>
  </si>
  <si>
    <t>第三届XCTF联赛NJCTF南京站比赛</t>
  </si>
  <si>
    <t>NJCTF 2017 Finals</t>
  </si>
  <si>
    <t>南京赛宁信息技术有限公司，清华大学网络攻防联合实验室</t>
  </si>
  <si>
    <t>https://www.51cto.com/article/534633.html</t>
  </si>
  <si>
    <t>NJCTF 2017 Quals</t>
  </si>
  <si>
    <t>ZCTF 2017 Quals</t>
  </si>
  <si>
    <t>https://www.edu.cn/xxh/focus/201601/t20160127_1361249.shtml</t>
  </si>
  <si>
    <t>https://www.40huo.cn/blog/zctf-2017-writeup.html</t>
  </si>
  <si>
    <t>https://www.cnblogs.com/iamstudy/articles/zctf_2017_web_writeup.html</t>
  </si>
  <si>
    <t>HCTF 2015</t>
  </si>
  <si>
    <t>Vidar-team (Hangzhou Dianzi University)</t>
  </si>
  <si>
    <t>https://www.secpulse.com/archives/40768.html</t>
  </si>
  <si>
    <t>https://github.com/garzon/CTF-Writeups/blob/master/HCTF2015/README.md</t>
  </si>
  <si>
    <t>HCTF 2018</t>
  </si>
  <si>
    <t>https://ctftime.org/event/703</t>
  </si>
  <si>
    <t>https://j0k3r.top/2018/11/14/hctf2018/#difficult-programming-language</t>
  </si>
  <si>
    <t>https://impakho.com/post/hctf-2018-writeup</t>
  </si>
  <si>
    <t>HCTF 2017</t>
  </si>
  <si>
    <t>https://ctftime.org/event/536</t>
  </si>
  <si>
    <t>https://www.jianshu.com/p/6ea6a63dc5c8</t>
  </si>
  <si>
    <t>https://www.cnblogs.com/iamstudy/articles/hctf_2017_web_writeup.html</t>
  </si>
  <si>
    <t>HCTF 2016</t>
  </si>
  <si>
    <t>XCTF联赛杭州（杭电）</t>
  </si>
  <si>
    <t>杭州电子科技大学信息安全协会。 杭州电子科技大学信息安全协会（HDUISA), 杭州电子科技大学通信工程学院</t>
  </si>
  <si>
    <t>https://l.xdsec.org/archives/hctf2016.html</t>
  </si>
  <si>
    <t>https://www.40huo.cn/blog/hctf-2016-writeup.html</t>
  </si>
  <si>
    <t>SCTF 2014全国赛</t>
  </si>
  <si>
    <t>https://blog.csdn.net/weixin_33963594/article/details/92522465</t>
  </si>
  <si>
    <t>SCTF 2016全国赛</t>
  </si>
  <si>
    <t>SCTF 2016</t>
  </si>
  <si>
    <t>成都信息工程大学, 三叶草安全, 赛宁网安</t>
  </si>
  <si>
    <t>https://ctftime.org/writeup/3053</t>
  </si>
  <si>
    <t>https://aaron-hoffmann.com/sctf-2016/</t>
  </si>
  <si>
    <t>https://bryceandress.github.io/2016/04/12/sctf2016-rev2.html</t>
  </si>
  <si>
    <t>第四届国际网络安全技术对抗联赛</t>
  </si>
  <si>
    <t>https://www.anquanke.com/post/id/149324</t>
  </si>
  <si>
    <t>https://xz.aliyun.com/t/2405?time__1311=n4%2BxnieDqQq7qiIeGNcmDUhDRhrDBAjgA70YD&amp;alichlgref=https%3A%2F%2Fwww.google.com%2F</t>
  </si>
  <si>
    <t>https://blog.qwaz.io/security-and-hacking/sctf-2018-quals-write-up</t>
  </si>
  <si>
    <t>SUCTF 2018</t>
  </si>
  <si>
    <t>SUCTF 2018全国赛</t>
  </si>
  <si>
    <t>SU team</t>
  </si>
  <si>
    <t>https://scss.bupt.edu.cn/info/1045/2280.htm</t>
  </si>
  <si>
    <t>https://www.lovei.org/archives/suctf2018.html</t>
  </si>
  <si>
    <t>https://sunichi.github.io/2018/07/07/suctf18-pwn-heap(offbyone)/</t>
  </si>
  <si>
    <t>N1CTF 2023</t>
  </si>
  <si>
    <t>Nu1L Team</t>
  </si>
  <si>
    <t>https://ctftime.org/event/2062</t>
  </si>
  <si>
    <t>https://nese.team/posts/n1ctf2023/</t>
  </si>
  <si>
    <t>https://boogipop.com/2023/11/06/N1CTF%202023%20Web%20%E8%B5%9B%E5%90%8E%E5%A4%8D%E7%8E%B0%20Writeup/</t>
  </si>
  <si>
    <t>N1CTF 2022</t>
  </si>
  <si>
    <t>https://ctftime.org/event/1759</t>
  </si>
  <si>
    <t>https://nese.team/writeup/n1ctf2022.pdf</t>
  </si>
  <si>
    <t>https://jsur.in/posts/2022-11-07-n1ctf-2022-babyecc-writeup</t>
  </si>
  <si>
    <t>N1CTF 2021</t>
  </si>
  <si>
    <t>https://ctftime.org/event/1367</t>
  </si>
  <si>
    <t>https://kileak.github.io/ctf/2021/n1ctf21-babyguess/</t>
  </si>
  <si>
    <t>N1CTF 2020</t>
  </si>
  <si>
    <t>https://ctftime.org/event/1099</t>
  </si>
  <si>
    <t>https://github.com/Nu1LCTF/n1ctf-2020/blob/main/N1CTF2020%20Writeup%20By%20Nu1L.pdf</t>
  </si>
  <si>
    <t>https://r3kapig.com/writeup/20201020-n1ctf/</t>
  </si>
  <si>
    <t>N1CTF 2019</t>
  </si>
  <si>
    <t>https://ctftime.org/event/768</t>
  </si>
  <si>
    <t>https://balsn.tw/ctf_writeup/20190906-n1ctf/</t>
  </si>
  <si>
    <t>https://xz.aliyun.com/t/6317?time__1311=n4%2BxnD0DRDBDc0D9DUxmqGNnpQojSe0QF3Yz4D&amp;alichlgref=https%3A%2F%2Fwww.google.com%2F</t>
  </si>
  <si>
    <t>N1CTF 2018国际赛</t>
  </si>
  <si>
    <t>https://ctftime.org/writeup/9196</t>
  </si>
  <si>
    <t>https://dangokyo.me/2018/03/17/n1ctf-2018-pwn-null-write-up/</t>
  </si>
  <si>
    <t>第四届XCTF联赛揭幕战武汉</t>
  </si>
  <si>
    <t xml:space="preserve">WHCTF 2016 </t>
  </si>
  <si>
    <t>华中科技大学, 永信至诚, Topsec Tianyu Lab, 北京赛宁网安科技有限公司</t>
  </si>
  <si>
    <t>https://blog.spoock.com/2016/05/19/whctf-web-writeup/</t>
  </si>
  <si>
    <t>https://blog.csdn.net/w597013296/article/details/52012856</t>
  </si>
  <si>
    <t xml:space="preserve">WHCTF 2017 </t>
  </si>
  <si>
    <t>WHCTF 2017 线上赛</t>
  </si>
  <si>
    <t>华中科技大学, Management Committee of Wuhan East Lake District High-tech Development Zone</t>
  </si>
  <si>
    <t>https://wrlus.com/ctf/wp-whctf2017/</t>
  </si>
  <si>
    <t>https://www.jianshu.com/p/4f7e8b39d96c</t>
  </si>
  <si>
    <t>De1CTF2019国际赛</t>
  </si>
  <si>
    <t>De1CTF 2019</t>
  </si>
  <si>
    <t>De1ta team</t>
  </si>
  <si>
    <t>https://ctftime.org/event/843</t>
  </si>
  <si>
    <t>https://aidaip.github.io/ctf/2019/08/06/De1CTF2019-Writeup.html</t>
  </si>
  <si>
    <t>SCTF 2019全国赛</t>
  </si>
  <si>
    <t>SCTF 2019</t>
  </si>
  <si>
    <t>https://hackmd.io/@IYoc3SsnQxKAyugQqLKgDg/rJ9pB2i1S</t>
  </si>
  <si>
    <t>https://github.com/ev0A/SCTF2019-Write-Up</t>
  </si>
  <si>
    <t>RCTF 2014</t>
  </si>
  <si>
    <t>Fuzhou University Information Security ROIS team, Saining Network/Cyber Peace</t>
  </si>
  <si>
    <t>https://lorexxar.cn/2015/11/17/rctf2015/</t>
  </si>
  <si>
    <t>RCTF 2017 国际赛</t>
  </si>
  <si>
    <t xml:space="preserve">RCTF 2017 </t>
  </si>
  <si>
    <t>https://ctftime.org/event/450</t>
  </si>
  <si>
    <t>https://0xd13a.github.io/ctfs/rctf2017/message/</t>
  </si>
  <si>
    <t>RCTF 2018 国际赛</t>
  </si>
  <si>
    <t>RCTF 2018</t>
  </si>
  <si>
    <t>https://ctftime.org/event/624</t>
  </si>
  <si>
    <t>https://ctftime.org/writeup/10126</t>
  </si>
  <si>
    <t>https://devel0pment.de/?p=561</t>
  </si>
  <si>
    <t>RCTF 2019 国际赛</t>
  </si>
  <si>
    <t>RCTF 2019</t>
  </si>
  <si>
    <t>https://ctftime.org/event/812</t>
  </si>
  <si>
    <t>https://hurricane618.me/2019/05/24/2019rctf-some-writeup/</t>
  </si>
  <si>
    <t>Hack-in-the-Box Dubai</t>
  </si>
  <si>
    <t>第五届XCTF国际联赛揭幕战</t>
  </si>
  <si>
    <t>blue lotus team</t>
  </si>
  <si>
    <t>XCTF-CyBRICS 2020</t>
  </si>
  <si>
    <t>XCTF 6</t>
  </si>
  <si>
    <t>BRICS，金砖国家学术界跨大学组织</t>
  </si>
  <si>
    <t>https://ctftime.org/event/1012</t>
  </si>
  <si>
    <t>https://nevesnunes.github.io/blog/2020/07/30/CTF-Writeup-CyBRICS-2020-Hide-And-Seek.html</t>
  </si>
  <si>
    <t>https://tcode2k16.github.io/blog/posts/2020-07-27-cybrics-writeup/</t>
  </si>
  <si>
    <t>SCTF 2020 国际赛</t>
  </si>
  <si>
    <t>SCTF 2020</t>
  </si>
  <si>
    <t>https://ctftime.org/event/1068</t>
  </si>
  <si>
    <t>https://evi0s.com/2020/07/06/sctf-2020-web-writeup/</t>
  </si>
  <si>
    <t>https://blog.chara.pub/2020/07/07/sctf-2020-writeup/</t>
  </si>
  <si>
    <t>RCTF 2020 国际赛</t>
  </si>
  <si>
    <t xml:space="preserve">RCTF 2020 </t>
  </si>
  <si>
    <t>https://ctftime.org/event/1045</t>
  </si>
  <si>
    <t>https://www.secpulse.com/archives/133582.html</t>
  </si>
  <si>
    <t>GACTF2020</t>
  </si>
  <si>
    <t xml:space="preserve"> 星盟安全团队</t>
  </si>
  <si>
    <t>https://ctftime.org/event/1115</t>
  </si>
  <si>
    <t>https://www.arashparsa.com/gactf/</t>
  </si>
  <si>
    <t>https://jsur.in/posts/2020-08-31-gactf2020-writeups</t>
  </si>
  <si>
    <t>De1CTF2020国际赛</t>
  </si>
  <si>
    <t>De1CTF2020</t>
  </si>
  <si>
    <t>https://ctftime.org/event/1033</t>
  </si>
  <si>
    <t>https://mcfx.us/archives/284/</t>
  </si>
  <si>
    <t>SUCTF 2019全国赛</t>
  </si>
  <si>
    <t>SUCTF 2019</t>
  </si>
  <si>
    <t>https://adworld.xctf.org.cn/</t>
  </si>
  <si>
    <t>https://su-team.cn/passages/2019-08-22-SUCTF/</t>
  </si>
  <si>
    <t>https://blog.soreatu.com/posts/writeup-for-crypto-problems-in-suctf-2019/</t>
  </si>
  <si>
    <t>SUSCTF 2022</t>
  </si>
  <si>
    <t>SUS team (Southeast University)</t>
  </si>
  <si>
    <t>https://ctftime.org/event/1566</t>
  </si>
  <si>
    <t>https://blog.huli.tw/2022/03/01/en/susctf-2022-writeup/</t>
  </si>
  <si>
    <t>https://su-team.cn/passages/2022-2-28-SUSCTF/</t>
  </si>
  <si>
    <t>L3HCTF 2024</t>
  </si>
  <si>
    <t>XCTF 9</t>
  </si>
  <si>
    <t>L3H_Sec Team at 华中科技大学</t>
  </si>
  <si>
    <t>https://ctftime.org/event/2236</t>
  </si>
  <si>
    <t>https://blog.xmcve.com/2024/02/10/L3HCTF-2024-Writeup/</t>
  </si>
  <si>
    <t>L3HCTF 2021</t>
  </si>
  <si>
    <t>https://ctftime.org/event/1510</t>
  </si>
  <si>
    <t>https://hackmd.io/@crazyman/BJ33YeluK</t>
  </si>
  <si>
    <t>RCTF 2021</t>
  </si>
  <si>
    <t>https://ctftime.org/event/1413</t>
  </si>
  <si>
    <t>https://blog.rois.io/2021/09/16/rctf-2021-official-writeup/</t>
  </si>
  <si>
    <t>XCTF-CyBRICS 2021</t>
  </si>
  <si>
    <t>https://ctftime.org/event/1306</t>
  </si>
  <si>
    <t>https://blog.soreatu.com/posts/writeup-for-web-checkin-in-cybrics-ctf-2021/</t>
  </si>
  <si>
    <t>https://revervand.github.io/ctf/writeup/2021/07/27/CyBRICS-CTF-2021-Reverse-Paired.html</t>
  </si>
  <si>
    <t>https://qiita.com/mikecat_mixc/items/5f3c8e02e59f5b57d9a1</t>
  </si>
  <si>
    <t>ACTF 2022</t>
  </si>
  <si>
    <t>浙江大学AAA战队</t>
  </si>
  <si>
    <t>https://ctftime.org/event/1682</t>
  </si>
  <si>
    <t>https://ctf.njupt.edu.cn/archives/752</t>
  </si>
  <si>
    <t>ACTF 2023</t>
  </si>
  <si>
    <t>第八届</t>
  </si>
  <si>
    <t>XCTF 8</t>
  </si>
  <si>
    <t>https://ctftime.org/event/2104</t>
  </si>
  <si>
    <t>https://blog.xmcve.com/2023/10/31/ACTF-2023-Writeup/</t>
  </si>
  <si>
    <t>https://su-team.cn/passages/2023-10-28-ACTF/</t>
  </si>
  <si>
    <t>BRICS+ CTF 2023</t>
  </si>
  <si>
    <t>ITMO University</t>
  </si>
  <si>
    <t>IT</t>
  </si>
  <si>
    <t>https://ctftime.org/event/2103</t>
  </si>
  <si>
    <t>https://dummykitty.github.io/ctf/2023/06/20/SCTF-2023-Web-writeup.html</t>
  </si>
  <si>
    <t>https://jbnrz.com.cn/index.php/2023/06/21/sctf-2023/</t>
  </si>
  <si>
    <t>RCTF 2022</t>
  </si>
  <si>
    <t>https://ctftime.org/event/1806</t>
  </si>
  <si>
    <t>RCTF 2022 OFFICIAL Write Up – ROIS Blog</t>
  </si>
  <si>
    <t>CTFtime.org / RCTF 2022 / S2DH / Writeup</t>
  </si>
  <si>
    <t>第五届XMan选拔赛</t>
  </si>
  <si>
    <t>XMan</t>
  </si>
  <si>
    <t>XMan选拔赛</t>
  </si>
  <si>
    <t>第五届XMan选拔赛 nowaypwn Writeup-安全客 - 安全资讯平台 (anquanke.com)</t>
  </si>
  <si>
    <t>第四届XMan选拔赛</t>
  </si>
  <si>
    <t>第四届XMan个人排位赛 部分题解 | 南溟NaN (southsea.st)</t>
  </si>
  <si>
    <t>第三届XMan选拔赛</t>
  </si>
  <si>
    <t>QCTF 2018 暨第三届 XMan 夏令营选拔赛 WriteUp -impakho 的小站</t>
  </si>
  <si>
    <t>第二届XMan选拔赛</t>
  </si>
  <si>
    <t>https://www.codemonster.cn/2017/07/26/2017-xman-audition-web-writeup/</t>
  </si>
  <si>
    <t>https://blog.csdn.net/zsj2102/article/details/75541856</t>
  </si>
  <si>
    <t>首届XMan选拔赛</t>
  </si>
  <si>
    <t>XYCTF高校新生联合赛 2024</t>
  </si>
  <si>
    <t>XYCTF高校新生联合赛</t>
  </si>
  <si>
    <t>XYCTF高校新生联合赛 2024 Writeup By Xp0int - Xp0int</t>
  </si>
  <si>
    <t>第三届上海市大学生网络安全大赛</t>
  </si>
  <si>
    <t>The 3rd Shanghai College Student Cyber Security Competition</t>
  </si>
  <si>
    <t>上海市大学生网络安全大赛</t>
  </si>
  <si>
    <t>上海市教育委员会</t>
  </si>
  <si>
    <t>https://www.dhu.edu.cn/wmzx/2017/1120/c8792a186756/pagem.htm</t>
  </si>
  <si>
    <t>【CTF 攻略】第三届上海市大学生网络安全大赛Writeup-安全客 - 安全资讯平台 (anquanke.com)</t>
  </si>
  <si>
    <t>第九届上海市大学生网络安全大赛暨“磐石行动”2024第二届全国高校网络安全邀请赛</t>
  </si>
  <si>
    <t>The 8th Shanghai College Student Cyber Security Competition</t>
  </si>
  <si>
    <t>第九届</t>
  </si>
  <si>
    <t>第九届上海市大学生网络安全大赛暨“磐石行动”2024第二届全国高校网络安全攻防活动 初赛 网络安全赛道 个人Writeup（Re方向）-CSDN博客</t>
  </si>
  <si>
    <t>上海市大学生网络安全行动--磐石行动初赛wp(ctf+数据安全)_磐石行动流程-CSDN博客</t>
  </si>
  <si>
    <t>2018世界智能驾驶挑战赛（WIDC）——信息安全组汽车破解挑战赛</t>
  </si>
  <si>
    <t>The 2018 World Intelligent Driving Challenge</t>
  </si>
  <si>
    <t>世界智能驾驶挑战赛</t>
  </si>
  <si>
    <t>天津市人民政府、国家发展和改革委员会、科学技术部、工业和信息化部、国家互联网信息办公室、中国科学院、中国工程院、中国科学技术协会</t>
  </si>
  <si>
    <t>The 2018 World Intelligent Driving Challenge (WIDC) Rules Conference was held in Tianjin_China Today</t>
  </si>
  <si>
    <t>东华杯”2021年大学生网络安全邀请赛暨第七届上海市大学生网络安全大赛（决赛）</t>
  </si>
  <si>
    <t>Donghua Cup "2021 College Student Cyber Security Invitational Tournament and the 7th Shanghai College Student Cyber Security Competition</t>
  </si>
  <si>
    <t>东华杯</t>
  </si>
  <si>
    <t>https://www.ichunqiu.com/competition/detail/256</t>
  </si>
  <si>
    <t>东华杯”2021年大学生网络安全邀请赛暨第七届上海市大学生网络安全大赛（初赛）</t>
  </si>
  <si>
    <t>https://miaotony.xyz/2021/11/02/CTF_2021donghua/</t>
  </si>
  <si>
    <t>https://blog.csdn.net/weixin_52091458/article/details/121073476</t>
  </si>
  <si>
    <t>2020大学生网络安全邀请赛暨第六届上海市大学生网络安全大赛</t>
  </si>
  <si>
    <t>The 2020 College Student Cyber Security Invitational Tournament and the 6th Shanghai College Student Cyber Security Competition</t>
  </si>
  <si>
    <t>https://news.dhu.edu.cn/2020/1224/c6405a225902/pagem.htm</t>
  </si>
  <si>
    <t>https://blog.csdn.net/mochu7777777/article/details/109695857</t>
  </si>
  <si>
    <t>https://www.cnblogs.com/lemon629/p/13977099.html</t>
  </si>
  <si>
    <t>2019年全国大学生网络安全邀请赛暨第五届上海市大学生网络安全大赛</t>
  </si>
  <si>
    <t>The 2019 National College Student Cyber Security Invitational Contest and the 5th Shanghai College Student Cyber Security Competition</t>
  </si>
  <si>
    <t>https://www.ichunqiu.com/2019dhb</t>
  </si>
  <si>
    <t>https://www.anquanke.com/post/id/188751</t>
  </si>
  <si>
    <t>https://www.cnblogs.com/hardcoreYutian/p/11784559.html</t>
  </si>
  <si>
    <t>2018年全国大学生网络安全邀请赛暨 第四届上海市大学生网络安全大赛——东华杯</t>
  </si>
  <si>
    <t>the 2018 National College Student Cyber Security Invitational Contest and the 4th Shanghai College Student Cyber Security Competition</t>
  </si>
  <si>
    <t>Donghua University</t>
  </si>
  <si>
    <t>https://cie.shmtu.edu.cn/2019/0107/c6184a48039/page.htm</t>
  </si>
  <si>
    <t>2018 年全国大学生网络安全邀请赛暨 第四届上海市大学生网络安全大赛——东华杯</t>
  </si>
  <si>
    <t>https://blog.csdn.net/Thea_1207/article/details/83744517</t>
  </si>
  <si>
    <t>第四届中国创新挑战赛暨中关村第三届新兴领域专题赛网络与信息安全专项赛-线下决赛</t>
  </si>
  <si>
    <t>The 4th China Innovation Challenge and the 3rd Zhongguancun Emerging Field Special Competition, Network and Information Security Special Competition</t>
  </si>
  <si>
    <t>中关村新兴领域专题赛网络与信息安全专项赛</t>
  </si>
  <si>
    <t>科技部火炬中心、中关村管委会、国家国防科技工业局信息中心</t>
  </si>
  <si>
    <t>https://www.integritytech.com.cn/html/News/News_375_1.html</t>
  </si>
  <si>
    <t>No preceding or following similar infosec competitions. Overall competition is related to innovation. Themes seem to change each year</t>
  </si>
  <si>
    <t>https://www.integritytech.com.cn/html/News/News_392_1.html</t>
  </si>
  <si>
    <t>第一届中国研究生网络安全创新大赛（决赛）</t>
  </si>
  <si>
    <t>The first China Graduate Cyber Security Innovation Competition of the "Huawei Cup"</t>
  </si>
  <si>
    <t>中国研究生网络安全创新大赛</t>
  </si>
  <si>
    <t>中国学位与研究生教育学会、中国科协青少年科技中心</t>
  </si>
  <si>
    <t>http://t.m.china.com.cn/convert/c_qLy48AM2.html</t>
  </si>
  <si>
    <t>第一届中国研究生网络安全创新大赛（初赛）</t>
  </si>
  <si>
    <t>https://cpipc.acge.org.cn//cw/introl/%E8%B5%9B%E4%BA%8B%E4%BB%8B%E7%BB%8D/2c90800c8093eef401809d33b36f0652</t>
  </si>
  <si>
    <t>https://www.ctfiot.com/75117.html</t>
  </si>
  <si>
    <t>中国科学技术大学第五届信息安全大赛</t>
  </si>
  <si>
    <t>The 5th Information Security Competition of the University of Science and Technology of China</t>
  </si>
  <si>
    <t>中国科学技术大学信息安全大赛</t>
  </si>
  <si>
    <t>中国科学技术大学网络空间安全学院 中国科学技术大学校团委 中国科学技术大学校管指委</t>
  </si>
  <si>
    <t>https://lug.ustc.edu.cn/news/2019/01/hackergame-awards/</t>
  </si>
  <si>
    <t>https://cloud.tencent.com/developer/article/1472500</t>
  </si>
  <si>
    <t>2023年江苏移动‘赋能建工’网络安全技能竞赛</t>
  </si>
  <si>
    <t>The 2023 Jiangsu Mobile Network Security Novice Skills Competition</t>
  </si>
  <si>
    <t>Mixed</t>
  </si>
  <si>
    <t>中国移动‘赋能建工’网络安全技能竞赛</t>
  </si>
  <si>
    <t xml:space="preserve"> 中国移动通信集团江苏有限公司网络与信息安全管理中心</t>
  </si>
  <si>
    <t>https://nic.hyit.edu.cn/info/1101/2584.htm</t>
  </si>
  <si>
    <t>This competition combines students and professionals: https://nic.hyit.edu.cn/info/1101/2584.htm</t>
  </si>
  <si>
    <t>2018中国网络安全技术对抗赛——阿里安全攻防对抗赛</t>
  </si>
  <si>
    <t>2018 China Network Security Technology Confrontation - Ali Security Offensive and Defensive Competition</t>
  </si>
  <si>
    <t>中国网络安全技术对抗赛</t>
  </si>
  <si>
    <t>国家计算机网络应急技术处理协调中心</t>
  </si>
  <si>
    <t>http://it.people.com.cn/n1/2018/0817/c1009-30235118.html</t>
  </si>
  <si>
    <t>AI Challenge. The AI CTF is inspired by the Cyber Grand Challenge (CGC). CGC is a global cyber security challenge initiated by the U.S. Department of Defense: https://lipin.baidu.com/article/194</t>
  </si>
  <si>
    <t>2016京津冀大学生网络安全技能挑战赛</t>
  </si>
  <si>
    <t>2016 Beijing-Tianjin-Hebei University Student Cyber Security Skills Challenge</t>
  </si>
  <si>
    <t>京津冀大学生网络安全技能挑战赛</t>
  </si>
  <si>
    <t>中共北京市委网络安全和信息化领导小组办公室、北京市互联网信息办公室、共青团北京市委员会</t>
  </si>
  <si>
    <t>https://www.integritytech.com.cn/html/News/News_141_1.html</t>
  </si>
  <si>
    <t>http://news.sohu.com/20160921/n468879900.shtml</t>
  </si>
  <si>
    <t>https://www.anquanke.com/post/id/84593</t>
  </si>
  <si>
    <t>第二届京麒CTF挑战赛</t>
  </si>
  <si>
    <t>2nd Jingqi</t>
  </si>
  <si>
    <t>京麒CTF挑战赛</t>
  </si>
  <si>
    <t>北京京东尚科信息技术有限公司 [JingDong (JD)] &amp; Nu1L CTF Team</t>
  </si>
  <si>
    <t>Hackergame 2023</t>
  </si>
  <si>
    <t>第十届</t>
  </si>
  <si>
    <t>信息安全大赛</t>
  </si>
  <si>
    <t>中国科学技术大学网络空间安全学院, 中国科学技术大学团委, 中国科学技术大学社团管指委</t>
  </si>
  <si>
    <t>https://blog.yuuta.moe/2023/11/03/ctf-hackergame2023/</t>
  </si>
  <si>
    <t>https://gist.github.com/vifly/406b6ad86a4f725b14a6494dff1755c3</t>
  </si>
  <si>
    <t>https://www.huige233.com/pages/9cb391/#%E7%8C%AB%E5%92%AA%E5%B0%8F%E6%B5%8B</t>
  </si>
  <si>
    <t>信息安全铁人三项赛赛季总决赛</t>
  </si>
  <si>
    <t>Information Security Triathlon</t>
  </si>
  <si>
    <t xml:space="preserve">Attack-Defense </t>
  </si>
  <si>
    <t>信息安全铁人三项赛</t>
  </si>
  <si>
    <t>教育部学校规划建设发展中心、 中国信息安全测评中心</t>
  </si>
  <si>
    <t>https://fgw.hubei.gov.cn/fgjj/ztzl/zl/2017/2017wlaq/aqzdt/201709/t20170925_997632.shtml</t>
  </si>
  <si>
    <t>https://www.jianshu.com/p/d8aea193a67b</t>
  </si>
  <si>
    <t>https://www.jianshu.com/p/175708808c95</t>
  </si>
  <si>
    <t>https://www.jianshu.com/p/6d302d54be7b</t>
  </si>
  <si>
    <t>The competition aims to incorporate enterprise resources into the training of information security-related professionals in colleges and universities, and open up the last mile of talent training. I</t>
  </si>
  <si>
    <t>2023年第四届卫生健康行业网络安全技能大赛</t>
  </si>
  <si>
    <t>The 4th National Health Industry Cyber Security Skills Competition</t>
  </si>
  <si>
    <t>全国卫生健康行业网络安全技能大赛</t>
  </si>
  <si>
    <t>国家卫生健康委员会</t>
  </si>
  <si>
    <t>Jiangsu Medical College</t>
  </si>
  <si>
    <t>https://www.secrss.com/articles/55097</t>
  </si>
  <si>
    <t>2023第三届全国卫生健康行业网络安全技能大赛</t>
  </si>
  <si>
    <t>The 3rd National Health Industry Cyber Security Skills Competition</t>
  </si>
  <si>
    <t>https://www.chima.org.cn/Html/News/Articles/16111.html</t>
  </si>
  <si>
    <t>https://www.cnblogs.com/wgf4242/p/17706257.html</t>
  </si>
  <si>
    <t>https://blog.csdn.net/Java_ZZZZZ/article/details/136402774</t>
  </si>
  <si>
    <t>2021第二届卫生健康行业网络安全技能大赛</t>
  </si>
  <si>
    <t>The 2nd National Health Industry Cyber Security Skills Competition</t>
  </si>
  <si>
    <t>https://wjw.hubei.gov.cn/bmdt/dtyw/202108/t20210811_3690463.shtml</t>
  </si>
  <si>
    <t>Specific to health industry: https://www.secrss.com/articles/27645</t>
  </si>
  <si>
    <t xml:space="preserve">Jeopardy </t>
  </si>
  <si>
    <t>https://blog.csdn.net/rfrder/article/details/118662420</t>
  </si>
  <si>
    <t>Specific to health industry: https://www.secrss.com/articles/27646</t>
  </si>
  <si>
    <t>2020全国卫生健康行业网络安全技能大赛</t>
  </si>
  <si>
    <t>The 1st National Health Industry Cyber Security Skills Competition</t>
  </si>
  <si>
    <t>Semi-finals</t>
  </si>
  <si>
    <t>国家卫生健康委规划发展与信息化司主办</t>
  </si>
  <si>
    <t>Chima</t>
  </si>
  <si>
    <t>https://www.chima.org.cn/Html/News/Articles/4477.html</t>
  </si>
  <si>
    <t>Specific to health industry: https://www.secrss.com/articles/27647</t>
  </si>
  <si>
    <t>https://www.secrss.com/articles/27645</t>
  </si>
  <si>
    <t>Specific to health industry: https://www.secrss.com/articles/27648</t>
  </si>
  <si>
    <t>2020全国卫生健康行业网络安全技能大赛（决赛）</t>
  </si>
  <si>
    <t>https://blog.csdn.net/xidian_db/article/details/139049897</t>
  </si>
  <si>
    <t>Specific to health industry: https://www.secrss.com/articles/27649</t>
  </si>
  <si>
    <t>第15届(2018)全国大学生信息安全与对抗技术竞赛(ISCC2018)</t>
  </si>
  <si>
    <t>The 15th National College Student Information Security and Adversarial Technology Competition</t>
  </si>
  <si>
    <t>全国大学生信息安全与对抗技术竞赛</t>
  </si>
  <si>
    <t>Individual Challenge</t>
  </si>
  <si>
    <t>中国兵工学会、教育部高等学校兵器类专业教学指导委员会、中国兵工学会信息安全与对抗专业委员会</t>
  </si>
  <si>
    <t>https://www.51cto.com/article/579029.html</t>
  </si>
  <si>
    <t>https://blog.csdn.net/lacoucou/article/details/80259519</t>
  </si>
  <si>
    <t>https://www.anquanke.com/post/id/103738</t>
  </si>
  <si>
    <t>First edition already in 2004: https://www.51cto.com/article/579029.html</t>
  </si>
  <si>
    <t>Team Challenge</t>
  </si>
  <si>
    <t>第14届(2017)全国大学生信息安全与对抗技术竞赛（ISCC2017）</t>
  </si>
  <si>
    <t>The 14th National College Student Information Security and Adversarial Technology Competition</t>
  </si>
  <si>
    <t>https://sist.shanghaitech.edu.cn/2017/1123/c2858a25158/page.htm</t>
  </si>
  <si>
    <t>https://www.anquanke.com/post/id/86174</t>
  </si>
  <si>
    <t>第13届（2016）信息安全与对抗技术竞赛(ISCC2016)</t>
  </si>
  <si>
    <t>The 13th National College Student Information Security and Adversarial Technology Competition</t>
  </si>
  <si>
    <t>450+</t>
  </si>
  <si>
    <t>https://www.sohu.com/a/83444936_257305</t>
  </si>
  <si>
    <t>https://blog.csdn.net/weixin_30646505/article/details/98380558</t>
  </si>
  <si>
    <t>https://hncsisc.com/hncsisc/introduction.html?v=2</t>
  </si>
  <si>
    <t>第12届（2015）信息安全与对抗技术竞赛(ISCC2015)</t>
  </si>
  <si>
    <t>The 12th National College Student Information Security and Adversarial Technology Competition</t>
  </si>
  <si>
    <t>第11届（2014）信息安全与对抗技术竞赛(ISCC2014)</t>
  </si>
  <si>
    <t>The 11th National College Student Information Security and Adversarial Technology Competition</t>
  </si>
  <si>
    <t>第10届（2013）信息安全与对抗技术竞赛(ISCC2013)</t>
  </si>
  <si>
    <t>The 10th National College Student Information Security and Adversarial Technology Competition</t>
  </si>
  <si>
    <t>第9届（2012）信息安全与对抗技术竞赛(ISCC2012)</t>
  </si>
  <si>
    <t>The 9th National College Student Information Security and Adversarial Technology Competition</t>
  </si>
  <si>
    <t>第8届（2011）信息安全与对抗技术竞赛(ISCC2011)</t>
  </si>
  <si>
    <t>The 8th National College Student Information Security and Adversarial Technology Competition</t>
  </si>
  <si>
    <t>https://www.51cto.com/article/288214.html</t>
  </si>
  <si>
    <t>第7届（2010）信息安全与对抗技术竞赛(ISCC2010)</t>
  </si>
  <si>
    <t>The 7th National College Student Information Security and Adversarial Technology Competition</t>
  </si>
  <si>
    <t>第6届（2009）信息安全与对抗技术竞赛(ISCC2009)</t>
  </si>
  <si>
    <t>The 6th National College Student Information Security and Adversarial Technology Competition</t>
  </si>
  <si>
    <t>第5届（2008）信息安全与对抗技术竞赛(ISCC2008)</t>
  </si>
  <si>
    <t>The 5th National College Student Information Security and Adversarial Technology Competition</t>
  </si>
  <si>
    <t>第4届（2007）信息安全与对抗技术竞赛(ISCC2007)</t>
  </si>
  <si>
    <t>The 4th National College Student Information Security and Adversarial Technology Competition</t>
  </si>
  <si>
    <t>第3届（2006）信息安全与对抗技术竞赛(ISCC2006)</t>
  </si>
  <si>
    <t>The 3rd National College Student Information Security and Adversarial Technology Competition</t>
  </si>
  <si>
    <t>第2届（2005）信息安全与对抗技术竞赛(ISCC2005)</t>
  </si>
  <si>
    <t>The 2nd National College Student Information Security and Adversarial Technology Competition</t>
  </si>
  <si>
    <t>第1届（2004）信息安全与对抗技术竞赛(ISCC2004)</t>
  </si>
  <si>
    <t>The 1st National College Student Information Security and Adversarial Technology Competition</t>
  </si>
  <si>
    <t>第16届（2019）信息安全与对抗技术竞赛(ISCC2019)</t>
  </si>
  <si>
    <t>The 16th National College Student Information Security and Adversarial Technology Competition</t>
  </si>
  <si>
    <t>7400+</t>
  </si>
  <si>
    <t>https://www.51cto.com/article/600102.html</t>
  </si>
  <si>
    <t>https://blog.csdn.net/qq_43500877/article/details/90544115</t>
  </si>
  <si>
    <t>https://blog.csdn.net/weixin_42721957/article/details/89757844</t>
  </si>
  <si>
    <t>第17届（2020）信息安全与对抗技术竞赛(ISCC2020)</t>
  </si>
  <si>
    <t>The 17th National College Student Information Security and Adversarial Technology Competition</t>
  </si>
  <si>
    <t>4600+</t>
  </si>
  <si>
    <t>https://www.isclab.org.cn/2020/12/28/2020%E5%B9%B4%E7%AC%AC17%E5%B1%8A%E5%85%A8%E5%9B%BD%E5%A4%A7%E5%AD%A6%E7%94%9F%E4%BF%A1%E6%81%AF%E5%AE%89%E5%85%A8%E4%B8%8E%E5%AF%B9%E6%8A%97%E6%8A%80%E6%9C%AF%E7%AB%9E%E8%B5%9B%E7%AE%80%E5%86%B5/</t>
  </si>
  <si>
    <t>第18届（2021）信息安全与对抗技术竞赛(ISCC2021)</t>
  </si>
  <si>
    <t>The 18th National College Student Information Security and Adversarial Technology Competition</t>
  </si>
  <si>
    <t>https://web.pkusz.edu.cn/itfna/2021/10/12/%E7%AC%AC18%E5%B1%8A%E4%BF%A1%E6%81%AF%E5%AE%89%E5%85%A8%E4%B8%8E%E5%AF%B9%E6%8A%97%E6%8A%80%E6%9C%AF%E7%AB%9E%E8%B5%9B%EF%BC%88iscc2021%EF%BC%89-%E4%B8%AA%E4%BA%BA%E6%8C%91%E6%88%98%E8%B5%9B%E3%80%81/</t>
  </si>
  <si>
    <t>第19届（2022）信息安全与对抗技术竞赛(ISCC2022)</t>
  </si>
  <si>
    <t>The 19th National College Student Information Security and Adversarial Technology Competition</t>
  </si>
  <si>
    <t>https://www.isclab.org.cn/2022/06/15/%E7%AC%AC19%E5%B1%8A%E4%BF%A1%E6%81%AF%E5%AE%89%E5%85%A8%E4%B8%8E%E5%AF%B9%E6%8A%97%E6%8A%80%E6%9C%AF%E7%AB%9E%E8%B5%9B%EF%BC%88iscc2022%EF%BC%89-%E4%B8%AA%E4%BA%BA%E6%8C%91%E6%88%98%E8%B5%9B%E3%80%81/</t>
  </si>
  <si>
    <t>第20届（2023）信息安全与对抗技术竞赛(ISCC2023)</t>
  </si>
  <si>
    <t>The 20th National College Student Information Security and Adversarial Technology Competition</t>
  </si>
  <si>
    <t>https://cst.bit.edu.cn/xwdt/12198a6a95ce4be5828015b54670532e.htm</t>
  </si>
  <si>
    <t>2024年第21届信息安全与对抗技术竞赛通知</t>
  </si>
  <si>
    <t>The 21st National College Student Information Security and Adversarial Technology Competition</t>
  </si>
  <si>
    <t>https://xxxy.fafu.edu.cn/eb/75/c10445a387957/pagem.htm</t>
  </si>
  <si>
    <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t>
  </si>
  <si>
    <t>2017全国大学生软件测试大赛</t>
  </si>
  <si>
    <t>2017 National College Student Software Testing Competition</t>
  </si>
  <si>
    <t>全国大学生软件测试大赛</t>
  </si>
  <si>
    <t>教育部软件工程专业教学指导委员会、中国计算机学会软件工程专业委员会、中国软件测评机构联盟、中国计算机学会系统软件专业委员会、中国计算机学会容错计算专业委员会</t>
  </si>
  <si>
    <t>https://www.testwo.com/activity/91</t>
  </si>
  <si>
    <t>2020年全国工业互联网安全技术技能大赛</t>
  </si>
  <si>
    <t>The 2020 National Industrial Internet Security Technology Skills Competition</t>
  </si>
  <si>
    <t>全国工业互联网安全技术技能大赛</t>
  </si>
  <si>
    <t>工业和信息化部；人力资源社会保障部；中华全国总工会；共青团中央</t>
  </si>
  <si>
    <t>Ding Xiang</t>
  </si>
  <si>
    <t>https://www.dingxiang-inc.com/blog/post/429</t>
  </si>
  <si>
    <t>Focused on industrial systems: adopts a new competition mode of network range + industrial Internet, which highly realistically reproduces 15 types of industrial Internet scenarios such as industrial Internet platforms, smart construction sites, dam control systems, power monitoring systems, automatic driving, smart water conservancy, and automobile manufacturing, presenting an "immersive" industrial Internet competition environment for the contestants, promoting training through competition, and improving the actual combat ability of the contestants. (https://www.dingxiang-inc.com/blog/post/429)</t>
  </si>
  <si>
    <t>https://www.sohu.com/a/430368182_170556</t>
  </si>
  <si>
    <t>https://blog.csdn.net/cccchhhh6819/article/details/109262974</t>
  </si>
  <si>
    <t>https://nuoye-blog.github.io/2020/10/25/a0d88c21/</t>
  </si>
  <si>
    <t>https://blog.csdn.net/qq_45603443/article/details/109267707</t>
  </si>
  <si>
    <t>全国工控系统信息安全攻防竞赛 2015</t>
  </si>
  <si>
    <t>The 1st National Industrial Control System Information Security Attack and Defense Competition</t>
  </si>
  <si>
    <t>全国工控系统信息安全攻防竞赛</t>
  </si>
  <si>
    <t>华北电力大学 公安部信息安全等级保护评估中心</t>
  </si>
  <si>
    <t>http://www.cechina.cn/Company/47597_164533/messagedetail.aspx</t>
  </si>
  <si>
    <t>全国工控系统信息安全攻防竞赛 2016</t>
  </si>
  <si>
    <t>The 2nd National Industrial Control System Information Security Attack and Defense Competition</t>
  </si>
  <si>
    <t>全国工控系统信息安全攻防竞赛 2017</t>
  </si>
  <si>
    <t>The 3rd National Industrial Control System Information Security Attack and Defense Competition</t>
  </si>
  <si>
    <t>http://m.chinajungong.com/News/201712/35832.html</t>
  </si>
  <si>
    <t>全国工控系统信息安全攻防竞赛 2018</t>
  </si>
  <si>
    <t>The 4th National Industrial Control System Information Security Attack and Defense Competition</t>
  </si>
  <si>
    <t>https://www.51cto.com/article/587618.html</t>
  </si>
  <si>
    <t>全国工控系统信息安全攻防竞赛 2019</t>
  </si>
  <si>
    <t>The 5th National Industrial Control System Information Security Attack and Defense Competition</t>
  </si>
  <si>
    <t>https://login546.github.io/2019/07/29/2019%E5%B7%A5%E4%B8%9A%E4%BF%A1%E6%81%AF%E5%AE%89%E5%85%A8%E6%8A%80%E8%83%BD%E5%A4%A7%E8%B5%9B%E4%B8%AA%E4%BA%BA%E7%BA%BF%E4%B8%8A%E8%B5%9BNO-1writeup/index.html</t>
  </si>
  <si>
    <t>全国工控系统信息安全攻防竞赛2020</t>
  </si>
  <si>
    <t>The 6th National Industrial Control System Information Security Attack and Defense Competition</t>
  </si>
  <si>
    <t>https://jsjgc.henetc.edu.cn/info/1012/2610.htm</t>
  </si>
  <si>
    <t>https://www.ctfiot.com/8229.html</t>
  </si>
  <si>
    <t>第七届全国工控系统信息安全攻防竞赛(决赛) 2022</t>
  </si>
  <si>
    <t>The 7th National Industrial Control System Information Security Attack and Defense Competition</t>
  </si>
  <si>
    <t>http://icsisia.com/industry/content-2308.html</t>
  </si>
  <si>
    <t>https://finance.sina.cn/2022-12-19/detail-imxxeyaa0650341.d.html</t>
  </si>
  <si>
    <t>2023山东省“技能兴鲁”职业技能大赛 - 线上赛</t>
  </si>
  <si>
    <t>Shandong Province "Skills Xinglu" Vocational Skills Competition</t>
  </si>
  <si>
    <t>全国新能源汽车关键技术技能大赛</t>
  </si>
  <si>
    <t xml:space="preserve"> 山东省工业和信息化厅、中共山东省委网络安全和信息化委员会办公室、山东省总工会等</t>
  </si>
  <si>
    <t>https://shandong.eol.cn/sdgd/202312/t20231221_2550118.shtml</t>
  </si>
  <si>
    <t>https://blog.csdn.net/2301_76690905/article/details/134396775</t>
  </si>
  <si>
    <t>Focus on vehicles? "The contestants are the province's automobile production and sales, maintenance, after-sales service practitioners, teachers at all levels and types of colleges and universities related majors, the competition content is divided into two sub-competitions: automobile marketing activity planning and automobile e-commerce operation and management operations." https://shandong.eol.cn/sdgd/202312/t20231221_2550118.shtml</t>
  </si>
  <si>
    <t>全国网络与信息安全管理职业技能大赛</t>
  </si>
  <si>
    <t>National Network and Information Security Management Vocational Skills Competition</t>
  </si>
  <si>
    <t>中华人民共和国公安部；中华人民共和国人力资源和社会保障部；中华全国总工会</t>
  </si>
  <si>
    <t>https://m.yunnan.cn/system/2020/11/02/031090214.shtml</t>
  </si>
  <si>
    <t>全国网络空间安全技术大赛 2015</t>
  </si>
  <si>
    <t>The 1st National Cyberspace Security Technology Competition</t>
  </si>
  <si>
    <t>全国网络空间安全技术大赛</t>
  </si>
  <si>
    <t>中共中央网络安全和信息化委员会办公室、教育部高等学校兵器类专业教学指导委员会、中国兵工学会、国家国防科技工业局、中国兵器装备集团、中国兵器工业集团、陕西省兵工学会、西安工业大学</t>
  </si>
  <si>
    <t>全国网络空间安全技术大赛 2016</t>
  </si>
  <si>
    <t>The 2nd National Cyberspace Security Technology Competition</t>
  </si>
  <si>
    <t>全国网络空间安全技术大赛 2017</t>
  </si>
  <si>
    <t>The 3rd National Cyberspace Security Technology Competition</t>
  </si>
  <si>
    <t>2018年第四届全国网络空间安全技术大赛——线下决赛</t>
  </si>
  <si>
    <t>The 4th National Cyberspace Security Technology Competition</t>
  </si>
  <si>
    <t>https://www.anquanke.com/post/id/108093</t>
  </si>
  <si>
    <t>https://www.anquanke.com/post/id/108094</t>
  </si>
  <si>
    <t>2017首届全球华人网络安全技能大赛 北京总决赛</t>
  </si>
  <si>
    <t>The 1st Global Chinese Cyber Security Skills Competition</t>
  </si>
  <si>
    <t>全球华人网络安全技能大赛</t>
  </si>
  <si>
    <t>北京网络空间安全协会、广东省网络空间安全协会</t>
  </si>
  <si>
    <t>https://www.cuc.edu.cn/news/2017/1219/c1901a161768/pagem.htm</t>
  </si>
  <si>
    <t>https://ultramangaia.github.io/blog/2017/gctf-ctf-2017.html</t>
  </si>
  <si>
    <t>https://www.jianshu.com/p/6ba1fbb1de52</t>
  </si>
  <si>
    <t>兰州理工大学网络安全竞赛 2020</t>
  </si>
  <si>
    <t>The 1st Information Security Competition of Lanzhou University of Technology</t>
  </si>
  <si>
    <t>兰州理工大学网络安全竞赛</t>
  </si>
  <si>
    <t xml:space="preserve"> 兰州理工大学信息安全协会</t>
  </si>
  <si>
    <t>https://www.lut.edu.cn/info/1224/93382.htm</t>
  </si>
  <si>
    <t>兰州理工大学网络安全竞赛 2021</t>
  </si>
  <si>
    <t>The 2nd Information Security Competition of Lanzhou University of Technology</t>
  </si>
  <si>
    <t>兰州理工大学网络安全竞赛 2022</t>
  </si>
  <si>
    <t>The 3rd Information Security Competition of Lanzhou University of Technology</t>
  </si>
  <si>
    <t>兰州理工大学网络安全竞赛 2023</t>
  </si>
  <si>
    <t>The 4th Information Security Competition of Lanzhou University of Technology</t>
  </si>
  <si>
    <t>“冀信2022”网络安全技能竞赛（决赛）</t>
  </si>
  <si>
    <t>Jixin 2022</t>
  </si>
  <si>
    <t>冀信</t>
  </si>
  <si>
    <t>中共河北省委网络安全和信息化委员会办公室 河北省人力资源和社会保障厅</t>
  </si>
  <si>
    <t>https://www.integritytech.com.cn/html/News/News_590_1.html</t>
  </si>
  <si>
    <t>competition covers key information infrastructure industries such as energy, finance, telecommunications, transportation, health, social security, radio and television, as well as party and government organs, enterprises and institutions, universities, scientific research institutions, network security enterprises and other fields. (https://www.integritytech.com.cn/html/News/News_590_1.html)</t>
  </si>
  <si>
    <t>“冀信2022”网络安全技能竞赛（全省选拔赛）</t>
  </si>
  <si>
    <t>Jixin 2023</t>
  </si>
  <si>
    <t xml:space="preserve">内部安全理论知识大赛 </t>
  </si>
  <si>
    <t>内部安全理论知识大赛</t>
  </si>
  <si>
    <t xml:space="preserve"> aa</t>
  </si>
  <si>
    <t>北京大学信息安全综合能力竞赛 2021</t>
  </si>
  <si>
    <t>The 1st Peking University Information Security Comprehensive Ability Competition</t>
  </si>
  <si>
    <t>北京大学信息安全综合能力竞赛</t>
  </si>
  <si>
    <t xml:space="preserve"> 北京大学计算中心</t>
  </si>
  <si>
    <t>https://news.pku.edu.cn/xwzh/e9b75542813a4b02abd6831f4d413c63.htm</t>
  </si>
  <si>
    <t>北京大学信息安全综合能力竞赛 2022</t>
  </si>
  <si>
    <t>The 2nd Peking University Information Security Comprehensive Ability Competition</t>
  </si>
  <si>
    <t>https://blog.sparrowhe.top/2022/11/27/geekgame-2nd-writeup/</t>
  </si>
  <si>
    <t>第三届北京大学信息安全综合能力竞赛 2023</t>
  </si>
  <si>
    <t>The 3rd Peking University Information Security Comprehensive Ability Competition</t>
  </si>
  <si>
    <t>https://orangelop.github.io/2023/10/21/%E7%AC%AC%E4%B8%89%E5%B1%8A%E5%8C%97%E4%BA%AC%E5%A4%A7%E5%AD%A6%E4%BF%A1%E6%81%AF%E5%AE%89%E5%85%A8%E7%BB%BC%E5%90%88%E8%83%BD%E5%8A%9B%E7%AB%9E%E8%B5%9Bwriteup/</t>
  </si>
  <si>
    <t>TSCTF2015“京东安全杯”第四届 北京邮电大学信息网络安全技术挑战赛</t>
  </si>
  <si>
    <t>The 1st Information Network Security Technology Challenge of the School of Cyberspace Security of Beijing University of Posts and Telecommunications</t>
  </si>
  <si>
    <t>北京邮电大学信息网络安全技术挑战赛</t>
  </si>
  <si>
    <t>北京邮电大学网络空间安全学院</t>
  </si>
  <si>
    <t>TSCTF2016“京东安全杯”第四届 北京邮电大学信息网络安全技术挑战赛</t>
  </si>
  <si>
    <t>The 2nd Information Network Security Technology Challenge of the School of Cyberspace Security of Beijing University of Posts and Telecommunications</t>
  </si>
  <si>
    <t>http://it.people.com.cn/n1/2016/0921/c1009-28730457.html</t>
  </si>
  <si>
    <t>TSCTF2017“京东安全杯”第四届 北京邮电大学信息网络安全技术挑战赛</t>
  </si>
  <si>
    <t>The 3rd Information Network Security Technology Challenge of the School of Cyberspace Security of Beijing University of Posts and Telecommunications</t>
  </si>
  <si>
    <t>https://scss.bupt.edu.cn/info/1295/5476.htm</t>
  </si>
  <si>
    <t>TSCTF2018“京东安全杯”第四届 北京邮电大学信息网络安全技术挑战赛</t>
  </si>
  <si>
    <t>The 4th Information Network Security Technology Challenge of the School of Cyberspace Security of Beijing University of Posts and Telecommunications</t>
  </si>
  <si>
    <t>BUPT</t>
  </si>
  <si>
    <t>https://scss.bupt.edu.cn/info/1153/2804.htm</t>
  </si>
  <si>
    <t>2018年“北邮网安杯”首届全国中学生网络安全技术大赛 线下赛</t>
  </si>
  <si>
    <t>The 1st National Cyber Security Technology Competition for Middle School Students</t>
  </si>
  <si>
    <t>北邮网安杯</t>
  </si>
  <si>
    <t>北京邮电大学</t>
  </si>
  <si>
    <t>https://scss.bupt.edu.cn/info/1045/2158.htm</t>
  </si>
  <si>
    <t>Middle School w/ cash prize (all jeopardy: https://scss.bupt.edu.cn/info/1045/2158.htm)</t>
  </si>
  <si>
    <t xml:space="preserve">2018年“北邮网安杯”首届全国中学生网络安全技术大赛 线上赛 </t>
  </si>
  <si>
    <t>NCTF 2012—南京邮电大学第七届网络安全竞赛</t>
  </si>
  <si>
    <t>The 1st Cyber Security Competition of Nanjing University of Posts and Telecommunications</t>
  </si>
  <si>
    <t>南京邮电大学网络安全竞赛</t>
  </si>
  <si>
    <t>南京邮电大学</t>
  </si>
  <si>
    <t>NCTF 2013—南京邮电大学第七届网络安全竞赛</t>
  </si>
  <si>
    <t>The 2nd Cyber Security Competition of Nanjing University of Posts and Telecommunications</t>
  </si>
  <si>
    <t>NCTF 2014—南京邮电大学第七届网络安全竞赛</t>
  </si>
  <si>
    <t>The 3rd Cyber Security Competition of Nanjing University of Posts and Telecommunications</t>
  </si>
  <si>
    <t>NCTF 2015—南京邮电大学第七届网络安全竞赛</t>
  </si>
  <si>
    <t>The 4th Cyber Security Competition of Nanjing University of Posts and Telecommunications</t>
  </si>
  <si>
    <t>NCTF 2016—南京邮电大学第七届网络安全竞赛</t>
  </si>
  <si>
    <t>The 5th Cyber Security Competition of Nanjing University of Posts and Telecommunications</t>
  </si>
  <si>
    <t>NCTF 2017—南京邮电大学第七届网络安全竞赛</t>
  </si>
  <si>
    <t>The 6th Cyber Security Competition of Nanjing University of Posts and Telecommunications</t>
  </si>
  <si>
    <t>NCTF 2018—南京邮电大学第七届网络安全竞赛</t>
  </si>
  <si>
    <t>The 7th Cyber Security Competition of Nanjing University of Posts and Telecommunications</t>
  </si>
  <si>
    <t>https://yoga7xm.top/2018/11/26/NCTF/</t>
  </si>
  <si>
    <t>https://www.sqlsec.com/2018/11/nctf2018.html</t>
  </si>
  <si>
    <t>商丘师范学院第三届网络安全及信息对抗大赛</t>
  </si>
  <si>
    <t>商丘师范学院网络安全及信息对抗大赛</t>
  </si>
  <si>
    <t xml:space="preserve"> 共青团商丘师范学院委员会、信息技术学院、天乙信息安全实验室、青少年CTF</t>
  </si>
  <si>
    <t>首届国际机器人网络安全大赛</t>
  </si>
  <si>
    <t>The first International Robot Cyber Security Competition</t>
  </si>
  <si>
    <t>Attack-Defense (Automated)</t>
  </si>
  <si>
    <t>国际机器人网络安全大赛</t>
  </si>
  <si>
    <t>武汉市互联网信息办公室、武汉临空港经济技术开发区管委会</t>
  </si>
  <si>
    <t>https://www.integritytech.com.cn/html/News/News_185_1.html</t>
  </si>
  <si>
    <t>AI competition</t>
  </si>
  <si>
    <t>“天府杯”国际网络安全大赛 2023</t>
  </si>
  <si>
    <t>The Tianfu Cup</t>
  </si>
  <si>
    <t>天府杯</t>
  </si>
  <si>
    <t>百度、阿里巴巴、腾讯、360、清华大学、中科院、永信至诚、亚信安全、成都天府新区投资集团有限公司</t>
  </si>
  <si>
    <t>https://www.secrss.com/articles/60319</t>
  </si>
  <si>
    <t>“天府杯”国际网络安全大赛 2021</t>
  </si>
  <si>
    <t>https://www.sohu.com/a/495711348_100124314</t>
  </si>
  <si>
    <t>“天府杯”国际网络安全大赛 2020</t>
  </si>
  <si>
    <t>“天府杯”国际网络安全大赛 2019</t>
  </si>
  <si>
    <t>“天府杯”国际网络安全大赛 2018</t>
  </si>
  <si>
    <t>https://www.sohu.com/a/276199014_670423</t>
  </si>
  <si>
    <t>“天网杯”网络安全大赛</t>
  </si>
  <si>
    <t>Skynet Cup</t>
  </si>
  <si>
    <t xml:space="preserve">Exploit </t>
  </si>
  <si>
    <t>天网杯</t>
  </si>
  <si>
    <t xml:space="preserve"> 天津市公安局、天津市委网信办, 天津市人民政府主办，公安部网络安全保卫局、天津市委网信办、天津市工信局、天津市滨海新区人民政府、公安部第一研究所协办，国家计算机病毒应急处理中心、天津市公安局承办，360数字安全集团、大数据协同安全技术国家工程研究中心、ISC平台、南京赛宁信息技术有限公司</t>
  </si>
  <si>
    <t>https://www.anquanke.com/post/id/290511</t>
  </si>
  <si>
    <t>字节跳动“安全范儿”高校挑战赛（决赛）</t>
  </si>
  <si>
    <t>The 2nd ByteDance "Safety Fan" College Challenge </t>
  </si>
  <si>
    <t>字节跳动“安全范儿”高校挑战赛</t>
  </si>
  <si>
    <t>字节跳动安全与风控团队</t>
  </si>
  <si>
    <t>https://www.4hou.com/posts/Xq6A</t>
  </si>
  <si>
    <t>First Internat Robot Security Competition (https://www.anquanke.com/post/id/86870) powered by Integrity Network</t>
  </si>
  <si>
    <t>第四届字节跳动“安全范儿”高校挑战赛-ByteCTF</t>
  </si>
  <si>
    <t>The 4th ByteDance "Safety Fan" University Challenge</t>
  </si>
  <si>
    <t xml:space="preserve"> 字节跳动安全中心</t>
  </si>
  <si>
    <t>https://www.anquanke.com/post/id/277807</t>
  </si>
  <si>
    <t>https://miaotony.xyz/2022/09/30/CTF_2022ByteCTF/</t>
  </si>
  <si>
    <t>https://blog.wm-team.cn/index.php/archives/28/</t>
  </si>
  <si>
    <t>第三届字节跳动“安全范儿”高校挑战赛-ByteCTF</t>
  </si>
  <si>
    <t>The 3rd ByteDance "Safety Fan" University Challenge</t>
  </si>
  <si>
    <t>https://www.anquanke.com/post/id/252630</t>
  </si>
  <si>
    <t>https://miaotony.xyz/2021/10/19/CTF_2021ByteCTF/</t>
  </si>
  <si>
    <t>第二届字节跳动“安全范儿”高校挑战赛-ByteCTF</t>
  </si>
  <si>
    <t>The 2nd ByteDance "Safety Fan" University Challenge</t>
  </si>
  <si>
    <t>https://www.51cto.com/article/638061.html</t>
  </si>
  <si>
    <t>https://arttnba3.cn/2020/11/23/CTF-0X01-ByteCTF2020-pwn/</t>
  </si>
  <si>
    <t>首届字节跳动“安全范儿”高校挑战赛-ByteCTF</t>
  </si>
  <si>
    <t>The 1st ByteDance "Safety Fan" University Challenge</t>
  </si>
  <si>
    <t>https://su-team.cn/passages/2019-09-07-ByteCTF/</t>
  </si>
  <si>
    <t>第六届山东大学生网络安全技能大赛决赛</t>
  </si>
  <si>
    <t>The 6th Shandong Provincial College Student Cyber Security Skills Competition</t>
  </si>
  <si>
    <t>山东大学生网络安全技能大赛</t>
  </si>
  <si>
    <t>共青团山东省委、山东省互联网信息办公室、山东省经济和信息化委员会、山东省教育厅、山东省通信管理局、山东省学生联合会主办</t>
  </si>
  <si>
    <t>https://www.zhongfu.net/news/info/977.html</t>
  </si>
  <si>
    <t>https://mengsec.com/2017/11/21/%E7%AC%AC%E5%85%AD%E5%B1%8A%E5%B1%B1%E4%B8%9C%E7%9C%81%E5%A4%A7%E5%AD%A6%E7%94%9F%E7%BD%91%E7%BB%9C%E5%AE%89%E5%85%A8%E6%8A%80%E8%83%BD%E5%A4%A7%E8%B5%9B%E5%86%B3%E8%B5%9BWriteup/</t>
  </si>
  <si>
    <t>山东电专第一届网络安全竞赛暨2022、2023级新生挑战赛</t>
  </si>
  <si>
    <t>DZCTF The First Cyber Security Competition of Shandong Electric College</t>
  </si>
  <si>
    <t>山东电专网络安全竞赛暨2022、2023级新生挑战赛</t>
  </si>
  <si>
    <t xml:space="preserve"> 山东电力高等专科学校信息工程系、山东电力高等专科学校天基网络安全社团</t>
  </si>
  <si>
    <t>首届山西大学生信息安全大赛</t>
  </si>
  <si>
    <t>The 1st Shanxi University Student Information Security Competition</t>
  </si>
  <si>
    <t>山西大学生信息安全大赛</t>
  </si>
  <si>
    <t>共青团山西省委、山西省教育厅</t>
  </si>
  <si>
    <t>https://xtw.llu.edu.cn/info/2027/7246.htm</t>
  </si>
  <si>
    <t>https://www.52pojie.cn/thread-618809-1-1.html</t>
  </si>
  <si>
    <t>2023“巅峰极客”网络安全技能挑战赛（初赛）</t>
  </si>
  <si>
    <t>Peak Geek 2023</t>
  </si>
  <si>
    <t>巅峰极客</t>
  </si>
  <si>
    <t>成都市互联网信息办公室、成都高新技术产业开发区管理管委会, 工业信息安全（四川）新创中心有限公司，中国电信有限公司，南京赛宁信息技术有限公司，</t>
  </si>
  <si>
    <t>https://blog.xmcve.com/2023/07/21/%E5%B7%85%E5%B3%B0%E6%9E%81%E5%AE%A22023-Writeup/</t>
  </si>
  <si>
    <t>2023“巅峰极客”网络安全技能挑战赛（决赛）</t>
  </si>
  <si>
    <t>Urban Shooting Range</t>
  </si>
  <si>
    <t>https://www.sohu.com/a/713578980_116237</t>
  </si>
  <si>
    <t>2022“巅峰极客”网络安全技能挑战赛（决赛）</t>
  </si>
  <si>
    <t>Peak Geek 2022</t>
  </si>
  <si>
    <t>https://www.cdht.gov.cn/cdht/c139818/2022-09/27/content_1c2b0302ed884756bdfccac3a9278789.shtml</t>
  </si>
  <si>
    <t>City-focused "Urban Shooting Range", Innovative approach? "innovatively introducing the "City Shooting Range" competition system, opening the era of China's Cyber Security Competition 3.0. On the basis of the continuation of the previous urban network security exercises, this year's finals once again innovatively transferred the competition to be held online, using the form of "hacker room competition", relying on the background of "Guangcheng City", and following the story line of "data security of industrial enterprises", showing the "Achilles heel" of urban network security for all walks of life." (https://www.cdht.gov.cn/cdht/c139818/2022-09/27/content_1c2b0302ed884756bdfccac3a9278789.shtml)</t>
  </si>
  <si>
    <t>2022“巅峰极客”网络安全技能挑战赛（初赛）</t>
  </si>
  <si>
    <t>成都市互联网信息办公室、成都高新技术产业开发区管理管委会</t>
  </si>
  <si>
    <t>https://ctf.njupt.edu.cn/archives/858</t>
  </si>
  <si>
    <t>2021“巅峰极客”网络安全技能挑战赛</t>
  </si>
  <si>
    <t>Peak Geek 2021</t>
  </si>
  <si>
    <t>成都市互联网信息办公室；成都高新区管委会</t>
  </si>
  <si>
    <t>https://www.wenjiang.gov.cn/wjzzw/zzssxx/2021-09/26/content_dacad608322e41038771198cdcaaf473.shtml</t>
  </si>
  <si>
    <t>https://www.sohu.com/a/492034716_120995165</t>
  </si>
  <si>
    <t>https://miaotony.xyz/2021/08/07/CTF_2021dianfengjike/</t>
  </si>
  <si>
    <t>https://www.trust04zh.xyz/2021/08/02/2021dfjk-writeup/</t>
  </si>
  <si>
    <t>2019巅峰极客网络安全技能挑战赛暨城市靶场应急响应大赛</t>
  </si>
  <si>
    <t>Peak Geek 2019</t>
  </si>
  <si>
    <t>成都市委网信办、高新区管委会、中国网安</t>
  </si>
  <si>
    <t>https://news.gmw.cn/xinxi/2019-10/09/content_33242604.htm</t>
  </si>
  <si>
    <t>https://web.chinamcloud.com/cdgxqrmt//xwzx/gxrw/60462027.shtml</t>
  </si>
  <si>
    <t>https://www.anquanke.com/post/id/189142</t>
  </si>
  <si>
    <t>网络安全技能挑战赛暨自主可控安全共测大赛</t>
  </si>
  <si>
    <t>Peak Geek 2018</t>
  </si>
  <si>
    <t>成都市人民政府</t>
  </si>
  <si>
    <t>https://www.hkcd.com/content_p/2018-09/15/content_63799.html</t>
  </si>
  <si>
    <t>the "peak geek" competition will highly simulate the city-level Internet scene, and test China's independent and controllable software and systems through the simulation of the participating teams. During the competition, for 32 hours without interruption, teams with different identities will play different roles such as attack, defense, autonomous and controllable vendors, and public network law enforcement, showing the various social problems that may be induced by a city after a cyber attack. (https://www.sohu.com/a/254017506_120237)</t>
  </si>
  <si>
    <t>工业信息安全技能大赛锦标赛 2017</t>
  </si>
  <si>
    <t>The 1st Industrial Information Security Skills Competition 2017</t>
  </si>
  <si>
    <t>工业信息安全技能大赛锦标赛</t>
  </si>
  <si>
    <t>https://tech.sina.cn/2017-12-24/detail-ifypwzxq6003955.d.html?from=wap</t>
  </si>
  <si>
    <t>工业信息安全技能大赛锦标赛 2018</t>
  </si>
  <si>
    <t>The 2nd Industrial Information Security Skills Competition 2018</t>
  </si>
  <si>
    <t>工业信息安全技能大赛锦标赛 2019</t>
  </si>
  <si>
    <t>The 3rd Industrial Information Security Skills Competition 2019</t>
  </si>
  <si>
    <t>https://www.sohu.com/a/343440245_670423</t>
  </si>
  <si>
    <t>https://xz.aliyun.com/t/6445?time__1311=n4%2BxnD0Dg70%3DG%3DG8DRlDlhjm9mnNYreDBAAoD</t>
  </si>
  <si>
    <t>https://www.cnpanda.net/ctf/415.html</t>
  </si>
  <si>
    <t>工业信息安全技能大赛锦标赛 2020</t>
  </si>
  <si>
    <t>The 4th Industrial Information Security Skills Competition 2020</t>
  </si>
  <si>
    <t>https://www.secrss.com/articles/25315</t>
  </si>
  <si>
    <t>工业信息安全技能大赛锦标赛 2021</t>
  </si>
  <si>
    <t>The 5th Industrial Information Security Skills Competition 2021</t>
  </si>
  <si>
    <t>https://www.aqniu.com/industry/77457.html</t>
  </si>
  <si>
    <t>https://www.ctfiot.com/1512.html</t>
  </si>
  <si>
    <t>工业信息安全技能大赛锦标赛 2022</t>
  </si>
  <si>
    <t>The 6th Industrial Information Security Skills Competition 2022</t>
  </si>
  <si>
    <t>http://www.anquan419.com/comp/10/98.html</t>
  </si>
  <si>
    <t>https://www.anquanke.com/post/id/282335</t>
  </si>
  <si>
    <t>工业信息安全技能大赛锦标赛 2023</t>
  </si>
  <si>
    <t>The 7th Industrial Information Security Skills Competition 2023</t>
  </si>
  <si>
    <t>https://www.cics-cert.org.cn/web_root/webpage/articlecontent_101001_1731585099524214785.html</t>
  </si>
  <si>
    <t>https://xz.aliyun.com/t/13727?time__1311=mqmxnQKCqWqGq0KDsD7mG7Wy2B4Ig%2B8G%2B0TD&amp;alichlgref=https%3A%2F%2Fwww.google.com%2F</t>
  </si>
  <si>
    <t>https://www.cnblogs.com/wgf4242/p/17767653.html</t>
  </si>
  <si>
    <t>https://www.ctfiot.com/139444.html</t>
  </si>
  <si>
    <t>第一届“帕鲁杯”CTF应急响应挑战赛</t>
  </si>
  <si>
    <t>Palu Cup</t>
  </si>
  <si>
    <t>帕鲁杯</t>
  </si>
  <si>
    <t>National Industrial Information Security Development Research Center and undertaken by Fengtai Technology (Beijing) Co</t>
  </si>
  <si>
    <t>https://hcnote.cn/2024/04/23/10889.html?cckey=99658d7b</t>
  </si>
  <si>
    <t>https://www.cnblogs.com/xhzccy/p/18149509</t>
  </si>
  <si>
    <t>第七届“强网杯”全国网络安全挑战赛</t>
  </si>
  <si>
    <t>The 7th Strong Network Cup National Cyber Security Challenge</t>
  </si>
  <si>
    <t>强网杯</t>
  </si>
  <si>
    <t>信息工程大学、河南省委网信办、河南省教育厅、郑州市人民政府</t>
  </si>
  <si>
    <t>https://www.secrss.com/articles/62810</t>
  </si>
  <si>
    <t>https://boogipop.com/2023/12/18/%E7%AC%AC%E4%B8%83%E5%B1%8A%20%E5%BC%BA%E7%BD%91%E6%9D%AF%20%E5%85%A8%E5%9B%BD%E7%BD%91%E7%BB%9C%E5%AE%89%E5%85%A8%E6%8C%91%E6%88%98%E8%B5%9B%20Web%20Writeup/</t>
  </si>
  <si>
    <t>https://miaotony.xyz/2023/12/30/CTF_2023qiangwang/</t>
  </si>
  <si>
    <t>第七届强网杯全国网络安全挑战赛（初赛）</t>
  </si>
  <si>
    <t>第六届“强网杯”全国网络安全挑战赛（决赛）</t>
  </si>
  <si>
    <t>The 6th Strong Network Cup National Cyber Security Challenge</t>
  </si>
  <si>
    <t>https://www.secrss.com/articles/46087</t>
  </si>
  <si>
    <t>第六届“强网杯”全国网络安全挑战赛（线上赛）</t>
  </si>
  <si>
    <t>第五届“强网杯”全国网络安全挑战赛-青少年专项赛（实践赛）</t>
  </si>
  <si>
    <t>The 5th "Strong Network Cup" National Cyber Security Challenge - Youth Special Competition (Innovation)</t>
  </si>
  <si>
    <t>“强网杯”全国网络安全挑战赛竞赛组织委员会</t>
  </si>
  <si>
    <t>https://www.sohu.com/a/492795694_104421</t>
  </si>
  <si>
    <t>第五届“强网杯”全国网络安全挑战赛-青少年专项赛（创新赛）</t>
  </si>
  <si>
    <t>The 5th Strong Network Cup National Cyber Security Challenge</t>
  </si>
  <si>
    <t>第五届“强网杯”全国网络安全挑战赛-青少年专项赛（选拔赛）</t>
  </si>
  <si>
    <t>The 5th "Strong Network Cup" National Cyber Security Challenge - Youth Special Competition (Selection)</t>
  </si>
  <si>
    <t>https://matrixcup.net/page/race/home/</t>
  </si>
  <si>
    <t>https://www.cnblogs.com/dawn-/p/15334679.html</t>
  </si>
  <si>
    <t>第五届“强网杯”全国网络安全挑战赛-青少年专项赛（科普赛）</t>
  </si>
  <si>
    <t>The 5th "Strong Network Cup" National Cyber Security Challenge</t>
  </si>
  <si>
    <t>https://twitter.com/S7iter_/status/1741484669466767423/photo/2</t>
  </si>
  <si>
    <t>第四届“强网杯”全国网络安全大赛青少年专项赛</t>
  </si>
  <si>
    <t>The 4th Strong Network Cup National Cyber Security Challenge</t>
  </si>
  <si>
    <t>https://cn.chinadaily.com.cn/a/202009/18/WS5f64af69a3101e7ce97254e0.html</t>
  </si>
  <si>
    <t>https://twitter.com/S7iter_/status/1727671137973534947</t>
  </si>
  <si>
    <t>https://blog.csdn.net/weixin_43923136/article/details/108440830</t>
  </si>
  <si>
    <t>https://blog.csdn.net/qq_44060093/article/details/108187484</t>
  </si>
  <si>
    <t>第三届强网杯全国网络安全挑战赛精英赛</t>
  </si>
  <si>
    <t>The 3rd Strong Network Cup National Cyber Security Challenge</t>
  </si>
  <si>
    <t>Elite</t>
  </si>
  <si>
    <t>河南省互联网信息办公室、郑州市人民政府、信息工程大学</t>
  </si>
  <si>
    <t>https://twitter.com/S7iter_/status/1679930183711862784</t>
  </si>
  <si>
    <t>第三届强网杯全国网络安全挑战赛线下赛</t>
  </si>
  <si>
    <t>https://www.anquanke.com/post/id/177285</t>
  </si>
  <si>
    <t>第三届强网杯全国网络安全挑战赛人工智能挑战赛</t>
  </si>
  <si>
    <t>Hello-CTF Github</t>
  </si>
  <si>
    <t>https://mp.weixin.qq.com/s/-BK28uJAvW6vAUVgFElymA</t>
  </si>
  <si>
    <t>第三届强网杯全国网络安全挑战赛线上赛</t>
  </si>
  <si>
    <t>jqctf.jd.com</t>
  </si>
  <si>
    <t>https://news.fudan.edu.cn/2018/0420/c5a54675/page.htm</t>
  </si>
  <si>
    <t>第二届“强网杯”全国网络安全挑战赛-线下赛</t>
  </si>
  <si>
    <t>The 2nd Strong Network Cup National Cyber Security Challenge</t>
  </si>
  <si>
    <t>信息工程大学</t>
  </si>
  <si>
    <t>http://www.ciscn.cn/</t>
  </si>
  <si>
    <t>第二届“强网杯”全国网络安全挑战赛-线上赛</t>
  </si>
  <si>
    <t>http://www.ciscn.cn/competition/securityCompetition?compet_id=39</t>
  </si>
  <si>
    <t>https://www.secpulse.com/archives/69824.html</t>
  </si>
  <si>
    <t>The 1st Strong Network Cup National Cyber Security Challenge</t>
  </si>
  <si>
    <t>“护网杯”2018年网络安全防护赛</t>
  </si>
  <si>
    <t>Net Protection Cup</t>
  </si>
  <si>
    <t>护网杯</t>
  </si>
  <si>
    <t>工业和信息化部指导，中国互联网协会、中国信息通信研究院、国家工业信息安全发展研究中心</t>
  </si>
  <si>
    <t>http://m.52jingsai.com/article-6540.html</t>
  </si>
  <si>
    <t>This competition emphasizes practicality and integration, closely combines the outstanding problems found in the security protection law enforcement inspection of the Ministry of Industry and Information Technology in recent years, builds security protection scenarios according to the real systems and platforms of enterprises, and integrates and deploys final scenarios covering new fields such as telecommunication networks, the Internet, industrial Internet and converged services.(http://m.52jingsai.com/article-6540.html)</t>
  </si>
  <si>
    <t>http://www.isclab.org.cn</t>
  </si>
  <si>
    <t>第二届数据安全大赛暨首届“数信杯”数据安全大赛</t>
  </si>
  <si>
    <t>The 2nd Data Security Competition and the 1st "Data Information Cup" Data Security Competition</t>
  </si>
  <si>
    <t>数信杯</t>
  </si>
  <si>
    <t>中国电子信息产业发展研究院、中国软件测评中心、中国信息通信研究院、国家工业信息安全发展研究中心</t>
  </si>
  <si>
    <t>https://shuxinbei.ichunqiu.com/</t>
  </si>
  <si>
    <t>https://www.integritytech.com.cn/html/News/News_711_1.html</t>
  </si>
  <si>
    <t>https://www.ctfiot.com/173987.html</t>
  </si>
  <si>
    <t>数字中国·数据安全产业人才能力挑战赛（决赛）</t>
  </si>
  <si>
    <t>2023 Digital China Innovation Competition - Network Security Track</t>
  </si>
  <si>
    <t>数字中国</t>
  </si>
  <si>
    <t>https://www.xyctf.top/</t>
  </si>
  <si>
    <t>数字中国·数据安全产业人才能力挑战赛（初赛）</t>
  </si>
  <si>
    <t>https://mp.weixin.qq.com/s/iA1PQ9ExwVlRN_iOB7INAg</t>
  </si>
  <si>
    <t>https://www.ctfiot.com/108889.html</t>
  </si>
  <si>
    <t>数字中国·数据安全产业解决方案创新赛（初赛）</t>
  </si>
  <si>
    <t>https://d3c.tf/</t>
  </si>
  <si>
    <t>https://xxhb.fjnu.edu.cn/6e/8c/c9337a355980/page.htm</t>
  </si>
  <si>
    <t>2022数字中国创新大赛网络安全赛道-车联网安全赛（初赛）</t>
  </si>
  <si>
    <t>2021 Digital China Innovation Competition - Internet of Vehicles Track</t>
  </si>
  <si>
    <t>https://paluctf.runctf.cn/</t>
  </si>
  <si>
    <t>https://www.szzg.gov.cn/2022/cxds/mtbd/202204/t20220415_4571035.htm</t>
  </si>
  <si>
    <t>2022 Digital China Innovation Competition - Internet of Vehicles Track</t>
  </si>
  <si>
    <t>https://miaotony.xyz/2022/03/25/CTF_2022HFCTF/</t>
  </si>
  <si>
    <t>https://bbs.kanxue.com/thread-272331.htm</t>
  </si>
  <si>
    <t>2021数字中国创新大赛虎符网络安全赛道</t>
  </si>
  <si>
    <t>2021 Digital China Innovation Competition - Hufu Cybersecurity Track</t>
  </si>
  <si>
    <t>https://www.qianxin.com/digital/news/detail?id=9</t>
  </si>
  <si>
    <t>https://mp.weixin.qq.com/s/ImWNs003Xsh-lruhC_addQ</t>
  </si>
  <si>
    <t>https://lazzzaro.github.io/2021/04/03/match-2021%E6%95%B0%E5%AD%97%E4%B8%AD%E5%9B%BD%E5%88%9B%E6%96%B0%E5%A4%A7%E8%B5%9B%E8%99%8E%E7%AC%A6%E7%BD%91%E7%BB%9C%E5%AE%89%E5%85%A8%E8%B5%9B%E9%81%93/index.html</t>
  </si>
  <si>
    <t>https://miaotony.xyz/2021/04/04/CTF_2021HFCTF/</t>
  </si>
  <si>
    <t>2020数字中国创新大赛虎符网络安全赛道</t>
  </si>
  <si>
    <t>2020 Digital China Innovation Competition - Hufu Cybersecurity Track</t>
  </si>
  <si>
    <t>https://www.sm.gov.cn/inc/hgbm/</t>
  </si>
  <si>
    <t>https://www.szzg.gov.cn/2020/cxds/mtbd/202009/t20200923_4563131.htm</t>
  </si>
  <si>
    <t>https://nssctf.cn/contest</t>
  </si>
  <si>
    <t>https://www.szzg.gov.cn/2020/cxds/mtbd/202004/t20200420_4563072.htm</t>
  </si>
  <si>
    <t>https://www.beigui.xyz/2020/07/01/hufu/index.html</t>
  </si>
  <si>
    <t>https://ctf.njupt.edu.cn/archives/463</t>
  </si>
  <si>
    <t>https://www.cnblogs.com/ichunqiu/p/12841211.html</t>
  </si>
  <si>
    <t>2022数字中国创新大赛-虎符网络安全赛道（决赛）</t>
  </si>
  <si>
    <t>2022 Digital China Innovation Competition - Hufu Network Security Track</t>
  </si>
  <si>
    <t>https://www.aliyunctf.com/</t>
  </si>
  <si>
    <t>http://www.whhxit.edu.cn/xxgc/info/1053/4794.htm</t>
  </si>
  <si>
    <t>首届数据安全大赛决赛</t>
  </si>
  <si>
    <t>The 1st Data Security Competition</t>
  </si>
  <si>
    <t>数据安全大赛</t>
  </si>
  <si>
    <t>https://n0wayback.com/nkctf2024.html</t>
  </si>
  <si>
    <t>https://topics.gmw.cn/2023-03/14/content_36429743.htm</t>
  </si>
  <si>
    <t>2022年首届数据安全大赛（初赛）</t>
  </si>
  <si>
    <t>赛迪、中国信通院、中国软件测评中心</t>
  </si>
  <si>
    <t>https://adworld.xctf.org.cn/contest/assess?hash=94938be6-ce42-11ee-ab28-...</t>
  </si>
  <si>
    <t>https://www.cnblogs.com/wgf4242/p/16825857.html</t>
  </si>
  <si>
    <t>2024数据安全大赛</t>
  </si>
  <si>
    <t>2024 Data Security Competition</t>
  </si>
  <si>
    <t xml:space="preserve"> 广西壮族自治区大数据发展局</t>
  </si>
  <si>
    <t>https://ctf.venomsec.com</t>
  </si>
  <si>
    <t>https://www.cace.org.cn/NEWS/COUNT?a=5441</t>
  </si>
  <si>
    <t>https://1cepeak.cn/post/2024sjaq-writeup/</t>
  </si>
  <si>
    <t>2020年新华三杯高校网络安全竞技大赛</t>
  </si>
  <si>
    <t>Xinhua III Cup</t>
  </si>
  <si>
    <t>新华三杯</t>
  </si>
  <si>
    <t>鹏城实验室、中国科学技术大学</t>
  </si>
  <si>
    <t>https://www.aqniu.com/zhuanti/2020hefei/70532.html</t>
  </si>
  <si>
    <t>https://www.nssctf.cn/contest</t>
  </si>
  <si>
    <t>2023-SICTF新生选拔赛</t>
  </si>
  <si>
    <t>SICTF 2023</t>
  </si>
  <si>
    <t>新生选拔赛</t>
  </si>
  <si>
    <t>四川农业大学</t>
  </si>
  <si>
    <t>https://adworld.xctf.org.cn/league/list</t>
  </si>
  <si>
    <t>https://blog.csdn.net/luochen2436/article/details/128737105</t>
  </si>
  <si>
    <t>https://cloud.tencent.com/developer/article/2269921</t>
  </si>
  <si>
    <t>https://www.cnblogs.com/mumuhhh/p/17691935.html</t>
  </si>
  <si>
    <t>2023新疆高校大学生信息安全大赛</t>
  </si>
  <si>
    <t>2023 Xinjiang College Students Information Security Competition</t>
  </si>
  <si>
    <t>新疆高校大学生信息安全大赛</t>
  </si>
  <si>
    <t>新疆高校计算机教育学会、新疆大学</t>
  </si>
  <si>
    <t>2018·春秋圣诞欢乐赛</t>
  </si>
  <si>
    <t>2018 Spring and Autumn Christmas Fun Contest</t>
  </si>
  <si>
    <t>春秋圣诞欢乐赛</t>
  </si>
  <si>
    <t>CTF大本营</t>
  </si>
  <si>
    <t>https://cloud.tencent.com/developer/article/1380117</t>
  </si>
  <si>
    <t>https://www.cnblogs.com/Aiue/p/10173691.html</t>
  </si>
  <si>
    <t>2023年春秋杯网络安全联赛冬季赛</t>
  </si>
  <si>
    <t>2023 Spring and Autumn Cup Cyber Security League</t>
  </si>
  <si>
    <t>Winter Edition</t>
  </si>
  <si>
    <t>春秋杯</t>
  </si>
  <si>
    <t>https://www.cnblogs.com/wgf4242/p/17978656</t>
  </si>
  <si>
    <t>https://boogipop.com/2024/02/10/2023%E5%B9%B4%E6%98%A5%E7%A7%8B%E6%9D%AF%E7%BD%91%E7%BB%9C%E5%AE%89%E5%85%A8%E8%81%94%E8%B5%9B%E5%86%AC%E5%AD%A3%E8%B5%9B%20Web%20Writeup/</t>
  </si>
  <si>
    <t>2023年春秋杯春季赛</t>
  </si>
  <si>
    <t>Spring Edition</t>
  </si>
  <si>
    <t>https://www.cnblogs.com/backlion/p/17459760.html</t>
  </si>
  <si>
    <t>https://www.ctfiot.com/116586.html</t>
  </si>
  <si>
    <t>https://xz.aliyun.com/t/12558?time__1311=mqmhD50KBK7K8xBqDTeeuRtKNi%3DFD8IDTeD&amp;alichlgref=https%3A%2F%2Fwww.google.com%2F</t>
  </si>
  <si>
    <t>2022年春秋杯冬季赛</t>
  </si>
  <si>
    <t>2022 Spring and Autumn Cup Cyber Security League</t>
  </si>
  <si>
    <t>https://wiki.compass.college/Writeup/2022cqb3/wp/</t>
  </si>
  <si>
    <t>https://www.cnblogs.com/wgf4242/p/17015872.html</t>
  </si>
  <si>
    <t>2022年春秋杯网络安全联赛-春季赛</t>
  </si>
  <si>
    <t>https://ephemerally.top/post/6</t>
  </si>
  <si>
    <t>https://blog.51cto.com/u_14178266/7428820</t>
  </si>
  <si>
    <t>https://nos4fe.site/writeups/2022/05/07/ichunqiu2022-pwn-wp.html</t>
  </si>
  <si>
    <t>2021年春秋杯网络安全联赛秋季赛</t>
  </si>
  <si>
    <t>2021 Spring and Autumn Cup Cyber Security League</t>
  </si>
  <si>
    <t>Fall Season</t>
  </si>
  <si>
    <t>https://www.cnblogs.com/backlion/p/15717901.html</t>
  </si>
  <si>
    <t>https://blog.csdn.net/m0_64910183/article/details/126614826</t>
  </si>
  <si>
    <t>https://www.cnblogs.com/whathay/p/15614775.html</t>
  </si>
  <si>
    <t>2021春秋杯网络安全联赛春季赛</t>
  </si>
  <si>
    <t>https://rce.moe/2021/06/08/2021%E5%B9%B4%E6%98%A5%E7%A7%8B%E6%9D%AF%E7%BD%91%E7%BB%9C%E5%AE%89%E5%85%A8%E8%81%94%E8%B5%9B%E6%98%A5%E5%AD%A3%E8%B5%9B-CTF-GameContract-WriteUp/</t>
  </si>
  <si>
    <t>2021年春秋杯新年欢乐赛</t>
  </si>
  <si>
    <t>New Year</t>
  </si>
  <si>
    <t>https://cloud.tencent.com/developer/article/2160374</t>
  </si>
  <si>
    <t>CTF | 2021 春秋杯 新年欢乐赛 WriteUp | MiaoTony's小窝</t>
  </si>
  <si>
    <t>2020年春秋杯新春战“疫”——网络安全公益赛</t>
  </si>
  <si>
    <t>2020 Spring and Autumn Cup Cyber Security League</t>
  </si>
  <si>
    <t>Epidemic</t>
  </si>
  <si>
    <t>http://www.ccw.com.cn/action/action/2020-02-25/12144.html</t>
  </si>
  <si>
    <t>https://www.anquanke.com/post/id/199491</t>
  </si>
  <si>
    <t>首届极客少年挑战赛</t>
  </si>
  <si>
    <t>Greek Junior Challenge</t>
  </si>
  <si>
    <t>极客少年挑战赛</t>
  </si>
  <si>
    <t>成都市互联网信息办公室；成都市高新区管委会</t>
  </si>
  <si>
    <t>https://blog.csdn.net/weixin_52365980/article/details/126550419</t>
  </si>
  <si>
    <t>10-18 years old participants: https://www.anquanke.com/post/id/249846</t>
  </si>
  <si>
    <t>江河杯2023年东昌府区网络安全技能大赛</t>
  </si>
  <si>
    <t>Jianghe Cup 2023</t>
  </si>
  <si>
    <t xml:space="preserve"> 东昌府区区委网信办、区教体局、区卫健局、区人社局、区财政局、区公安分局</t>
  </si>
  <si>
    <t>波卡黑客松开发者大赛</t>
  </si>
  <si>
    <t>Winter 2023 Polkadot Hackathon</t>
  </si>
  <si>
    <t>Polkadot Hackathon, OneBlock+, Parity</t>
  </si>
  <si>
    <t>https://medium.com/moonbeam-%E4%B8%AD%E6%96%87/%E6%99%8B%E7%BA%A7%E5%90%8D%E5%8D%95%E6%8F%AD%E6%99%93-%E4%B8%80%E8%A7%88-2023-%E5%86%AC%E5%AD%A3%E6%B3%A2%E5%8D%A1%E9%BB%91%E5%AE%A2%E6%9D%BE%E5%86%B3%E8%B5%9B%E9%A1%B9%E7%9B%AE-f6678ffc66ed</t>
  </si>
  <si>
    <t>第六届浙江省大学生网络与信息安全竞赛</t>
  </si>
  <si>
    <t>The 6th Zhejiang Provincial College Student Network and Information Security Competition</t>
  </si>
  <si>
    <t>浙江省大学生网络与信息安全竞赛</t>
  </si>
  <si>
    <t xml:space="preserve"> 浙江省大学生科技竞赛委员会, 杭州电子科技大学， 嘉兴职业技术大学，杭州安恒信息技术股份有限公司</t>
  </si>
  <si>
    <t>https://www.tzc.edu.cn/info/1111/76069.htm</t>
  </si>
  <si>
    <t>https://www.dr0n.top/posts/13f4d784/</t>
  </si>
  <si>
    <t>https://www.cnblogs.com/mumuhhh/p/17826635.html</t>
  </si>
  <si>
    <t>https://www.cnblogs.com/mumuhhh/p/17811688.html</t>
  </si>
  <si>
    <t>第五届浙江省大学生网络与信息安全竞赛</t>
  </si>
  <si>
    <t>The 5th Zhejiang Provincial College Student Network and Information Security Competition</t>
  </si>
  <si>
    <t>https://hise.hznu.edu.cn/c/2022-09-25/2761308.shtml</t>
  </si>
  <si>
    <t>https://cloud.tencent.com/developer/article/2129087</t>
  </si>
  <si>
    <t>https://www.dr0n.top/posts/780baaa1/</t>
  </si>
  <si>
    <t>第四届浙江省大学生网络与信息安全竞赛</t>
  </si>
  <si>
    <t>The 4th Zhejiang Provincial College Student Network and Information Security Competition</t>
  </si>
  <si>
    <t>https://www.hznu.edu.cn/c/2021-11-23/2633714.shtml</t>
  </si>
  <si>
    <t>https://www.cnblogs.com/404p3rs0n/p/15514643.html</t>
  </si>
  <si>
    <t>https://www.xunflash.top/archives/zjCTF_wp1.html</t>
  </si>
  <si>
    <t>第三届浙江省大学生网络与信息安全竞赛</t>
  </si>
  <si>
    <t>The 3rd Zhejiang Provincial College Student Network and Information Security Competition</t>
  </si>
  <si>
    <t>https://www.zstu.edu.cn/info/1064/4185.htm</t>
  </si>
  <si>
    <t>第二届浙江省大学生网络与信息安全竞赛</t>
  </si>
  <si>
    <t>The 2nd Zhejiang Provincial College Student Network and Information Security Competition</t>
  </si>
  <si>
    <t>https://www.sohu.com/a/342906344_99904287</t>
  </si>
  <si>
    <t>https://www.loongten.com/2019/09/22/zhejiang-ctf-College-Students-Online-competition/</t>
  </si>
  <si>
    <t>首届浙江省大学生网络与信息安全竞赛</t>
  </si>
  <si>
    <t>The 1st Zhejiang Provincial College Student Network and Information Security Competition</t>
  </si>
  <si>
    <t>https://www.zjiet.edu.cn/2018/1109/c108a34752/page.htm</t>
  </si>
  <si>
    <t>https://blog.csdn.net/wild_smart_cuber/article/details/138004635</t>
  </si>
  <si>
    <t>https://www.zhousa.com/archives/43624.html</t>
  </si>
  <si>
    <t>https://blog.csdn.net/qq_17282985/article/details/130632499</t>
  </si>
  <si>
    <t>浙江警察学院平航杯电子数据取证比赛</t>
  </si>
  <si>
    <t>Pangu Stone Cup</t>
  </si>
  <si>
    <t>首届港澳地区大专联校网络安全竞赛-决赛</t>
  </si>
  <si>
    <t>Hong Kong and Macao University Cyber Security Competition</t>
  </si>
  <si>
    <t>港澳地区大专联校网络安全竞赛</t>
  </si>
  <si>
    <t>香港特别行政区政府创新科技署应用科技研究院(应科院)</t>
  </si>
  <si>
    <t>https://security.zhiding.cn/security_zone/2017/0614/3094409.shtml</t>
  </si>
  <si>
    <t>首届港澳地区大专联校网络安全竞赛-初赛</t>
  </si>
  <si>
    <t>湖湘杯 2014</t>
  </si>
  <si>
    <t>The 1st Huxiang Cup</t>
  </si>
  <si>
    <t>湖湘杯</t>
  </si>
  <si>
    <t>中共湖南省委网络安全和信息化委员会办公室； 湖南省教育厅；湖南省广播电视局；湖南省政务管理服务局；湖南省通信管理局；长沙市人民政府</t>
  </si>
  <si>
    <t>http://www.godasai.com/zhuanye/biancheng/xinxianquan/2014-12-22/340.html</t>
  </si>
  <si>
    <t>https://www.cac.gov.cn/2015-01/04/c_1113860033.htm</t>
  </si>
  <si>
    <t>https://news.sina.com.cn/o/2014-12-29/182531340874.shtml</t>
  </si>
  <si>
    <t>湖湘杯 2015</t>
  </si>
  <si>
    <t>The 2nd Huxiang Cup</t>
  </si>
  <si>
    <t>湖湘杯 2016</t>
  </si>
  <si>
    <t>The 3rd Huxiang Cup</t>
  </si>
  <si>
    <t>https://news.csu.edu.cn/info/1002/131923.htm</t>
  </si>
  <si>
    <t>湖湘杯 2017</t>
  </si>
  <si>
    <t>The 4th Huxiang Cup</t>
  </si>
  <si>
    <t>https://www.sohu.com/a/209077005_119717</t>
  </si>
  <si>
    <t>https://ultramangaia.github.io/blog/2017/%E6%B9%96%E6%B9%98%E6%9D%AF-2017-ctf.html</t>
  </si>
  <si>
    <t>https://blog.csdn.net/aptx4869_li/article/details/78877216</t>
  </si>
  <si>
    <t>https://blog.csdn.net/yuse1194/article/details/78637242</t>
  </si>
  <si>
    <t>湖湘杯 2018</t>
  </si>
  <si>
    <t>The 5th Huxiang Cup</t>
  </si>
  <si>
    <t>https://www.sohu.com/a/278434819_119717</t>
  </si>
  <si>
    <t>https://impakho.com/post/hxb-2018-writeup</t>
  </si>
  <si>
    <t>https://blog.csdn.net/CharlesGodX/article/details/86762347</t>
  </si>
  <si>
    <t>The 6th Huxiang Cup</t>
  </si>
  <si>
    <t>https://www.jdonline.com.hk/content_47228.html</t>
  </si>
  <si>
    <t>湖湘杯 2019</t>
  </si>
  <si>
    <t>https://xi4or0uji.github.io/2019/11/10/2019%E6%B9%96%E6%B9%98%E6%9D%AFwp/</t>
  </si>
  <si>
    <t>https://www.anquanke.com/post/id/192605</t>
  </si>
  <si>
    <t>第七届“湖湘杯”网络安全技能大赛（决赛）2021</t>
  </si>
  <si>
    <t>The 7th Huxiang Cup</t>
  </si>
  <si>
    <t>https://hunan.gov.cn/hnszf/hnyw/zwdt/202112/t20211206_21247789.html</t>
  </si>
  <si>
    <t>第七届“湖湘杯”网络安全技能大赛（初赛）2021</t>
  </si>
  <si>
    <t>中共湖南省委网络安全和信息化委员会办公室;湖南省教育厅;湖南省广播电视局;湖南省政务管理服务局;湖南省通信管理局;长沙市人民政府</t>
  </si>
  <si>
    <t>https://www.cac.gov.cn/2021-12/15/c_1641167209664558.htm</t>
  </si>
  <si>
    <t>https://blog.csdn.net/qq_41866334/article/details/121334376</t>
  </si>
  <si>
    <t>https://blog.csdn.net/m0_64910183/article/details/126612809</t>
  </si>
  <si>
    <t>2018“湖湘杯”网络安全技能大赛</t>
  </si>
  <si>
    <t>The 2018 Huxiang Cup</t>
  </si>
  <si>
    <t>中共湖南省委网络安全和信息化领导小组办公室、长沙市人民政府、湖南省经济和信息化委员会、湖南省公安厅、湖南省教育厅、国家计算机网络与信息安全管理中心、湖南省人力资源和社会保障厅、湖南省卫生和计划生育委员会、湖南省新闻出版广电局、湖南省国家保密局</t>
  </si>
  <si>
    <t>https://xxc.csmzxy.edu.cn/info/1051/1175.htm</t>
  </si>
  <si>
    <t>https://blog.csdn.net/qq_35405259/article/details/84228991</t>
  </si>
  <si>
    <t>“湖湘杯”网络安全技能大赛</t>
  </si>
  <si>
    <t>The 2017 Huxiang Cup</t>
  </si>
  <si>
    <t>中共湖南省委网信办（湖南省互联网信息办公室）、湖南省教育厅、湖南省经济和信息化委员会、湖南省公安厅、湖南省国家安全厅、湖南省新闻出版广电局、湖南省通信管理局、湖南省国家保密局、湖南省国家密码管理局</t>
  </si>
  <si>
    <t>https://ares-x.com/2017/11/26/2017%E5%B9%B4%E6%B9%96%E6%B9%98%E6%9D%AF%E7%BD%91%E7%BB%9C%E5%AE%89%E5%85%A8%E6%8A%80%E8%83%BD%E5%A4%A7%E8%B5%9BWriteup/</t>
  </si>
  <si>
    <t>https://doge-dog.github.io/2017/11/26/hxctf2017-writeup/</t>
  </si>
  <si>
    <t>百度“AI的光”冬令营白帽黑客专项训练赛之春秋杯2021赛季</t>
  </si>
  <si>
    <t>Baidu "AI Light" Winter Camp White Hat Hacker Special Training Tournament Spring and Autumn Cup</t>
  </si>
  <si>
    <t>百度“AI的光”</t>
  </si>
  <si>
    <t>北京永信至诚</t>
  </si>
  <si>
    <t>第一届“百度杯”信息安全攻防总决赛</t>
  </si>
  <si>
    <t>The first "Baidu Cup" Information Security Attack and Defense</t>
  </si>
  <si>
    <t>百度杯</t>
  </si>
  <si>
    <t>百度安全、百度安全应急响应中心与i春秋学院联合主办</t>
  </si>
  <si>
    <t>第三届“百越杯”福建省高校网络空间安全大赛</t>
  </si>
  <si>
    <t>The 1st Baiyue Cup</t>
  </si>
  <si>
    <t>百越杯</t>
  </si>
  <si>
    <t>福建省教育厅、福建省网络与信息安全信息通报中心、福建省高校网络空间安全大赛组委会</t>
  </si>
  <si>
    <t>The 2nd Baiyue Cup</t>
  </si>
  <si>
    <t>“百越杯”第五届福建省高校网络空间安全大赛</t>
  </si>
  <si>
    <t>The 5th Baiyue Cup</t>
  </si>
  <si>
    <t>https://xxhb.fjnu.edu.cn/5e/ae/c7652a220846/page.htm</t>
  </si>
  <si>
    <t>https://mp.weixin.qq.com/s/XbF_ML87jQHp_Rej-LBS4A</t>
  </si>
  <si>
    <t>第四届“百越杯”福建省高校网络空间安全大赛（决赛）</t>
  </si>
  <si>
    <t>The 4th Baiyue Cup</t>
  </si>
  <si>
    <t>福建省网络与信息安全协调小组办公室，福建省高校网络空间安全大赛组委会</t>
  </si>
  <si>
    <t>https://news.fzu.edu.cn/info/1011/4739.htm</t>
  </si>
  <si>
    <t>第四届“百越杯”福建省高校网络空间安全大赛（初赛）</t>
  </si>
  <si>
    <t>https://blog.csdn.net/zfzdbdr1250/article/details/84724196</t>
  </si>
  <si>
    <t>The 3rd Baiyue Cup</t>
  </si>
  <si>
    <t>福建省教育厅、福建省网络与信息安全协调小组办公室</t>
  </si>
  <si>
    <t>https://www.integritytech.com.cn/html/News/News_190_1.html</t>
  </si>
  <si>
    <t>矩阵杯网络安全大赛</t>
  </si>
  <si>
    <t>The Matrix Cup CTF</t>
  </si>
  <si>
    <t>矩阵杯</t>
  </si>
  <si>
    <t>360，华云安</t>
  </si>
  <si>
    <t>https://blog.xmcve.com/2024/06/02/%E7%9F%A9%E9%98%B5%E6%9D%AF-2024-Writeup/</t>
  </si>
  <si>
    <t>https://cn-sec.com/archives/2809969.html</t>
  </si>
  <si>
    <t>https://ctf.njupt.edu.cn/archives/831</t>
  </si>
  <si>
    <t>2019“神盾杯”上海市网络安全竞赛</t>
  </si>
  <si>
    <t>2019 "SHIELD Cup" Shanghai Cyber ​​Security Competition</t>
  </si>
  <si>
    <t>神盾杯</t>
  </si>
  <si>
    <t>上海市信息网络安全管理协会</t>
  </si>
  <si>
    <t>https://www.iscn.org.cn/2019/news_0621/437.html</t>
  </si>
  <si>
    <t>https://mochazz.github.io/2019/06/14/2019%E7%A5%9E%E7%9B%BE%E6%9D%AF%E4%B8%8A%E6%B5%B7%E5%B8%82%E7%BD%91%E7%BB%9C%E5%AE%89%E5%85%A8%E7%AB%9E%E8%B5%9BWeb%E9%A2%98%E8%A7%A3/</t>
  </si>
  <si>
    <t>https://www.4hou.com/posts/pRyr</t>
  </si>
  <si>
    <t>https://vuln.top/posts/2019shendun/</t>
  </si>
  <si>
    <t>第三届“祥云杯”网络安全大赛暨吉林省第五届大学生网络安全大赛（决赛）</t>
  </si>
  <si>
    <t>The 3rd Xiangyun Cup and the 5th Jilin Province College Student Cyber ​​Security Competition</t>
  </si>
  <si>
    <t>祥云杯</t>
  </si>
  <si>
    <t>https://cloud.tencent.com/developer/news/1184680</t>
  </si>
  <si>
    <t>第三届“祥云杯”网络安全大赛暨吉林省第五届大学生网络安全大赛（初赛）</t>
  </si>
  <si>
    <t>第八届福州大学信息安全竞赛</t>
  </si>
  <si>
    <t>The 8th Network Information Security Competition</t>
  </si>
  <si>
    <t>福州大学信息安全竞赛</t>
  </si>
  <si>
    <t xml:space="preserve"> 福州大学教务处</t>
  </si>
  <si>
    <t>https://www.fjnu.edu.cn/67/4e/c13a26446/page.htm</t>
  </si>
  <si>
    <t>2018“中国梦•劳动美”福建金融系统网络安全技能竞赛</t>
  </si>
  <si>
    <t>The 2018 Fujian Financial System Cyber Security Skills Competition</t>
  </si>
  <si>
    <t>福建金融系统网络安全技能竞赛</t>
  </si>
  <si>
    <t>福建银监局、福建省总工会</t>
  </si>
  <si>
    <t>https://www.iaf.org.cn/about/notice/2018-10-11/86724.html</t>
  </si>
  <si>
    <t>2022第五空间网络安全大赛 - CTF比赛决赛</t>
  </si>
  <si>
    <t>The 4th "Fifth Space" Cyber Security Competition</t>
  </si>
  <si>
    <t>第五空间网络安全大赛</t>
  </si>
  <si>
    <t>中国网络空间安全协会、天津市委网信办、天津市总工会, 天津市网络空间安全协会、三六零数字安全科技集团有限公司, 南开大学、天津大学、天津理工大学、麒麟软件有限公司、天津奇安信网络技术有限公司、天津启明星辰信息技术有限公司、天津绿盟安全科技有限公司、软极网络技术有限公司</t>
  </si>
  <si>
    <t>https://www.tjcac.gov.cn/ztgz/wqzt/wlaqxcz/202209/t20220922_5993464.html</t>
  </si>
  <si>
    <t>https://blog.csdn.net/m0_64910183/article/details/126989981</t>
  </si>
  <si>
    <t>https://www.cnblogs.com/backlion/p/16717964.html</t>
  </si>
  <si>
    <t>https://www.ctfiot.com/58322.html</t>
  </si>
  <si>
    <t>2021第五空间网络安全大赛 - CTF比赛决赛</t>
  </si>
  <si>
    <t>The 3rd "Fifth Space" Cyber Security Competition</t>
  </si>
  <si>
    <t>http://m.52jingsai.com/article-15015.html</t>
  </si>
  <si>
    <t>https://miaotony.xyz/2021/09/18/CTF_2021_5space/</t>
  </si>
  <si>
    <t>https://blog.csdn.net/qq_45603443/article/details/120390911</t>
  </si>
  <si>
    <t>2020第五空间网络安全大赛 - CTF比赛决赛</t>
  </si>
  <si>
    <t>The 2nd "Fifth Space" Cyber Security Competition</t>
  </si>
  <si>
    <t>https://net.sjtu.edu.cn/info/1010/2141.htm#:~:text=%E4%BD%9C%E4%B8%BA%E7%AC%AC%E5%9B%9B%E5%B1%8A%E4%B8%96%E7%95%8C,%E6%99%BA%E8%83%BD%E5%AE%89%E5%85%A8%E5%A4%A7%E8%B5%9B%E7%89%B9%E7%AD%89%E5%A5%96%E3%80%82</t>
  </si>
  <si>
    <t>https://www.anquanke.com/post/id/209205</t>
  </si>
  <si>
    <t>https://www.4hou.com/posts/p77y</t>
  </si>
  <si>
    <t>2019第五空间网络安全大赛 - CTF比赛决赛</t>
  </si>
  <si>
    <t>The 1st "Fifth Space" Cyber Security Competition</t>
  </si>
  <si>
    <t>https://blog.csdn.net/qq_42181428/article/details/100520884</t>
  </si>
  <si>
    <t>https://xz.aliyun.com/t/6431?time__1311=n4%2BxnD0DRDB737IPGNnmDUrhiePAItDk0QeD&amp;alichlgref=https%3A%2F%2Fxz.aliyun.com%2Fnode%2F13%3Fpage%3D8</t>
  </si>
  <si>
    <t>第四届“红帽杯”网络安全大赛</t>
  </si>
  <si>
    <t>The 4th Red Hat Cup Cybersecurity Competition</t>
  </si>
  <si>
    <t>红帽杯</t>
  </si>
  <si>
    <t>广东省计算机信息网络安全协会</t>
  </si>
  <si>
    <t>https://www.hp.gov.cn/gzjg/qzfgwhgzbm/qgafj/xxgk/content/post_7397892.html</t>
  </si>
  <si>
    <t>Set-up: The competition mode is attack and defense (AWD), divided into three groups: government state-owned enterprises and institutions, universities, and security companies. The finals will be ranked by university vs. university, government state-owned enterprises vs. government state-owned enterprises, and security companies vs. security companies. (https://www.scut.edu.cn/redhat2017/register/index.html)</t>
  </si>
  <si>
    <t>https://blog.51cto.com/u_16159500/6517819</t>
  </si>
  <si>
    <t>https://cloud.tencent.com/developer/article/2070012</t>
  </si>
  <si>
    <t>第三届红帽杯网络安全攻防大赛在广州启动</t>
  </si>
  <si>
    <t>The 3rd Red Hat Cup Cybersecurity Competition</t>
  </si>
  <si>
    <t>https://www.integritytech.com.cn/html/News/News_398_1.html</t>
  </si>
  <si>
    <t>第二届红帽杯网络安全攻防大赛-线下赛</t>
  </si>
  <si>
    <t>The 2nd Red Hat Cup Cybersecurity Competition</t>
  </si>
  <si>
    <t>https://cse.sysu.edu.cn/eclc/article/71</t>
  </si>
  <si>
    <t>第二届红帽杯网络安全攻防大赛-线上赛</t>
  </si>
  <si>
    <t>http://www.figurefairfl.com/jsjxb/2019/0325/c167a8448/page.htm</t>
  </si>
  <si>
    <t>https://technology12002.rssing.com/chan-40338889/article25.html</t>
  </si>
  <si>
    <t>广东省红帽杯网络安全攻防大赛</t>
  </si>
  <si>
    <t>The 1st Red Hat Cup Cybersecurity Competition</t>
  </si>
  <si>
    <t>https://www.scut.edu.cn/redhat2017/register/index.html</t>
  </si>
  <si>
    <t>https://imlonghao.com/48.html</t>
  </si>
  <si>
    <t>https://www.anquanke.com/post/id/86038</t>
  </si>
  <si>
    <t>2021年数字中国创新大赛网络安全赛道（数据安全赛题）暨“红明谷”杯数据安全大赛</t>
  </si>
  <si>
    <t>2021 Digital China Innovation Competition Cyber Security Track (Data Security Competition) and the 1st "Hongming Valley" Cup Data Security Competition</t>
  </si>
  <si>
    <t>红明谷 (数字中国)</t>
  </si>
  <si>
    <t>https://www.51cto.com/article/658124.html</t>
  </si>
  <si>
    <t>Digital Healthcare</t>
  </si>
  <si>
    <t>https://www.sohu.com/a/459219298_104421</t>
  </si>
  <si>
    <t>https://blog.csdn.net/pipidejiahuo/article/details/115409442</t>
  </si>
  <si>
    <t>第三届“红明谷”杯网络安全技能场景赛（决赛）</t>
  </si>
  <si>
    <t>2023 Digital China Innovation Competition Cyber Security Track (Data Security Competition) and the 3rd "Hongming Valley" Cup Data Security Competition</t>
  </si>
  <si>
    <t>红明谷杯</t>
  </si>
  <si>
    <t>https://sm.fjsen.com/2023-04/25/content_31301953.htm</t>
  </si>
  <si>
    <t>第三届“红明谷”杯网络安全技能场景赛（初赛）</t>
  </si>
  <si>
    <t>2023 Digital China Innovation Competition Cyber Security Track (Data Security Competition) and the 3rd "Hongming Valley" Cup Data Security Competitio3</t>
  </si>
  <si>
    <t>https://www.youtube.com/watch?v=2S_TXaGYD8E</t>
  </si>
  <si>
    <t>http://sm.fjsen.com/2023-04/25/content_31301953.htm</t>
  </si>
  <si>
    <t>https://blog.csdn.net/mochu7777777/article/details/130255217</t>
  </si>
  <si>
    <t>第二届“红明谷”杯数据安全大赛-技能场景赛（决赛）</t>
  </si>
  <si>
    <t>2022 Digital China Innovation Competition Cyber Security Track (Data Security Competition) and the 2nd "Hongming Valley" Cup Data Security Competition</t>
  </si>
  <si>
    <t>https://ac.nowcoder.com/acm/contest/77922#rank</t>
  </si>
  <si>
    <t>https://www.sohu.com/a/540769086_121123911</t>
  </si>
  <si>
    <t xml:space="preserve">第二届“红明谷”杯数据安全大赛-技能场景赛（初赛) </t>
  </si>
  <si>
    <t>https://www.ctfiot.com/32078.html</t>
  </si>
  <si>
    <t>https://blog.csdn.net/m0_45373799/article/details/123675580</t>
  </si>
  <si>
    <t>第四届红明谷杯（初赛）</t>
  </si>
  <si>
    <t>2024 Digital China Innovation Competition Cyber Security Track (Data Security Competition) and the 4th "Hongming Valley" Cup Data Security Competition</t>
  </si>
  <si>
    <t>第四</t>
  </si>
  <si>
    <t>https://www.douyin.com/shipin/7343623269284644902</t>
  </si>
  <si>
    <t>https://1cepeak.cn/post/2024hmg-writeup/</t>
  </si>
  <si>
    <t>https://blog.csdn.net/2301_77392802/article/details/137394600</t>
  </si>
  <si>
    <t>2022第三届“网鼎杯”网络安全大赛总决赛</t>
  </si>
  <si>
    <t>The 3rd Wangding Cup</t>
  </si>
  <si>
    <t>网鼎杯</t>
  </si>
  <si>
    <t>国家网络与信息安全信息通报中心, 深信服科技股份有限公司, 北京永信至诚科技股份有限公司, 阿里巴巴（中国）网络技术有限公司, 百度在线网络技术（北京）有限公司, 奇安信科技集团股份有限公司, 清华大学网络科学与网络空间研究院, 深圳市腾讯计算机系统有限公司, 中国科学院信息工程研究所</t>
  </si>
  <si>
    <t>https://web.archive.org/web/20240425074058/http://124.128.231.226:9999/uploads/jnds/file2942.pdf</t>
  </si>
  <si>
    <t>https://www.scse.uestc.edu.cn/info/1020/12421.htm</t>
  </si>
  <si>
    <t>2022第三届“网鼎杯”网络安全大赛半决赛</t>
  </si>
  <si>
    <t>https://hack.lug.ustc.edu.cn/</t>
  </si>
  <si>
    <t>QQ 群：759723360</t>
  </si>
  <si>
    <t>2022年第三届“网鼎杯”网络安全大赛（玄武组）</t>
  </si>
  <si>
    <t>The 3rd Wangding Cup (Xuanwu Group)</t>
  </si>
  <si>
    <t>https://www.ctfiot.com/56442.html</t>
  </si>
  <si>
    <t>2022年第三届“网鼎杯”网络安全大赛（朱雀组）</t>
  </si>
  <si>
    <t>The 3rd Wangding Cup (Suzaku Group)</t>
  </si>
  <si>
    <t>https://hunan.voc.com.cn/article/202404/20240429151332298224.html</t>
  </si>
  <si>
    <t>https://blog.csdn.net/ZXW_NUDT/article/details/126609555</t>
  </si>
  <si>
    <t>2022年第三届“网鼎杯”网络安全大赛（白虎组）</t>
  </si>
  <si>
    <t>The 3rd Wangding Cup (White Tiger Group)</t>
  </si>
  <si>
    <t>https://archive.ph/Nczqj</t>
  </si>
  <si>
    <t>https://blog.csdn.net/sorryagain/article/details/126721407</t>
  </si>
  <si>
    <t>2022年第三届“网鼎杯”网络安全大赛（青龙组）</t>
  </si>
  <si>
    <t>The 3rd Wangding Cup (Qinglong)</t>
  </si>
  <si>
    <t>https://miaotony.xyz/2022/08/28/CTF_2022wangding_qinglong/</t>
  </si>
  <si>
    <t>第二届“网鼎杯”网络安全大赛总决赛</t>
  </si>
  <si>
    <t>The 2nd Wangding Cup</t>
  </si>
  <si>
    <t>https://shenzhen.sina.cn/news/2020-11-30/detail-iiznezxs4461473.d.html</t>
  </si>
  <si>
    <r>
      <rPr>
        <sz val="11"/>
        <color rgb="FF000000"/>
        <rFont val="Microsoft YaHei"/>
        <family val="2"/>
        <charset val="134"/>
      </rPr>
      <t>Yongxin Zhicheng specially upgraded the "Attack and Defense Scene" 3D display system, incorporating the concept of " </t>
    </r>
    <r>
      <rPr>
        <b/>
        <sz val="11"/>
        <color rgb="FF000000"/>
        <rFont val="Microsoft YaHei"/>
        <family val="2"/>
        <charset val="134"/>
      </rPr>
      <t>war chess deduction</t>
    </r>
    <r>
      <rPr>
        <sz val="11"/>
        <color rgb="FF000000"/>
        <rFont val="Microsoft YaHei"/>
        <family val="2"/>
        <charset val="134"/>
      </rPr>
      <t> " to present the competition situation from </t>
    </r>
    <r>
      <rPr>
        <b/>
        <sz val="11"/>
        <color rgb="FF000000"/>
        <rFont val="Microsoft YaHei"/>
        <family val="2"/>
        <charset val="134"/>
      </rPr>
      <t>macro and micro perspectives</t>
    </r>
    <r>
      <rPr>
        <sz val="11"/>
        <color rgb="FF000000"/>
        <rFont val="Microsoft YaHei"/>
        <family val="2"/>
        <charset val="134"/>
      </rPr>
      <t> . On the one hand, the audience can look down on the entire "chess game" from the air, understand the progress of the four teams in solving problems, and compare the strengths of each group; on the other hand, they can also pay attention to the problem solving of a certain team from a micro perspective, and understand the team score, the first blood of the competition question and other key competition information through the color changes of each team's buildings, system pop-ups and other elements. (https://www.integritytech.com.cn/html/News/News_490_1.html)</t>
    </r>
  </si>
  <si>
    <t>第二届“网鼎杯”网络安全大赛半决赛</t>
  </si>
  <si>
    <t>第二届“网鼎杯”网络安全大赛</t>
  </si>
  <si>
    <t>https://archive.ph/PIjkw</t>
  </si>
  <si>
    <t>https://blog.fullstackpentest.com/2020-wang-ding-bei-writeup.html</t>
  </si>
  <si>
    <t>https://www.cnblogs.com/yilo/p/12899924.html</t>
  </si>
  <si>
    <t>https://gksec.com/2020-WangDingBei.html</t>
  </si>
  <si>
    <t>网鼎杯——线下半决赛、总决赛</t>
  </si>
  <si>
    <t>The 1st Wangding Cup</t>
  </si>
  <si>
    <t>https://archive.ph/ECmAP</t>
  </si>
  <si>
    <t>https://www.ichunqiu.com/competition/detail/154</t>
  </si>
  <si>
    <t>网鼎杯网络安全大赛-玄武</t>
  </si>
  <si>
    <t>网鼎杯网络安全大赛-朱雀</t>
  </si>
  <si>
    <t>https://blog.csdn.net/2301_76896268/article/details/134146020</t>
  </si>
  <si>
    <t>网鼎杯网络安全大赛-白虎</t>
  </si>
  <si>
    <t>https://web.archive.org/web/20240514164433/https://www.chinacodes.com.cn/news/lookAllNews.do</t>
  </si>
  <si>
    <t>https://blog.csdn.net/re_psyche/article/details/81943213</t>
  </si>
  <si>
    <t>网鼎杯网络安全大赛-青龙</t>
  </si>
  <si>
    <t>2022网鼎杯青龙组wp_(202208)网鼎杯青龙组 wp-CSDN博客</t>
  </si>
  <si>
    <t>“美亚杯”第三届全国电子数据取证竞赛</t>
  </si>
  <si>
    <t>Meiya Cup</t>
  </si>
  <si>
    <t>美亚杯</t>
  </si>
  <si>
    <t>中国刑事警察学院</t>
  </si>
  <si>
    <t>https://www.meiyacup.cn/Ne_d_gci_16_id_30.html</t>
  </si>
  <si>
    <t>https://blog.csdn.net/m0_64444909/article/details/126771337</t>
  </si>
  <si>
    <t>https://blog.csdn.net/weixin_46081055/article/details/121435465</t>
  </si>
  <si>
    <t>美团网络安全挑战赛</t>
  </si>
  <si>
    <t xml:space="preserve">The 1st Meituan Cyber Security University Challenge </t>
  </si>
  <si>
    <t>美团安全应急响应中心；美团·校园招聘</t>
  </si>
  <si>
    <t xml:space="preserve">The 2nd Meituan Cyber Security University Challenge </t>
  </si>
  <si>
    <t>第五届美团网络安全高校挑战赛（决赛）</t>
  </si>
  <si>
    <t xml:space="preserve">The 5th Meituan Cyber Security University Challenge </t>
  </si>
  <si>
    <t>第五届美团网络安全高校挑战赛（初赛）</t>
  </si>
  <si>
    <t>https://zxw-nudt.blog.csdn.net/article/details/127068012?ydreferer=aHR0cHM6Ly9ibG9nLmNzZG4ubmV0L3p4d19udWR0L2NhdGVnb3J5XzEyMDMwNjg5Lmh0bWw%3D</t>
  </si>
  <si>
    <t>https://www.cnblogs.com/backlion/p/16704171.html</t>
  </si>
  <si>
    <t>第四届美团网络安全高校挑战赛（决赛）</t>
  </si>
  <si>
    <t xml:space="preserve">The 4th Meituan Cyber Security University Challenge </t>
  </si>
  <si>
    <t>美团安全应急响应中心；美团·校园招聘；美团科协</t>
  </si>
  <si>
    <t>https://blog.csdn.net/m0_64910183/article/details/126612873</t>
  </si>
  <si>
    <t>https://www.cnblogs.com/backlion/p/15717900.html</t>
  </si>
  <si>
    <t>https://blog.csdn.net/weixin_46081055/article/details/121869227</t>
  </si>
  <si>
    <t>第四届美团网络安全高校挑战赛（初赛）</t>
  </si>
  <si>
    <t>第三届美团网络安全挑战赛（决赛）</t>
  </si>
  <si>
    <t xml:space="preserve">The 3rd Meituan Cyber Security University Challenge </t>
  </si>
  <si>
    <t>美团安全应急响应中心 美团·校园招聘</t>
  </si>
  <si>
    <t>第三届美团网络安全挑战赛（初赛）</t>
  </si>
  <si>
    <t>https://archive.ph/YedYt</t>
  </si>
  <si>
    <t>https://archive.ph/j3xDh</t>
  </si>
  <si>
    <t>https://blog.csdn.net/shuaicenglou3032/article/details/117188499</t>
  </si>
  <si>
    <t>https://ctf.njupt.edu.cn/archives/618</t>
  </si>
  <si>
    <t>https://miaotony.xyz/2021/05/26/CTF_2021MeiTuan/</t>
  </si>
  <si>
    <t>蓝帽杯</t>
  </si>
  <si>
    <t>The 1st "Blue Cap Cup" National College Student Cyber Security Skills Competition</t>
  </si>
  <si>
    <t>中国人民公安大学；北京理工大学；奇安信科技集团股份有限公司</t>
  </si>
  <si>
    <t>The 2nd "Blue Cap Cup" National College Student Cyber Security Skills Competition</t>
  </si>
  <si>
    <t>https://zo1ro.fun/2019/08/31/blue-hat-final/</t>
  </si>
  <si>
    <t>https://cn.chinadaily.com.cn/2018-09/05/content_36870512.htm</t>
  </si>
  <si>
    <t>The 3rd "Blue Cap Cup" National College Student Cyber Security Skills Competition</t>
  </si>
  <si>
    <t>https://www.secrss.com/articles/12742</t>
  </si>
  <si>
    <t>Focused on Law Enforcement/Public Security Institutions</t>
  </si>
  <si>
    <t>第六届“蓝帽杯”全国大学生网络安全技能大赛（半决赛）</t>
  </si>
  <si>
    <t>The 6th "Blue Cap Cup" National College Student Cyber Security Skills Competition</t>
  </si>
  <si>
    <t xml:space="preserve">Finals </t>
  </si>
  <si>
    <t>https://www.qianxin.com/bluehatcup/2022/news/details?id=6747</t>
  </si>
  <si>
    <t>https://blog.csdn.net/a_touhouer/article/details/117632700</t>
  </si>
  <si>
    <t>第六届“蓝帽杯”全国大学生网络安全技能大赛（初赛）</t>
  </si>
  <si>
    <t>https://www.4hou.com/posts/mXGr</t>
  </si>
  <si>
    <t>https://blog.csdn.net/qq_45603443/article/details/125699844</t>
  </si>
  <si>
    <t>第五届“蓝帽杯”全国大学生-网络安全技能大赛（决赛）</t>
  </si>
  <si>
    <t>The 5th "Blue Cap Cup" National College Student Cyber Security Skills Competition</t>
  </si>
  <si>
    <t>中国人民公安大学、北京理工大学、奇安信科技集团股份有限公司</t>
  </si>
  <si>
    <t>https://m.cyol.com/gb/articles/2021-10/21/content_Vx7Voiv6O.html</t>
  </si>
  <si>
    <t>https://blog.csdn.net/Leaf_initial/article/details/132515752</t>
  </si>
  <si>
    <t>第五届“蓝帽杯”全国大学生-网络安全技能大赛半决赛</t>
  </si>
  <si>
    <t>中国人民公安大学、北京理工大学、奇安信科技集团有限公司</t>
  </si>
  <si>
    <t>https://blog.csdn.net/qq_46230755/article/details/117635423</t>
  </si>
  <si>
    <t>第五届“蓝帽杯”全国大学生网络安全技能挑战赛</t>
  </si>
  <si>
    <t>https://blog.csdn.net/qq_42880719/article/details/116278751</t>
  </si>
  <si>
    <t>第四届“蓝帽杯”全国大学生网络安全技能大赛线上决赛</t>
  </si>
  <si>
    <t>The 4th "Blue Cap Cup" National College Student Cyber Security Skills Competition</t>
  </si>
  <si>
    <t>中国人民公安大学</t>
  </si>
  <si>
    <t>https://archive.ph/KAHHQ</t>
  </si>
  <si>
    <t>https://www.qianxin.com/news/detail?news_id=778</t>
  </si>
  <si>
    <t>第四届“蓝帽杯”全国大学生网络安全技能大赛</t>
  </si>
  <si>
    <t>https://blog.csdn.net/vanarrow/article/details/107884660</t>
  </si>
  <si>
    <t>https://blog.csdn.net/lms29355/article/details/126512978</t>
  </si>
  <si>
    <t>https://www.shawroot.cc/1125.html</t>
  </si>
  <si>
    <t>西湖论剑·2022中国杭州 网络安全技能大赛（决赛）</t>
  </si>
  <si>
    <t>2022 China Hangzhou Cyber Security Skills Competition</t>
  </si>
  <si>
    <t>西湖论剑</t>
  </si>
  <si>
    <t>https://www.aqniu.com/vendor/103331.html</t>
  </si>
  <si>
    <t>https://xz.aliyun.com/t/12128?time__1311=mqmhD5DK4AxIoxBT4%2BxCqop35MPWT%2BD&amp;alichlgref=https%3A%2F%2Fwww.google.com%2F</t>
  </si>
  <si>
    <t>西湖论剑·2022中国杭州 网络安全技能大赛</t>
  </si>
  <si>
    <t>2023 China Hangzhou Cyber Security Skills Competition</t>
  </si>
  <si>
    <t>贵阳贵安2022年网络安全技能竞赛</t>
  </si>
  <si>
    <t>Guiyang Gui'an 2022 Cyber Security Skills Competition</t>
  </si>
  <si>
    <t xml:space="preserve"> 中共贵阳市委网络安全和信息化委员会办公室</t>
  </si>
  <si>
    <t>https://archive.ph/noBMz</t>
  </si>
  <si>
    <t>https://archive.ph/dHVBY</t>
  </si>
  <si>
    <t>车联网(智能网联汽车)网络安全挑战赛</t>
  </si>
  <si>
    <t>The 2023 Internet of Vehicles (Intelligent Connected Vehicles) Vulnerability Mining Challenge</t>
  </si>
  <si>
    <t>车联网（智能网联汽车）漏洞挖掘 挑战</t>
  </si>
  <si>
    <t xml:space="preserve"> 河南省人民政府、中国工业互联网研究院、河南省工业和信息化厅、郑州市人民政府</t>
  </si>
  <si>
    <t>https://cn.chinadaily.com.cn/a/202306/26/WS649911aea310ba94c56136f5.html</t>
  </si>
  <si>
    <t>The 2023 Internet of Vehicles (Intelligent Connected Vehicles) Vulnerability Mining Challenge innovatively adopts a vulnerability mining model that combines online crowd testing and offline real-car testing for the first time, using competition as training, focusing on the security protection of intelligent connected vehicles, and relying on real-car attack and defense scenarios to fully test the ability of participating individual players and team teams to solve practical problems in the security protection of the Internet of Vehicles (Intelligent Connected Vehicles) (https://www.sohu.com/a/685689297_121388176)</t>
  </si>
  <si>
    <t>https://www.sohu.com/a/685689297_121388176</t>
  </si>
  <si>
    <t>https://blog.csdn.net/ShangYaoPaiGu/article/details/130980913</t>
  </si>
  <si>
    <t>邑网杯（决赛）</t>
  </si>
  <si>
    <t>The 2023 Jiangmen "Yiwang Cup" </t>
  </si>
  <si>
    <t>邑网杯</t>
  </si>
  <si>
    <t>中共江门市委网络安全和信息化委员会办公室、江门市人力资源和社会保障局、江门市政务服务数据管理局、江门市总工会</t>
  </si>
  <si>
    <t>https://www.thepaper.cn/newsDetail_forward_24944745</t>
  </si>
  <si>
    <t>邑网杯（初赛）</t>
  </si>
  <si>
    <t>https://archive.ph/WZzXM</t>
  </si>
  <si>
    <t>2022年江门市“邑网杯”网络安全大赛</t>
  </si>
  <si>
    <t>The 2022 Jiangmen "Yiwang Cup" </t>
  </si>
  <si>
    <t>中共江门市委网络安全和信息化委员会办公室；江门市人力资源和社会保障局；江门市政务服务数据管理局</t>
  </si>
  <si>
    <t>https://m.thepaper.cn/newsDetail_forward_20108008</t>
  </si>
  <si>
    <t>金盾信安杯 2019</t>
  </si>
  <si>
    <t>The 1st "Golden Shield Xin'an Cup" Network and Data Security Competition</t>
  </si>
  <si>
    <t>金盾信安杯</t>
  </si>
  <si>
    <t>河南省教育厅高等教育处，湖南生计算机学会，郑州大学计算机与人工智能学院，河南金盾信安检測评估中心有限公司，河南信安世纪科技有限公司</t>
  </si>
  <si>
    <t>https://m.kingduns.com/hot-c-473.html</t>
  </si>
  <si>
    <t>金盾信安杯 2020</t>
  </si>
  <si>
    <t>The 2nd "Golden Shield Xin'an Cup" Network and Data Security Competition</t>
  </si>
  <si>
    <t>https://www2.nynu.edu.cn/yuanxi/jsjxy/info/1043/1050.htm</t>
  </si>
  <si>
    <t>https://blog.csdn.net/qq_46150940/article/details/111431006</t>
  </si>
  <si>
    <t>https://wkr.moe/ctf/426.html</t>
  </si>
  <si>
    <t>金盾信安杯 2021</t>
  </si>
  <si>
    <t>The 3rd "Golden Shield Xin'an Cup" Network and Data Security Competition</t>
  </si>
  <si>
    <t>https://4g.dahe.cn/q/20211215936997</t>
  </si>
  <si>
    <t>https://wkr.moe/ctf/682.html</t>
  </si>
  <si>
    <t>金盾信安杯 2022</t>
  </si>
  <si>
    <t>The 4th "Golden Shield Xin'an Cup" Network and Data Security Competition</t>
  </si>
  <si>
    <t>https://www.nynusec.com/post/716/</t>
  </si>
  <si>
    <t>https://blog.csdn.net/akxnxbshai/article/details/128390832</t>
  </si>
  <si>
    <t>https://www.cnblogs.com/sakura--tears/p/17148285.html</t>
  </si>
  <si>
    <t>河南省第五届“金盾信安杯”网络与数据安全大赛线下总决赛 2023</t>
  </si>
  <si>
    <t>The 5th "Golden Shield Xin'an Cup" Network and Data Security Competition</t>
  </si>
  <si>
    <t>https://www.zlxy.edu.cn/xxgcx/info/1072/1675.htm</t>
  </si>
  <si>
    <t>https://rerizon.cn/1598-2/</t>
  </si>
  <si>
    <t xml:space="preserve">全国大学生网络安全攻防竞赛 </t>
  </si>
  <si>
    <t>铸剑杯</t>
  </si>
  <si>
    <t>中央山西省委网信办， 中国系统工程学会， 西北工业大学，陕西省总工会，国家网络安全教育技术产业融合发展试验区，北京神州绿盟科技有限公司，西安四叶草信息技术有限公司，北京知道创宇信息技术股份有限公司，华为技术有限公司，西北工业大学</t>
  </si>
  <si>
    <t>第三届长城杯网络安全大赛暨京津冀高校网络安全技能竞赛（决赛）</t>
  </si>
  <si>
    <t>The 3rd Great Wall Cup Cyber Security Competition and Beijing-Tianjin-Hebei University Cyber Security Skills Competition</t>
  </si>
  <si>
    <t>长城杯</t>
  </si>
  <si>
    <t>北京市网信办、北京市教委、天津市网信办、天津市教委、河北省网信办、河北省教育厅</t>
  </si>
  <si>
    <t>https://archive.ph/eRiXc</t>
  </si>
  <si>
    <t>https://www.tsinghua.edu.cn/info/1180/106679.htm</t>
  </si>
  <si>
    <t>第三届“长城杯”网络安全知识竞赛（初赛）</t>
  </si>
  <si>
    <t>https://archive.ph/teRrt</t>
  </si>
  <si>
    <t>https://archive.ph/0UKR1</t>
  </si>
  <si>
    <t>https://www.sohu.com/a/712975466_664487</t>
  </si>
  <si>
    <t>第二届“长城杯”网络安全大赛（决赛）</t>
  </si>
  <si>
    <t xml:space="preserve">The 2nd Great Wall Cup </t>
  </si>
  <si>
    <t>北京市委网信办、北京市教委、北京市国资委、海淀区人民政府</t>
  </si>
  <si>
    <t>https://www.sohu.com/a/576000929_664487</t>
  </si>
  <si>
    <t>第二届“长城杯”网络安全大赛（初赛）</t>
  </si>
  <si>
    <t>https://cn-sec.com/archives/1251145.html</t>
  </si>
  <si>
    <t>第一届“长城杯”网络安全大赛</t>
  </si>
  <si>
    <t xml:space="preserve">The 1st Great Wall Cup </t>
  </si>
  <si>
    <t>中共北京市委网络安全和信息化委员会办公室</t>
  </si>
  <si>
    <t>http://www.stdaily.com/index/kejixinwen/202405/3630112f47774946bfecf78c883e2895.shtml</t>
  </si>
  <si>
    <t>https://www.dr0n.top/posts/8ba5208d/</t>
  </si>
  <si>
    <t>http://www.ciita.org.cn/news/4007.html</t>
  </si>
  <si>
    <t>https://www.ctfiot.com/19019.html</t>
  </si>
  <si>
    <t>问鼎杯 2014</t>
  </si>
  <si>
    <t>The 1st "Wending Cup" National College Students' Network Information Security and Confidentiality Skills Competition</t>
  </si>
  <si>
    <t>问鼎杯</t>
  </si>
  <si>
    <t>中共浙江省委网络安全和信息化领导小组办公室、浙江省教育厅、教育部保密管理专业教学指导分委员会、浙江省计算机应用与教育学会、浙江省计算机信息系统安全协会安全技术专业委员会、中国互联网新闻中心(中国网)联合主办</t>
  </si>
  <si>
    <t>问鼎杯 2015</t>
  </si>
  <si>
    <t>The 2nd "Wending Cup" National College Students' Network Information Security and Confidentiality Skills Competition</t>
  </si>
  <si>
    <t>2017年“问鼎杯”大学生网络信息安全与保密技能大赛决赛</t>
  </si>
  <si>
    <t>The 4th "Wending Cup" National College Students' Network Information Security and Confidentiality Skills Competition</t>
  </si>
  <si>
    <t>https://is.cumt.edu.cn/92/22/c12998a430626/page.htm</t>
  </si>
  <si>
    <t>2017年“问鼎杯”大学生网络信息安全与保密技能大赛初赛</t>
  </si>
  <si>
    <t>第三届“问鼎杯”全国大学生网络信息安全与保密技能大赛</t>
  </si>
  <si>
    <t>The 3rd "Wending Cup" National College Students' Network Information Security and Confidentiality Skills Competition</t>
  </si>
  <si>
    <t>http://www.gjbmj.gov.cn/n1/2017/0228/c409094-29113908.html</t>
  </si>
  <si>
    <t>aliyunCTF2023</t>
  </si>
  <si>
    <t>Alibaba Cloud, Tsinghua University</t>
  </si>
  <si>
    <t>https://tianchi.aliyun.com/competition/entrance/532078/home</t>
  </si>
  <si>
    <t>https://nese.team/writeup/aliyunctf2023.pdf</t>
  </si>
  <si>
    <t>https://boogipop.com/2023/04/25/AliyunCTF%202023%20WriteUP/</t>
  </si>
  <si>
    <t>https://blog.wm-team.cn/index.php/archives/37/</t>
  </si>
  <si>
    <t>aliyunCTF2024</t>
  </si>
  <si>
    <t>阿里云CTF</t>
  </si>
  <si>
    <t>https://web.archive.org/web/20240604092248/https://www.aliyunctf.com/</t>
  </si>
  <si>
    <t>https://www.aliyunctf.com/ctf/rank</t>
  </si>
  <si>
    <t>https://boogipop.com/2024/03/25/AliyunCTF%202024%20Web%20Writeup%EF%BC%88Blog%20ver)/</t>
  </si>
  <si>
    <t>https://bbs.kanxue.com/thread-281088.htm</t>
  </si>
  <si>
    <t>陇剑杯（决赛）</t>
  </si>
  <si>
    <t>The 2nd Longjian Cup</t>
  </si>
  <si>
    <t>陇剑杯</t>
  </si>
  <si>
    <t>甘肃省委网信办、甘肃省公安厅、甘肃省百万职工职业技能素质提升活动组委会</t>
  </si>
  <si>
    <t>https://archive.ph/qasPe</t>
  </si>
  <si>
    <t>https://acusorg-my.sharepoint.com/:x:/r/personal/dcary_atlanticcouncil_org/_layouts/15/Doc.aspx?sourcedoc=%7B72AF5DCD-D115-483B-95AA-35640A95DF20%7D&amp;file=Master%20Competitions%20Sheet.xlsx&amp;action=default&amp;mobileredirect=true&amp;wdsle=0</t>
  </si>
  <si>
    <t>https://fushuling.com/index.php/2023/09/21/%E7%AC%AC%E4%BA%8C%E5%B1%8A%E9%99%87%E5%89%91%E6%9D%AF%E5%8D%8A%E5%86%B3%E8%B5%9B%E5%86%B3%E8%B5%9B-%E6%95%B0%E6%8D%AE%E5%88%86%E6%9E%90/</t>
  </si>
  <si>
    <t>陇剑杯（半决赛）</t>
  </si>
  <si>
    <t>https://www.sohu.com/a/721183757_120948198</t>
  </si>
  <si>
    <t>陇剑杯（初赛）</t>
  </si>
  <si>
    <t>https://www.cnblogs.com/fuxuqiannian/p/17667833.html</t>
  </si>
  <si>
    <t>https://blog.csdn.net/mochu7777777/article/details/132517971</t>
  </si>
  <si>
    <t>首届“陇剑杯”网络安全大赛</t>
  </si>
  <si>
    <t>The 1st Longjian Cup</t>
  </si>
  <si>
    <t>甘肃省委网信办；甘肃省公安厅；甘肃省百万职工职业技能素质提升活动组委会</t>
  </si>
  <si>
    <t>http://gs.people.com.cn/n2/2021/0926/c184701-34931707.html</t>
  </si>
  <si>
    <t>https://blog.csdn.net/m0_52484587/article/details/132510468</t>
  </si>
  <si>
    <t>https://m.freebuf.com/articles/web/289226.html</t>
  </si>
  <si>
    <t>https://www.xl-bit.cn/724.html</t>
  </si>
  <si>
    <t>2023年陕西省网络安全管理员职业技能大赛-决赛</t>
  </si>
  <si>
    <t>The 2023 Shaanxi Provincial Cyber Security Administrator Vocational Skills Competition</t>
  </si>
  <si>
    <t>陕西举办网络安全管理员职业技能大赛</t>
  </si>
  <si>
    <t xml:space="preserve"> 陕西省通信管理局, 陕西省工业和信息化厅，</t>
  </si>
  <si>
    <t>https://archive.ph/JY12p</t>
  </si>
  <si>
    <t>https://www.cnblogs.com/ZimaBlue/articles/17484824.html</t>
  </si>
  <si>
    <t>https://www.cnblogs.com/gxngxngxn/p/17455170.html</t>
  </si>
  <si>
    <t>https://5ime.cn/shanxi-2023.html</t>
  </si>
  <si>
    <t>http://sn.people.com.cn/n2/2023/1008/c186331-40595402.html</t>
  </si>
  <si>
    <t>2022年陕西省网络安全管理员职业技能大赛-决赛</t>
  </si>
  <si>
    <t>The 2022 Shaanxi Provincial Cyber Security Administrator Vocational Skills Competition</t>
  </si>
  <si>
    <t>https://www.ccabchina.com/info/1373/12169.htm</t>
  </si>
  <si>
    <t>2021年陕西省网络安全管理员职业技能大赛-决赛</t>
  </si>
  <si>
    <t>The 2021 Shaanxi Provincial Cyber Security Administrator Vocational Skills Competition</t>
  </si>
  <si>
    <t>2020年陕西省网络安全管理员职业技能大赛-决赛</t>
  </si>
  <si>
    <t>The 2020 Shaanxi Provincial Cyber Security Administrator Vocational Skills Competition</t>
  </si>
  <si>
    <t>https://www.sohu.com/a/425939159_793178</t>
  </si>
  <si>
    <t>2019年陕西省网络安全管理员职业技能大赛-决赛</t>
  </si>
  <si>
    <t>The 2019 Shaanxi Provincial Cyber Security Administrator Vocational Skills Competition</t>
  </si>
  <si>
    <t>https://www.anquanke.com/post/id/278160</t>
  </si>
  <si>
    <t>https://www.anquanke.com/post/id/278161</t>
  </si>
  <si>
    <t>https://blog.soreatu.com/posts/writeup-for-jinengdasai-final-2019/</t>
  </si>
  <si>
    <t>https://xz.aliyun.com/t/6894?time__1311=n4%2BxnD0DRDyBdx053b73e4mq5Qu20iD&amp;alichlgref=https%3A%2F%2Fwww.google.com%2F</t>
  </si>
  <si>
    <t>2018年陕西省网络安全管理员职业技能大赛-决赛</t>
  </si>
  <si>
    <t>The 2018 Shaanxi Provincial Cyber Security Administrator Vocational Skills Competition</t>
  </si>
  <si>
    <t>http://dsjj.guiyang.gov.cn/newsite/xwdt/xyzx/202208/t20220830_76283350.html</t>
  </si>
  <si>
    <t>https://www.weibo.com/ttarticle/p/show?id=2309404261007731092537&amp;mod=zwenzhang</t>
  </si>
  <si>
    <t>2017年陕西省网络安全管理员职业技能大赛-决赛</t>
  </si>
  <si>
    <t>The 2017 Shaanxi Provincial Cyber Security Administrator Vocational Skills Competition</t>
  </si>
  <si>
    <t>https://blog.csdn.net/qq_31481187/article/details/70216950</t>
  </si>
  <si>
    <t>https://blog.csdn.net/Ni9htMar3/article/details/70770611</t>
  </si>
  <si>
    <t>https://www.cnblogs.com/HacTF/p/6790766.html</t>
  </si>
  <si>
    <t>2016年陕西省网络安全管理员职业技能大赛-决赛</t>
  </si>
  <si>
    <t>The 2016 Shaanxi Provincial Cyber Security Administrator Vocational Skills Competition</t>
  </si>
  <si>
    <t>https://www.anquanke.com/post/id/249647</t>
  </si>
  <si>
    <t>https://blog.wjhwjhn.com/posts/%E7%AC%AC%E4%BA%94%E5%B1%8Axman%E9%80%89%E6%8B%94%E8%B5%9B-nowaypwn-writeup/</t>
  </si>
  <si>
    <r>
      <rPr>
        <sz val="12"/>
        <color rgb="FF000000"/>
        <rFont val="Calibri"/>
        <family val="2"/>
        <scheme val="minor"/>
      </rPr>
      <t>2015年陕西省网络安全管理员职业技能大赛-决赛</t>
    </r>
    <r>
      <rPr>
        <sz val="12"/>
        <color rgb="FFFF0000"/>
        <rFont val="Calibri"/>
        <family val="2"/>
        <scheme val="minor"/>
      </rPr>
      <t xml:space="preserve"> </t>
    </r>
  </si>
  <si>
    <t>The 2015 Shaanxi Provincial Cyber Security Administrator Vocational Skills Competition</t>
  </si>
  <si>
    <t>2015年陕西省网络安全管理员职业技能大赛-决赛</t>
  </si>
  <si>
    <t>2017年第三届陕西省网络空间安全技术大赛</t>
  </si>
  <si>
    <t>陕西省网络空间安全技术大赛</t>
  </si>
  <si>
    <t>陕西省兵工学会 举办单位：西安工业大学、新型网络与检测控制国家地方联合实验室</t>
  </si>
  <si>
    <t>青少年CTF擂台挑战赛 2024 #Round 1</t>
  </si>
  <si>
    <t>青少年CTF</t>
  </si>
  <si>
    <t xml:space="preserve"> 青少年CTF</t>
  </si>
  <si>
    <t>https://www.cnblogs.com/xhzccy/p/18048182</t>
  </si>
  <si>
    <t>https://www.cnblogs.com/120211P/p/18048346</t>
  </si>
  <si>
    <t>https://blog.csdn.net/2301_79744960/article/details/136408543</t>
  </si>
  <si>
    <t>2017年“领航杯”江苏省第二届青少年网络信息安全知识竞赛决赛</t>
  </si>
  <si>
    <t>"Pilot Cup" Jiangsu Province 2nd Youth Network Information Security Knowledge Contest</t>
  </si>
  <si>
    <t>领航杯</t>
  </si>
  <si>
    <t>江苏省教育厅、省委网信办、省经信委、省公安厅、省通管局联合主办</t>
  </si>
  <si>
    <t>https://jwc.cuit.edu.cn/info/1182/2636.htm</t>
  </si>
  <si>
    <t>https://jyt.jiangsu.gov.cn/art/2018/1/9/art_57807_7577325.html</t>
  </si>
  <si>
    <t>https://www.cnblogs.com/ZimaBlue/articles/17436369.html</t>
  </si>
  <si>
    <t>https://www.anquanke.com/post/id/288061</t>
  </si>
  <si>
    <t>香山杯 2021</t>
  </si>
  <si>
    <t>2021 Zhongshan 1st "Xiangshan Cup" Cyber Security Competition</t>
  </si>
  <si>
    <t>香山杯</t>
  </si>
  <si>
    <t>中共中山市委网信办</t>
  </si>
  <si>
    <t>香山杯 2022</t>
  </si>
  <si>
    <t>2022 Zhongshan 2nd "Xiangshan Cup" Cyber Security Competition</t>
  </si>
  <si>
    <t>2023中山市第三届“香山杯”网络安全大赛（决赛）</t>
  </si>
  <si>
    <t>2023 Zhongshan 3rd "Xiangshan Cup" Cyber Security Competition</t>
  </si>
  <si>
    <t>https://www.cagd.gov.cn/v/2023/11/4195.html</t>
  </si>
  <si>
    <t>https://blog.csdn.net/kidsama123/article/details/136330945</t>
  </si>
  <si>
    <t>https://blog.xmcve.com/2023/10/16/%E9%A6%99%E5%B1%B1%E6%9D%AF2023-Writeup/</t>
  </si>
  <si>
    <t>2023中山市第三届“香山杯”网络安全大赛（初赛）</t>
  </si>
  <si>
    <t>https://www.cnblogs.com/ve1kcon/p/17766267.html</t>
  </si>
  <si>
    <t>https://cn-sec.com/archives/2120669.html</t>
  </si>
  <si>
    <t>https://blog.csdn.net/m0_73734159/article/details/133854073</t>
  </si>
  <si>
    <t>中山市首届“香山杯”网络安全大赛（决赛）</t>
  </si>
  <si>
    <t>The 1st "Xiangshan Cup"</t>
  </si>
  <si>
    <t>中共中山市委网络安全和信息化委员会办公室</t>
  </si>
  <si>
    <t>https://www.sohu.com/a/502857534_120152148</t>
  </si>
  <si>
    <t>中山市首届“香山杯”网络安全大赛（初赛）</t>
  </si>
  <si>
    <t>https://blog.csdn.net/jiuyongpinyin/article/details/121194836</t>
  </si>
  <si>
    <t>高校战“疫”网络安全分享赛</t>
  </si>
  <si>
    <t>College War Epidemic Network Security Sharing Competition</t>
  </si>
  <si>
    <t>中国网络空间安全协会，中国网络安全人才教育联盟，XCTF，赛宁网安</t>
  </si>
  <si>
    <t>https://miaotony.xyz/2020/03/15/CTF_2020XCTF_gxzy/</t>
  </si>
  <si>
    <t xml:space="preserve"> 国家工业信息安全发展研究中心, 鹏城实验室，中汽创智科技有限公司，国家工业信息安全发展研究中心、中国网络空间安全人才教育论坛、中国网络空间新兴技术安全创新论坛</t>
  </si>
  <si>
    <t>the intelligent vehicle network range based on this event is a basic scientific device jointly built by Pengcheng Laboratory and China Automotive Chuangzhi for the automotive information security industry, and it is also one of the sub-ranges of Pengcheng Shooting Range, a large scientific device of Pengcheng Laboratory. The simulation scenarios built by the device can cover three typical vehicle networking services: OTA/remote diagnosis, autonomous driving, and vehicle-road-cloud collaboration V2X, and can also realize the interconnection of cross-domain heterogeneous shooting ranges with the help of distributed technology.</t>
  </si>
  <si>
    <t>https://www.cnblogs.com/wgf4242/p/16697706.html</t>
  </si>
  <si>
    <t>the intelligent vehicle network range based on this event is a basic scientific device jointly built by Pengcheng Laboratory and China Automotive Chuangzhi for the automotive information security industry, and it is also one of the sub-ranges of Pengcheng Shooting Range, a large scientific device of Pengcheng Laboratory. The simulation scenarios built by the device can cover three typical vehicle networking services: OTA/remote diagnosis, autonomous driving, and vehicle-road-cloud collaboration V2X, and can also realize the interconnection of cross-domain heterogeneous shooting ranges with the help of distributed technology. (https://www.pcl.ac.cn/html/943/2021-12-28/content-3924.html)</t>
  </si>
  <si>
    <t>2023工业信息安全技能大赛鹏城锦标赛</t>
  </si>
  <si>
    <t>The 3rd Pengcheng Cup</t>
  </si>
  <si>
    <t>https://xz.aliyun.com/t/13727?time__1311=mqmxnQKCqWqGq0KDsD7mG7WeSpb9H1t4D&amp;alichlgref=https%3A%2F%2Fwww.google.com%2F</t>
  </si>
  <si>
    <t>Pengcheng Laboratory</t>
  </si>
  <si>
    <t>联邦网络靶场协同攻防演练赛</t>
  </si>
  <si>
    <t>鹏城杯</t>
  </si>
  <si>
    <t>鹏城实验室， 广州大学、中汽中心（天津）有限公司、中汽创智科技有限公司、中国工商银行股份有限公司、中国电信段份有限公司广东研究院、中国汽车工程研究院股份有限公司，四川亿览态势科技有限公司、西南交通大学、西部智联数字科技（重庆）有限公司、网络空间安全产业协会、浙江国利网安科技有限公司、深圳市燃气集团股份有限公司、博维资讯系统有限公司</t>
  </si>
  <si>
    <t>第二届黄河流域公安院校网络空间安全技能挑战赛</t>
  </si>
  <si>
    <t>The 2nd Yellow River Basin Cyber Security Skills Challenge</t>
  </si>
  <si>
    <t>黄河流域公安院校网络空间安全技能挑战赛</t>
  </si>
  <si>
    <t>Shandong Police College</t>
  </si>
  <si>
    <t>https://www.sdpc.edu.cn/info/1024/17016.htm</t>
  </si>
  <si>
    <t>https://archive.ph/d7hc8</t>
  </si>
  <si>
    <t>https://xz.aliyun.com/t/14477?time__1311=mqmx9QD%3DDteeqBKDsD7mr4croG8%2FYo4D&amp;alichlgref=https%3A%2F%2Fwww.google.com%2F</t>
  </si>
  <si>
    <t>https://www.cnblogs.com/F12-blog/p/18187951</t>
  </si>
  <si>
    <t xml:space="preserve">齐鲁师范学院QLNU22级网络安全考核赛 </t>
  </si>
  <si>
    <t>齐鲁师范学院QLNU22级网络安全考核赛</t>
  </si>
  <si>
    <t xml:space="preserve"> 齐鲁师范学院、天权信安网络安全团队</t>
  </si>
  <si>
    <t>WMCTF 2020</t>
  </si>
  <si>
    <t>https://ctftime.org/event/1094</t>
  </si>
  <si>
    <t>https://github.com/wm-team/WMCTF2020-WriteUp/blob/master/WMCTF%202020%E5%AE%98%E6%96%B9WriteUp.md</t>
  </si>
  <si>
    <t>https://ptr-yudai.hatenablog.com/entry/2020/08/03/120153</t>
  </si>
  <si>
    <t>https://su-team.cn/passages/2020-08-01-WMCTF/</t>
  </si>
  <si>
    <t>Roar CTF 2019</t>
  </si>
  <si>
    <t>W&amp;M, 4hou</t>
  </si>
  <si>
    <t>https://www.nowcoder.com/discuss/353148052796022784</t>
  </si>
  <si>
    <t>RCTF 2024</t>
  </si>
  <si>
    <t>Yes (Saining/Cyber Peace behind XCTF, Tier 3 CNNVD)</t>
  </si>
  <si>
    <t>https://ctftime.org/event/2374</t>
  </si>
  <si>
    <t>https://blog.xmcve.com/2024/05/28/RCTF-2024-Writeup/</t>
  </si>
  <si>
    <t>D^3CTF2023</t>
  </si>
  <si>
    <t>https://ctftime.org/event/1885</t>
  </si>
  <si>
    <t>https://zysgmzb.club/index.php/archives/226</t>
  </si>
  <si>
    <t>D^3CTF2022</t>
  </si>
  <si>
    <t>https://ctftime.org/event/1554</t>
  </si>
  <si>
    <t>https://www.cjovi.icu/wp/1604.html</t>
  </si>
  <si>
    <t>D^3CTF2021</t>
  </si>
  <si>
    <t>https://ctftime.org/event/1295</t>
  </si>
  <si>
    <t>https://cloud.tencent.com/developer/article/1804574</t>
  </si>
  <si>
    <t>D^3CTF2019</t>
  </si>
  <si>
    <t>https://ctftime.org/event/930</t>
  </si>
  <si>
    <t>https://github.com/p4-team/ctf/tree/master/2019-11-07-defcamp-finals/crypto</t>
  </si>
  <si>
    <t>https://xz.aliyun.com/t/6859?time__1311=n4%2BxnD0DRDyBi%3D3qGNnm0WYR4mwfLq0KDCeD&amp;alichlgref=https%3A%2F%2Fwww.google.com%2F</t>
  </si>
  <si>
    <t>*CTF 2018国际赛</t>
  </si>
  <si>
    <t>****** (Sixstars Team @Fudan University)</t>
  </si>
  <si>
    <t>https://ctftime.org/event/614</t>
  </si>
  <si>
    <t>https://vishnudevtj.github.io/notes/star-ctf-2018-babystack</t>
  </si>
  <si>
    <t>https://ultramangaia.github.io/blog/2018/starctf-ctf-2018.html</t>
  </si>
  <si>
    <t>*CTF 2019国际赛</t>
  </si>
  <si>
    <t>https://ctftime.org/event/778</t>
  </si>
  <si>
    <t>https://blog.rois.io/2019/05/01/starctf-2019-writeup/</t>
  </si>
  <si>
    <t>starctf_2019_echohub/writeup.md at master · CTFTraining/starctf_2019_echohub · GitHub</t>
  </si>
  <si>
    <t>https://changochen.github.io/2019-04-29-starctf-2019.html</t>
  </si>
  <si>
    <t>*CTF 2021国际赛</t>
  </si>
  <si>
    <t>https://ctftime.org/event/1242</t>
  </si>
  <si>
    <t>https://brycec.me/posts/starctf2021_writeups</t>
  </si>
  <si>
    <t>https://github.com/ateamjkr/posts/blob/master/ctf/starctf-oh-my-socket-solution.md</t>
  </si>
  <si>
    <t>https://blog.bi0s.in/2021/01/20/Pwn/StarCTF21-FavArch-1/</t>
  </si>
  <si>
    <t>*CTF 2022国际赛</t>
  </si>
  <si>
    <t>https://ctftime.org/event/1609</t>
  </si>
  <si>
    <t>https://or4ngesec.github.io/post/starctf2022-writeup-by-or4nge/</t>
  </si>
  <si>
    <t>https://hujiekang.top/posts/starctf-2022-writeup/</t>
  </si>
  <si>
    <t>*CTF 2023国际赛</t>
  </si>
  <si>
    <t>https://ctftime.org/event/2045</t>
  </si>
  <si>
    <t>https://blog.xmcve.com/2023/07/31/starCTF-2023-Writeup/</t>
  </si>
  <si>
    <t>ALICTF</t>
  </si>
  <si>
    <t>Alibaba Security Response Center, 北京赛宁网安科技有限公司, NISL at Tsinghua University</t>
  </si>
  <si>
    <t>https://ctftime.org/event/322</t>
  </si>
  <si>
    <t>https://quanyang.github.io/alictf-2016-loopandloop-reversing-100/</t>
  </si>
  <si>
    <t>XCTF-DubheCTF 2024</t>
  </si>
  <si>
    <t>天枢Dubhe</t>
  </si>
  <si>
    <t>https://adworld.xctf.org.cn/contest/assess?hash=94938be6-ce42-11ee-ab28-000c29bc20bf&amp;rwNmOdr=1717601821921</t>
  </si>
  <si>
    <t>https://ctftime.org/event/2279</t>
  </si>
  <si>
    <t>https://boogipop.com/2024/03/19/DubheCTF%202024%20Web%20Writeup/</t>
  </si>
  <si>
    <t>https://jbnrz.com.cn/index.php/2024/03/22/dubhectf-2024/</t>
  </si>
  <si>
    <t>Notable</t>
  </si>
  <si>
    <t>Training/Education/General CTF</t>
  </si>
  <si>
    <t>Crowdsource Security</t>
  </si>
  <si>
    <t>Tech Development</t>
  </si>
  <si>
    <t>https://ctftime.org/event/2161</t>
  </si>
  <si>
    <t>第六届 XCTF国际网络攻防联赛</t>
  </si>
  <si>
    <t>https://zj.ifeng.com/c/86dDP3iKCcK</t>
  </si>
  <si>
    <t>第五届 XCTF国际网络攻防联赛</t>
  </si>
  <si>
    <t>26/10/2019</t>
  </si>
  <si>
    <t>Qihoo 360 providing AD platform https://www.aqniu.com/industry/57315.html</t>
  </si>
  <si>
    <t>第四届 XCTF国际网络攻防联赛</t>
  </si>
  <si>
    <t>https://cloud.tencent.com/developer/news/340145</t>
  </si>
  <si>
    <t>第三届 XCTF国际网络攻防联赛</t>
  </si>
  <si>
    <t>第二届 XCTF国际网络攻防联赛</t>
  </si>
  <si>
    <t>首届 XCTF国际网络攻防联赛</t>
  </si>
  <si>
    <t>The 6th "Strong Net" Mimic Defense International Elite Challenge</t>
  </si>
  <si>
    <t>第五届“强网”拟态防御国际精英挑战赛</t>
  </si>
  <si>
    <t>The 5th "Strong Net" Mimic Defense International Elite Challenge</t>
  </si>
  <si>
    <t>https://baijiahao.baidu.com/s?id=1752605855545892768&amp;wfr=spider&amp;for=pc</t>
  </si>
  <si>
    <t>https://su-team.cn/passages/2022-11-06-NTFY/</t>
  </si>
  <si>
    <t>第四届“强网”拟态防御国际精英挑战赛</t>
  </si>
  <si>
    <t>The 4th "Strong Net" Mimic Defense International Elite Challenge</t>
  </si>
  <si>
    <t>https://mp.weixin.qq.com/s?__biz=MzA5NzExMzMxMw==&amp;mid=2654260798&amp;idx=5&amp;sn=97ee23e387ada94a2f1b0716b464b15e&amp;chksm=8b65abb0bc1222a6ea9b14e253b5ba8f0d44da7a9929ee8dfb7d8f84387a49b423c89e00f8ad&amp;scene=27</t>
  </si>
  <si>
    <t>https://miaotony.xyz/2021/10/26/CTF_2021qiangwangnitai/</t>
  </si>
  <si>
    <t>https://www.anquanke.com/post/id/256992</t>
  </si>
  <si>
    <t>第三届强网”拟态防御国际精英挑战赛</t>
  </si>
  <si>
    <t>The 3rd "Strong Net" Mimic Defense International Elite Challenge</t>
  </si>
  <si>
    <t>https://baike.baidu.com/item/%E2%80%9C%E5%BC%BA%E7%BD%91%E2%80%9D%E6%8B%9F%E6%80%81%E9%98%B2%E5%BE%A1%E5%9B%BD%E9%99%85%E7%B2%BE%E8%8B%B1%E6%8C%91%E6%88%98%E8%B5%9B/22583355?fr=ge_ala</t>
  </si>
  <si>
    <t>第二届“强网”拟态防御国际精英挑战赛</t>
  </si>
  <si>
    <t>The 2nd "Strong Net" Mimic Defense International Elite Challenge</t>
  </si>
  <si>
    <t>首届强网”拟态防御国际精英挑战赛</t>
  </si>
  <si>
    <t>The 1st "Strong Net" Mimic Defense International Elite Challenge</t>
  </si>
  <si>
    <t>TPCTF</t>
  </si>
  <si>
    <t>TP-Link [Collab of Redbud Team (Tsinghua University), pkucc Team (Peking University)]</t>
  </si>
  <si>
    <t>全国大学生信息安全竞赛 2008</t>
  </si>
  <si>
    <t>The 1st National College Student Information Security Competition - Innovation and Practice Ability Competition</t>
  </si>
  <si>
    <t>第十六届</t>
  </si>
  <si>
    <t>全国大学生信息安全竞赛</t>
  </si>
  <si>
    <t>教育部高等学校网络空间安全专业教学指导委员会</t>
  </si>
  <si>
    <t>https://www.njupt.edu.cn/2008/1030/c17117a89920/page.htm</t>
  </si>
  <si>
    <t>全国大学生信息安全竞赛 2009</t>
  </si>
  <si>
    <t>The 2nd National College Student Information Security Competition - Innovation and Practice Ability Competition</t>
  </si>
  <si>
    <t>https://bit.edu.cn/publish/bit/xww/xwtt/a28827.htm</t>
  </si>
  <si>
    <t>全国大学生信息安全竞赛 2010</t>
  </si>
  <si>
    <t>The 3rd National College Student Information Security Competition - Innovation and Practice Ability Competition</t>
  </si>
  <si>
    <t>https://ci.hfut.edu.cn/info/1065/12177.htm</t>
  </si>
  <si>
    <t>全国大学生信息安全竞赛 2011</t>
  </si>
  <si>
    <t>The 4th National College Student Information Security Competition - Innovation and Practice Ability Competition</t>
  </si>
  <si>
    <t>http://www.secedu.cn/jnjs/%E7%AC%AC%E5%9B%9B%E5%B1%8A%E5%85%A8%E5%9B%BD%E5%A4%A7%E5%AD%A6%E7%94%9F%E4%BF%A1%E6%81%AF%E5%AE%89%E5%85%A8%E7%AB%9E%E8%B5%9B</t>
  </si>
  <si>
    <t>全国大学生信息安全竞赛 2012</t>
  </si>
  <si>
    <t>The 5th National College Student Information Security Competition - Innovation and Practice Ability Competition</t>
  </si>
  <si>
    <t>https://news.whu.edu.cn/info/1007/25161.htm</t>
  </si>
  <si>
    <t>https://cs.njupt.edu.cn/_t106/2012/0909/c1887a22616/page.htm</t>
  </si>
  <si>
    <t>全国大学生信息安全竞赛 2013</t>
  </si>
  <si>
    <t>The 6th National College Student Information Security Competition - Innovation and Practice Ability Competition</t>
  </si>
  <si>
    <t>https://news.whu.edu.cn/info/1003/19336.htm</t>
  </si>
  <si>
    <t>The 7th National College Student Information Security Competition - Innovation and Practice Ability Competition</t>
  </si>
  <si>
    <t>全国大学生信息安全竞赛 2014</t>
  </si>
  <si>
    <t>全国大学生信息安全竞赛 2015</t>
  </si>
  <si>
    <t>The 8th National College Student Information Security Competition - Innovation and Practice Ability Competition</t>
  </si>
  <si>
    <t>http://www.secedu.cn/jnjs/%E7%AC%AC%E5%85%AB%E5%B1%8A%E5%85%A8%E5%9B%BD%E5%A4%A7%E5%AD%A6%E7%94%9F%E4%BF%A1%E6%81%AF%E5%AE%89%E5%85%A8%E7%AB%9E%E8%B5%9B#:~:text=2015%E5%B9%B4%E7%AC%AC%E5%85%AB%E5%B1%8A,%E5%A2%9E%E5%BC%BA%E5%AD%A6%E7%94%9F%E4%BF%A1%E6%81%AF%E5%AE%89%E5%85%A8%E6%84%8F%E8%AF%86%E3%80%82</t>
  </si>
  <si>
    <t>全国大学生信息安全竞赛 2019</t>
  </si>
  <si>
    <t>The 12th National College Student Information Security Competition - Innovation and Practice Ability Competition</t>
  </si>
  <si>
    <t>https://news.uestc.edu.cn/?Id=72714&amp;n=UestcNews.Front.DocumentV2.ArticlePage</t>
  </si>
  <si>
    <t>https://xi4or0uji.github.io/2019/04/22/2019-%E5%85%A8%E5%9B%BD%E5%A4%A7%E5%AD%A6%E7%94%9F%E4%BF%A1%E6%81%AF%E5%AE%89%E5%85%A8%E7%AB%9E%E8%B5%9B-writeup/</t>
  </si>
  <si>
    <t>https://nqtr.cn/news/show-2362426.html?action=onClick</t>
  </si>
  <si>
    <t>https://blog.csdn.net/qq_42280544/article/details/89460410</t>
  </si>
  <si>
    <t>全国大学生信息安全竞赛 2021</t>
  </si>
  <si>
    <t>The 14th National College Student Information Security Competition - Innovation and Practice Ability Competition</t>
  </si>
  <si>
    <t>https://ccs.scu.edu.cn/info/1028/2754.htm</t>
  </si>
  <si>
    <t>https://blog.csdn.net/wanmiqi/article/details/117044715</t>
  </si>
  <si>
    <t>https://g0ul4sh.top/2021/05/16/ciscn-2021-writeup/</t>
  </si>
  <si>
    <t>第十六届全国大学生信息安全竞赛——创新实践能力赛（西北分区赛）</t>
  </si>
  <si>
    <t>The 16th National College Student Information Security Competition - Innovation and Practice Ability Competition</t>
  </si>
  <si>
    <t>https://www.sxpi.edu.cn/info/1021/26452.htm</t>
  </si>
  <si>
    <t xml:space="preserve"> It includes regional division selection. It's like an actual league: https://xxxy.zjxu.edu.cn/info/10442/87986.htm</t>
  </si>
  <si>
    <t>第十六届全国大学生信息安全竞赛——创新实践能力赛（西南分区赛）</t>
  </si>
  <si>
    <t>第十六届全国大学生信息安全竞赛创新实践能力赛（初赛）</t>
  </si>
  <si>
    <t>国防电子科技大学电子对抗学院、中国科学技术大学</t>
  </si>
  <si>
    <t>https://www.cnblogs.com/SecIN/p/17592793.html</t>
  </si>
  <si>
    <t>https://blog.csdn.net/mochu7777777/article/details/130917754</t>
  </si>
  <si>
    <t>第十五届全国大学生信息安全竞赛-创新实践能力赛 （华东南赛区）</t>
  </si>
  <si>
    <t>The 15th National College Student Information Security Competition - Innovation and Practice Ability Competition</t>
  </si>
  <si>
    <t>第十五届</t>
  </si>
  <si>
    <t>中国互联网发展基金会</t>
  </si>
  <si>
    <t>https://xxxy.zjxu.edu.cn/info/10442/87986.htm</t>
  </si>
  <si>
    <t>第十五届全国大学生信息安全竞赛创新实践能力赛（初赛）</t>
  </si>
  <si>
    <t>https://cc.nankai.edu.cn/2022/0601/c13291a455613/page.htm</t>
  </si>
  <si>
    <t>https://miaotony.xyz/2022/05/31/CTF_2022CISCN_preliminary/</t>
  </si>
  <si>
    <t>2020年第十三届全国大学生信息安全竞赛——创新实践能力赛</t>
  </si>
  <si>
    <t>The 13th National College Student Information Security Competition - Innovation and Practice Ability Competition</t>
  </si>
  <si>
    <t>第十三届</t>
  </si>
  <si>
    <t>http://www.ciscn.cn/upload/file/20201006/1601950934237588.pdf</t>
  </si>
  <si>
    <t>6/10-30/2020</t>
  </si>
  <si>
    <t>https://m.saikr.com/vse/37961</t>
  </si>
  <si>
    <t>https://www.sohu.com/a/420448113_99899618</t>
  </si>
  <si>
    <t>https://blog.csdn.net/mochu7777777/article/details/108327699</t>
  </si>
  <si>
    <t>https://ctf.njupt.edu.cn/archives/454</t>
  </si>
  <si>
    <t>https://j0k3r.top/2020/08/25/CISCN-2020/#babyunserialize</t>
  </si>
  <si>
    <t>第十一届全国大学生信息安全竞赛 (创新实践能力赛-总决赛)</t>
  </si>
  <si>
    <t>The 11th National College Student Information Security Competition - Innovation and Practice Ability Competition</t>
  </si>
  <si>
    <t>第十一届</t>
  </si>
  <si>
    <t>教育部高等学校信息安全专业教学指导委员会</t>
  </si>
  <si>
    <t>https://www.tsinghua.edu.cn/info/1175/19396.htm</t>
  </si>
  <si>
    <t>第十一届全国大学生信息安全竞赛 (创新实践能力赛-分区半决赛)</t>
  </si>
  <si>
    <t>第十一届全国大学生信息安全竞赛(创新实践能力赛-初赛)</t>
  </si>
  <si>
    <t>https://blog.csdn.net/anastasia0204/article/details/80200169</t>
  </si>
  <si>
    <t>https://blog.csdn.net/aptx4869_li/article/details/80589250</t>
  </si>
  <si>
    <t>https://www.lovei.org/archives/ciscn2018.html</t>
  </si>
  <si>
    <t>2017年第十届全国大学生信息安全竞赛创新实践能力赛线上赛</t>
  </si>
  <si>
    <t>The 10th National College Student Information Security Competition - Innovation and Practice Ability Competition</t>
  </si>
  <si>
    <t>https://news.bupt.edu.cn/ddh15/info/1005/1580.htm</t>
  </si>
  <si>
    <t>https://l.xdsec.org/archives/writeup-ciscn-2017.html</t>
  </si>
  <si>
    <t>https://www.cnblogs.com/Hardworking666/p/17374801.html</t>
  </si>
  <si>
    <t>https://mochazz.github.io/2017/07/10/2017ncstisc/</t>
  </si>
  <si>
    <t>2017年第十届全国大学生信息安全竞赛创新实践能力赛线下决赛</t>
  </si>
  <si>
    <t>http://117.78.33.202/competition/securityCompetition?compet_id=25</t>
  </si>
  <si>
    <t>第九届全国大学生信息安全竞赛-信息安全技能赛决赛</t>
  </si>
  <si>
    <t>The 9th National College Student Information Security Competition - Innovation and Practice Ability Competition</t>
  </si>
  <si>
    <t>https://www.bit.edu.cn/xww/zhxw/jxky1/a127405.htm</t>
  </si>
  <si>
    <t>第九届全国大学生信息安全竞赛-信息安全技能赛初赛</t>
  </si>
  <si>
    <t>https://blog.rexskz.info/2016-nationwide-ctf-first-writeup.html?cc_lang=zh</t>
  </si>
  <si>
    <t>https://www.asuri.club/2016/08/13/2016-nationwide-ctf-first-writeup/</t>
  </si>
  <si>
    <t>https://www.cnblogs.com/vict0r/p/13527845.html</t>
  </si>
  <si>
    <t>第十七届全国大学生信息安全竞赛 - 作品赛</t>
  </si>
  <si>
    <t>The 17th National College Student Information Security Competition - Innovation and Practice Ability Competition</t>
  </si>
  <si>
    <t>第十七届</t>
  </si>
  <si>
    <t>全国大学生信息安全竞赛 - 作品赛</t>
  </si>
  <si>
    <t>https://blog.csdn.net/Jayjay___/article/details/139047540</t>
  </si>
  <si>
    <r>
      <t xml:space="preserve">University Discipline Competition Ranking?: </t>
    </r>
    <r>
      <rPr>
        <u/>
        <sz val="12"/>
        <color rgb="FF0563C1"/>
        <rFont val="Calibri"/>
        <family val="2"/>
      </rPr>
      <t>https://www.scse.uestc.edu.cn/info/1020/15621.htm</t>
    </r>
  </si>
  <si>
    <t>第十七届全国大学生信息安全竞赛——创新实践能力赛</t>
  </si>
  <si>
    <t>全国大学生信息安全竞赛——创新实践能力赛</t>
  </si>
  <si>
    <t>XCTF International League</t>
  </si>
  <si>
    <t>Source: https://adworld.xctf.org.cn/league/list</t>
  </si>
  <si>
    <t>RCTF 2015 Finals</t>
  </si>
  <si>
    <t>*CTF 2018</t>
  </si>
  <si>
    <t>HITB-XCTF DUBAI CTF/BCTF 2018</t>
  </si>
  <si>
    <t>De1CTF2020 International Competition</t>
  </si>
  <si>
    <t>Other sources</t>
  </si>
  <si>
    <t>ZCTF 2017 Prelimin</t>
  </si>
  <si>
    <t>SUCTF 2018 National Competition</t>
  </si>
  <si>
    <t>*CTF 2019</t>
  </si>
  <si>
    <t>RCTF 2020 International Competition</t>
  </si>
  <si>
    <t>WACON 2023</t>
  </si>
  <si>
    <t>RCTF 2024 (https://x.com/xctf_league?lang=en)</t>
  </si>
  <si>
    <t>ZCTF 2016 Finals</t>
  </si>
  <si>
    <t>NJCTF 2017 Prelimin</t>
  </si>
  <si>
    <t>SCTF 2018 National Competition</t>
  </si>
  <si>
    <t>SCTF 2020 International Competition</t>
  </si>
  <si>
    <t>L3HCTF 2024 (https://ctftime.org/event/2236)</t>
  </si>
  <si>
    <t>SSCTF 2016</t>
  </si>
  <si>
    <t>HITB-XCTF 2018 Singapore</t>
  </si>
  <si>
    <t>*CTF 2022</t>
  </si>
  <si>
    <t>De1CTF 2019 Internat. Competition</t>
  </si>
  <si>
    <t>WMCTF 2020 International Competition</t>
  </si>
  <si>
    <t>TPCTF 2023</t>
  </si>
  <si>
    <t>WHCTF 2017 Online Tournament</t>
  </si>
  <si>
    <t>SUCTF 2019 Domestic Competition</t>
  </si>
  <si>
    <t>GACTF2020 International Competition</t>
  </si>
  <si>
    <t>ALICTF 2016</t>
  </si>
  <si>
    <t xml:space="preserve">360 Spring &amp; Autumn Cup - Prelimi </t>
  </si>
  <si>
    <t>N1CTF 2018 International Competition</t>
  </si>
  <si>
    <t>The 5th XCTF International Cyber ​​Attack and Defense League Finals</t>
  </si>
  <si>
    <t>*CTF2021 International Competition</t>
  </si>
  <si>
    <t>WHCTF 2016 Finals</t>
  </si>
  <si>
    <t>360 Spring &amp; Autumn Cup - Finals</t>
  </si>
  <si>
    <t>The 6th XCTF International League Finals</t>
  </si>
  <si>
    <t>RCTF 2021 (https://x.com/xctf_league?lang=en)</t>
  </si>
  <si>
    <t>RCTF 2022 (https://x.com/xctf_league?lang=en)</t>
  </si>
  <si>
    <t>G-Stage OpenCTF</t>
  </si>
  <si>
    <r>
      <rPr>
        <sz val="12"/>
        <color rgb="FF000000"/>
        <rFont val="Calibri"/>
        <family val="2"/>
        <scheme val="minor"/>
      </rPr>
      <t xml:space="preserve">XCTF-CyBRICS 2021 </t>
    </r>
    <r>
      <rPr>
        <u/>
        <sz val="12"/>
        <color rgb="FF0563C1"/>
        <rFont val="Calibri"/>
        <family val="2"/>
        <scheme val="minor"/>
      </rPr>
      <t>(https://ctftime.org/event/1306)</t>
    </r>
  </si>
  <si>
    <t>*CTF 2023 (https://ctftime.org/event/2045)</t>
  </si>
  <si>
    <t>GCTF Qualifiers</t>
  </si>
  <si>
    <t>RCTF 2018 (https://blog.rois.io/honors/)</t>
  </si>
  <si>
    <r>
      <rPr>
        <sz val="12"/>
        <color rgb="FF000000"/>
        <rFont val="Calibri"/>
        <family val="2"/>
        <scheme val="minor"/>
      </rPr>
      <t xml:space="preserve">BCTF 2018 </t>
    </r>
    <r>
      <rPr>
        <u/>
        <sz val="12"/>
        <color rgb="FF0563C1"/>
        <rFont val="Calibri"/>
        <family val="2"/>
        <scheme val="minor"/>
      </rPr>
      <t>https://ctftime.org/event/708/</t>
    </r>
  </si>
  <si>
    <t>XCTF Finals 2017</t>
  </si>
  <si>
    <t>RCTF 2017 (https://blog.rois.io/honors/)</t>
  </si>
  <si>
    <t>grey=one time events</t>
  </si>
  <si>
    <t>XCTF League managed by Saining Network/Cyber Peace (CNNVD Tier 3) &amp; Organized by China Institute for Innovation and Development Strategy</t>
  </si>
  <si>
    <t>For each competition within the league, Saining provides technical support, despite different organizers</t>
  </si>
  <si>
    <t>the same competition, say 0CTF, isn't necessarily part of the league every year. Ex 0CTF only participated in XCTF in 2015 and 2016, then partnered with Tencent and did its own thing</t>
  </si>
  <si>
    <t xml:space="preserve">Other League </t>
  </si>
  <si>
    <t>2017 National College Student Software Testing Competition (testwo.com)</t>
  </si>
  <si>
    <t>CNNVD Tiers: https://www.cnnvd.org.cn/home/tech</t>
  </si>
  <si>
    <t>Tier 1 (29)</t>
  </si>
  <si>
    <t>Tier 2 (45)</t>
  </si>
  <si>
    <t>Tier 3 (188)</t>
  </si>
  <si>
    <t>China Unicom Digital Technology Co., Ltd.</t>
  </si>
  <si>
    <t>Beijing Ampno Information Technology Co., Ltd.</t>
  </si>
  <si>
    <t>Shenzhen Mofang Security Technology Co., Ltd.</t>
  </si>
  <si>
    <t>H3C Technologies Co., Ltd.</t>
  </si>
  <si>
    <t>Shanghai Moule Network Technology Co., Ltd.</t>
  </si>
  <si>
    <t>Beijing Qihoo Technology Co., Ltd.</t>
  </si>
  <si>
    <t>Guangzhou Jinxing Network Technology Co., Ltd.</t>
  </si>
  <si>
    <t>SUPCON Technology Co., Ltd.</t>
  </si>
  <si>
    <t>Beijing Shenzhou Green Alliance Technology Co., Ltd.</t>
  </si>
  <si>
    <t>Shandong Xinchao Information Technology Co., Ltd.</t>
  </si>
  <si>
    <t>Beijing Weibu Online Technology Co., Ltd.</t>
  </si>
  <si>
    <t>Beijing Guoshun Technology Co., Ltd.</t>
  </si>
  <si>
    <t>Hunan Luohong Technology Co., Ltd.</t>
  </si>
  <si>
    <t>ZTE Corporation</t>
  </si>
  <si>
    <t>Changchun Jiacheng Information Technology Co., Ltd.</t>
  </si>
  <si>
    <t>Qi'anxin Wangshen Information Technology (Beijing) Co., Ltd.</t>
  </si>
  <si>
    <t>Tianjin Xingxiandao Technology Co., Ltd.</t>
  </si>
  <si>
    <t>Beijing Xiaoyou Network Technology Co., Ltd.</t>
  </si>
  <si>
    <t>Beijing CyberKunlun Technology Co., Ltd.</t>
  </si>
  <si>
    <t>Xiamen Fuyun Information Technology Co., Ltd.</t>
  </si>
  <si>
    <t>Beijing Antiy Network Security Technology Co., Ltd.</t>
  </si>
  <si>
    <t>Beijing Snow Technology Co., Ltd.</t>
  </si>
  <si>
    <t>Beijing Anmeng Information Technology Co., Ltd.</t>
  </si>
  <si>
    <t>Beijing Huashun Xinan Information Technology Co., Ltd.</t>
  </si>
  <si>
    <t>Jupeng Information Technology Co., Ltd.</t>
  </si>
  <si>
    <t>Shanghai Douxiang Information Technology Co., Ltd.</t>
  </si>
  <si>
    <t>Yongxin Zhicheng Technology Group Co., Ltd.</t>
  </si>
  <si>
    <t>Anhui Suyuan Electronic Technology Co., Ltd.</t>
  </si>
  <si>
    <t>360 Digital Security Technology Group Co., Ltd.</t>
  </si>
  <si>
    <t>Henan Lingchuang Electronic Technology Co., Ltd.</t>
  </si>
  <si>
    <t>Hangzhou Deepin Technology Co., Ltd.</t>
  </si>
  <si>
    <t>Beijing Boundary Unlimited Technology Co., Ltd.</t>
  </si>
  <si>
    <t>Xi'an Qinyi Information Technology Co., Ltd.</t>
  </si>
  <si>
    <t>Huawei Technologies Co., Ltd</t>
  </si>
  <si>
    <t>Hunan Golden Shield Information Security Level Protection Assessment Center Co., Ltd.</t>
  </si>
  <si>
    <t>Northern Laboratory (Shenyang) Co., Ltd.</t>
  </si>
  <si>
    <t>Beijing Zhongce Anhua Technology Co., Ltd.</t>
  </si>
  <si>
    <t>Shandong Weiping Information Security Evaluation Technology Co., Ltd.</t>
  </si>
  <si>
    <t>Beijing Topsec Network Security Technology Co., Ltd.</t>
  </si>
  <si>
    <t>Inner Mongolia Aochuang Technology Co., Ltd.</t>
  </si>
  <si>
    <t>Tianyi Digital Technology (Beijing) Co., Ltd.</t>
  </si>
  <si>
    <t>Beijing Jinjing Yunhua Technology Co., Ltd.</t>
  </si>
  <si>
    <t>China Information Security Evaluation Center Central China Evaluation Center (Hunan Information Security Evaluation Center)</t>
  </si>
  <si>
    <t>Sangfor Technologies Co., Ltd.</t>
  </si>
  <si>
    <t>Beijing Tianxia Xinan Technology Co., Ltd.</t>
  </si>
  <si>
    <t>Tencent Cloud Computing (Beijing) Co., Ltd.</t>
  </si>
  <si>
    <t>Hangzhou Moan Technology Co., Ltd.</t>
  </si>
  <si>
    <t>Siwei Chuangzhi (Beijing) Technology Development Co., Ltd.</t>
  </si>
  <si>
    <t>The Fifth Institute of Electronics, Ministry of Industry and Information Technology</t>
  </si>
  <si>
    <t>Heilongjiang Anxin Yucheng Technology Development Co., Ltd.</t>
  </si>
  <si>
    <t>Beijing Zhongrui Tianxia Information Technology Co., Ltd.</t>
  </si>
  <si>
    <t>Westone (Guangzhou) Information Security Technology Co., Ltd.</t>
  </si>
  <si>
    <t>Chengdu Chuangxin Huatong Information Technology Co., Ltd.</t>
  </si>
  <si>
    <t>Hangzhou Anheng Information Technology Co., Ltd.</t>
  </si>
  <si>
    <t>Guangzhou Feifan Information Security Technology Co., Ltd.</t>
  </si>
  <si>
    <t>Beijing Huayunan Information Technology Co., Ltd.</t>
  </si>
  <si>
    <t>Xi'an Jiaotong University Jabil Network Technology Co., Ltd.</t>
  </si>
  <si>
    <t>Beijing Huidu Technology Co., Ltd.</t>
  </si>
  <si>
    <t>Fengtai Technology (Beijing) Co., Ltd.</t>
  </si>
  <si>
    <t>Open Source Network Security IoT Technology (Wuhan) Co., Ltd.</t>
  </si>
  <si>
    <t>Suzhou Prism Colorful Information Technology Co., Ltd.</t>
  </si>
  <si>
    <t>Shanghai Shangxun Information Technology Co., Ltd.</t>
  </si>
  <si>
    <t>Jiangxi Chengtao Technology Co., Ltd.</t>
  </si>
  <si>
    <t>Beijing Changting Technology Co., Ltd.</t>
  </si>
  <si>
    <t>Chengdu Weishitong Information Security Technology Co., Ltd.</t>
  </si>
  <si>
    <t>Beijing Venusstar Information Security Technology Co., Ltd.</t>
  </si>
  <si>
    <t>Tiandi Weiye Technology Co., Ltd.</t>
  </si>
  <si>
    <t>Beijing Knowsec Information Technology Co., Ltd.</t>
  </si>
  <si>
    <t>China Telecom Network Security Product Operation Center</t>
  </si>
  <si>
    <t>Ruishu Information Technology (Shanghai) Co., Ltd.</t>
  </si>
  <si>
    <t>Hangzhou Hikvision Digital Technology Co., Ltd.</t>
  </si>
  <si>
    <t>Inner Mongolia Jingyun Technology Co., Ltd.</t>
  </si>
  <si>
    <t>Beijing Hitech Fangyuan Technology Co., Ltd.</t>
  </si>
  <si>
    <t>Yunshang Guangji (Guizhou) Information Technology Co., Ltd.</t>
  </si>
  <si>
    <t>Zhejiang Guoli Network Security Technology Co., Ltd.</t>
  </si>
  <si>
    <t>Beijing Times Newway Information Technology Co., Ltd.</t>
  </si>
  <si>
    <t>Beijing Juxinderen Technology Co., Ltd.</t>
  </si>
  <si>
    <t>Beijing Wuyi Jiayu Technology Co., Ltd.</t>
  </si>
  <si>
    <t>Shandong Dingxia Intelligent Technology Co., Ltd.</t>
  </si>
  <si>
    <t>Henan Yuehai Digital Security Technology Co., Ltd.</t>
  </si>
  <si>
    <t>Bozhi Security Technology Co., Ltd.</t>
  </si>
  <si>
    <t>Beijing Ruifuxin Technology Co., Ltd.</t>
  </si>
  <si>
    <t>Zhejiang Ji'an Information Technology Co., Ltd.</t>
  </si>
  <si>
    <t>Hangzhou Meichuang Technology Co., Ltd.</t>
  </si>
  <si>
    <t>Beijing Huasheng Jiuan Technology Co., Ltd.</t>
  </si>
  <si>
    <t>Beijing Andi Technology Co., Ltd.</t>
  </si>
  <si>
    <t>Xi'an Clover Information Technology Co., Ltd.</t>
  </si>
  <si>
    <t>Nebula Broad Technology Co., Ltd.</t>
  </si>
  <si>
    <t>Beijing Menshi Information Technology Co., Ltd.</t>
  </si>
  <si>
    <t>Beijing Hillstone Network Technology Co., Ltd.</t>
  </si>
  <si>
    <t>Wei'an (Shandong) Digital Technology Co., Ltd.</t>
  </si>
  <si>
    <t>Shenzhen Sangfor Information Security Co., Ltd.</t>
  </si>
  <si>
    <t>Inner Mongolia Broadcom Information Technology Co., Ltd.</t>
  </si>
  <si>
    <t>Henan Tianqi Information Security Technology Co., Ltd.</t>
  </si>
  <si>
    <t>Qingyuan Vocational and Technical College</t>
  </si>
  <si>
    <t>Dunhe Safety Technology (Wuhan) Co., Ltd.</t>
  </si>
  <si>
    <t>Zhejiang Dexun Network Security Technology Co., Ltd.</t>
  </si>
  <si>
    <t>Golden Shield Testing Technology Co., Ltd.</t>
  </si>
  <si>
    <t>Nanjing Guoyun Electric Power Co., Ltd.</t>
  </si>
  <si>
    <t>Beijing Anhua Jinhe Technology Co., Ltd.</t>
  </si>
  <si>
    <t>Wangsu Technology Co., Ltd.</t>
  </si>
  <si>
    <t>Anhui Changtai Technology Co., Ltd.</t>
  </si>
  <si>
    <t>Zhongrui Information Technology (Beijing) Co., Ltd.</t>
  </si>
  <si>
    <t>Zhengtong Co., Ltd.</t>
  </si>
  <si>
    <t>China Electronics Intelligent Security Technology Co., Ltd.</t>
  </si>
  <si>
    <t>Jiangsu Xun'an Information Security Technology Co., Ltd.</t>
  </si>
  <si>
    <t>Renzixing Network Technology Co., Ltd.</t>
  </si>
  <si>
    <t>Shanghai Tenglong Technology Co., Ltd.</t>
  </si>
  <si>
    <t>Beijing Xinglan Technology Co., Ltd.</t>
  </si>
  <si>
    <t>Hunan Panlian Xin'an Information Technology Co., Ltd.</t>
  </si>
  <si>
    <t>Anhui Huayun'an Technology Co., Ltd.</t>
  </si>
  <si>
    <t>Hubei Si'an Technology Co., Ltd.</t>
  </si>
  <si>
    <t>AsiaInfo Technologies (Chengdu) Co., Ltd.</t>
  </si>
  <si>
    <t>Beijing Xinlian Digital Security Technology Co., Ltd.</t>
  </si>
  <si>
    <t>Inner Mongolia Siwo Technology Co., Ltd.</t>
  </si>
  <si>
    <t>Zhejiang Uniview Technology Co., Ltd.</t>
  </si>
  <si>
    <t>Jiangsu Anguoxin Testing Technology Co., Ltd.</t>
  </si>
  <si>
    <t>Guangdong Xinwang Digital Security Technology Co., Ltd.</t>
  </si>
  <si>
    <t>Beijing Moyun Technology Co., Ltd.</t>
  </si>
  <si>
    <t>Shenyang Neusoft System Integration Engineering Co., Ltd.</t>
  </si>
  <si>
    <t>Shanghai Yundun Information Technology Co., Ltd.</t>
  </si>
  <si>
    <t>Beijing Anxin Tianxing Technology Co., Ltd.</t>
  </si>
  <si>
    <t>Nanjing Hedun Information Technology Co., Ltd.</t>
  </si>
  <si>
    <t>Tianjin Jinwangzhi Information Technology Co., Ltd.</t>
  </si>
  <si>
    <t>Beijing Yunke Anxin Technology Co., Ltd.</t>
  </si>
  <si>
    <t>Beijing Tongniu Qi'an Technology Co., Ltd.</t>
  </si>
  <si>
    <t>Chengdu Yixiang Technology Co., Ltd.</t>
  </si>
  <si>
    <t>Changyang Technology (Beijing) Co., Ltd.</t>
  </si>
  <si>
    <t>Guangzhou Tianmao Information System Co., Ltd.</t>
  </si>
  <si>
    <t>Guangdong Network Security Technology Co., Ltd.</t>
  </si>
  <si>
    <t>Zhejiang Dahua Technology Co., Ltd.</t>
  </si>
  <si>
    <t>Shanghai Yaan Technology Co., Ltd.</t>
  </si>
  <si>
    <t>Anhui Shandun Technology Co., Ltd.</t>
  </si>
  <si>
    <t>Zhongfu Safety Technology Co., Ltd.</t>
  </si>
  <si>
    <t>Nanjing Saining Information Technology Co., Ltd.</t>
  </si>
  <si>
    <t>Beijing Saining Network Security Technology Co., Ltd.</t>
  </si>
  <si>
    <t>Hunan Kuang'an Network Technology Co., Ltd.</t>
  </si>
  <si>
    <t>Beijing Luoan Technology Co., Ltd.</t>
  </si>
  <si>
    <t>Guangzhou Wei'an Technology Co., Ltd.</t>
  </si>
  <si>
    <t>Huabao Tianjian (Tianjin) Information Technology Co., Ltd.</t>
  </si>
  <si>
    <t>Inner Mongolia Yushi Information Technology Co., Ltd.</t>
  </si>
  <si>
    <t>Beijing Winut Technology Co., Ltd.</t>
  </si>
  <si>
    <t>Murphy Future Technology (Beijing) Co., Ltd.</t>
  </si>
  <si>
    <t>Huaian Yiyun Technology Co., Ltd.</t>
  </si>
  <si>
    <t>Ruijie Networks Co., Ltd.</t>
  </si>
  <si>
    <t>Chongqing Dream Technology Co., Ltd.</t>
  </si>
  <si>
    <t>Tuyao Information Technology (Shanghai) Co., Ltd.</t>
  </si>
  <si>
    <t>Cole Network Technology Co., Ltd.</t>
  </si>
  <si>
    <t>Nanjing Zhongzhiwei Information Technology Co., Ltd.</t>
  </si>
  <si>
    <t>Jiangsu NetEngine Information Technology Co., Ltd.</t>
  </si>
  <si>
    <t>Inspur Electronic Information Industry Co., Ltd.</t>
  </si>
  <si>
    <t>Shenzhen Changxing Technology Co., Ltd.</t>
  </si>
  <si>
    <t>Shanghai Anji Technology Co., Ltd.</t>
  </si>
  <si>
    <t>Yuanjiang Shengbang (Beijing) Network Security Technology Co., Ltd.</t>
  </si>
  <si>
    <t>Beijing Shengxin Network Technology Co., Ltd.</t>
  </si>
  <si>
    <t>Guizhou Zhongfu Digital Technology Co., Ltd.</t>
  </si>
  <si>
    <t>Beijing Liufangyun Information Technology Co., Ltd.</t>
  </si>
  <si>
    <t>Jiangsu Baida Wisdom Network Technology Co., Ltd.</t>
  </si>
  <si>
    <t>Heilongjiang Zhize Evaluation Technology Co., Ltd.</t>
  </si>
  <si>
    <t>Hangzhou Zhongdian Anke Modern Technology Co., Ltd.</t>
  </si>
  <si>
    <t>Fujian Jinglian Network Technology Co., Ltd.</t>
  </si>
  <si>
    <t>Fujian Yinshu Information Technology Co., Ltd.</t>
  </si>
  <si>
    <t>Jiangxi Zhonghezheng Information Security Technology Co., Ltd.</t>
  </si>
  <si>
    <t>Jiangxi Shenzhou Information Security Assessment Center Co., Ltd.</t>
  </si>
  <si>
    <t>Guangdong Weichen Information Technology Co., Ltd.</t>
  </si>
  <si>
    <t>Beijing Jinyue Smart Technology Co., Ltd.</t>
  </si>
  <si>
    <t>Super Fusion Digital Technology Co., Ltd.</t>
  </si>
  <si>
    <t>Beijing Zhiyou Network Security Technology Co., Ltd.</t>
  </si>
  <si>
    <t>Xi'an Yuntang Electronic Technology Co., Ltd.</t>
  </si>
  <si>
    <t>Zhengzhou Shemo Information Technology Co., Ltd.</t>
  </si>
  <si>
    <t>Guangzhou Haoheng Information Technology Co., Ltd.</t>
  </si>
  <si>
    <t>Beijing NetGuard Nebula Information Technology Co., Ltd.</t>
  </si>
  <si>
    <t>Henan Dingxin Information Security Rating Evaluation Co., Ltd.</t>
  </si>
  <si>
    <t>Yunnan Nantian Electronic Information Industry Co., Ltd.</t>
  </si>
  <si>
    <t>Jiangsu Baowanda Software Technology Co., Ltd.</t>
  </si>
  <si>
    <t>Dopu Information Technology Co., Ltd.</t>
  </si>
  <si>
    <t>Beijing Sike Awei Technology Co., Ltd.</t>
  </si>
  <si>
    <t>Beijing Yunqi Wuyin Technology Co., Ltd.</t>
  </si>
  <si>
    <t>Beijing Ansheng Huaxin Technology Co., Ltd.</t>
  </si>
  <si>
    <t>Beijing Tianfang Security Technology Co., Ltd.</t>
  </si>
  <si>
    <t>Beijing Zhongan Tianxia Technology Co., Ltd.</t>
  </si>
  <si>
    <t>Chengdu Ameiqin Information Technology Co., Ltd.</t>
  </si>
  <si>
    <t>Henan Tingchao Shengshi Information Technology Co., Ltd.</t>
  </si>
  <si>
    <t>Jiangsu Junli Huayu Information Security Technology Co., Ltd.</t>
  </si>
  <si>
    <t>Beijing Tiandi Hexing Technology Co., Ltd.</t>
  </si>
  <si>
    <t>Beijing Wangteng Technology Co., Ltd.</t>
  </si>
  <si>
    <t>Ningbo Hollysys Information Security Research Institute Co., Ltd.</t>
  </si>
  <si>
    <t>Hui'anyun (Shandong) Information Technology Co., Ltd.</t>
  </si>
  <si>
    <t>ANSUN (Beijing) Information Technology Co., Ltd.</t>
  </si>
  <si>
    <t>Greenland (Guangdong) Smart Technology Co., Ltd.</t>
  </si>
  <si>
    <t>Xinji Information Technology Group Co., Ltd.</t>
  </si>
  <si>
    <t>Zhejiang Qi'an Information Technology Co., Ltd.</t>
  </si>
  <si>
    <t>Beijing Bangbang Security Technology Co., Ltd.</t>
  </si>
  <si>
    <t>Soft Security Technology Co., Ltd.</t>
  </si>
  <si>
    <t>China Telecom Digital Technology Co., Ltd.</t>
  </si>
  <si>
    <t>Beijing Jiangnan Tianan Technology Co., Ltd.</t>
  </si>
  <si>
    <t>Chengdu Shumo Technology Co., Ltd.</t>
  </si>
  <si>
    <t>Zhengzhou Avon Technology Co., Ltd.</t>
  </si>
  <si>
    <t>Shenzhen Angkai Technology Co., Ltd.</t>
  </si>
  <si>
    <t>Shanxi Xuanyuan Information Security Technology Co., Ltd.</t>
  </si>
  <si>
    <t>Zhejiang Mulian Internet of Things Technology Co., Ltd.</t>
  </si>
  <si>
    <t>Yuwei Network Security Technology Co., Ltd.</t>
  </si>
  <si>
    <t>Guangzhou Jingyuan Safety Technology Co., Ltd.</t>
  </si>
  <si>
    <t>Shanxi Chongsheng Information Security Technology Co., Ltd.</t>
  </si>
  <si>
    <t>Henan Dongfang Yundun Information Technology Co., Ltd.</t>
  </si>
  <si>
    <t>Shandong Zelu Safety Technology Co., Ltd.</t>
  </si>
  <si>
    <t>Zhejiang Dongan Testing Technology Co., Ltd.</t>
  </si>
  <si>
    <t>Shenzhen Open Source Internet Security Technology Co., Ltd.</t>
  </si>
  <si>
    <t>Beijing Zhuoshi Network Security Technology Co., Ltd.</t>
  </si>
  <si>
    <t>Inner Mongolia Information System Security Level Evaluation Center</t>
  </si>
  <si>
    <t>Henan Baotong Information Security Assessment Co., Ltd.</t>
  </si>
  <si>
    <t>Jiangsu Fengren Information Technology Co., Ltd.</t>
  </si>
  <si>
    <t>Beijing Yuanbao Technology Co., Ltd.</t>
  </si>
  <si>
    <t>Shandong Yuntian Safety Technology Co., Ltd.</t>
  </si>
  <si>
    <t>Zhejiang Qian Gua Information Technology Co., Ltd.</t>
  </si>
  <si>
    <t>Hangzhou Maca Micro Technology Co., Ltd.</t>
  </si>
  <si>
    <t>Anhui Sanshi Software Technology Co., Ltd.</t>
  </si>
  <si>
    <t>Zhengzhou Yunzhi Xin'an Security Technology Co., Ltd.</t>
  </si>
  <si>
    <t>Shanghai Sanling Guard Information Security Co., Ltd.</t>
  </si>
  <si>
    <t>Shenzhen Haiyunan Network Security Technology Co., Ltd.</t>
  </si>
  <si>
    <t>Shenzhen Wangan Computer Security Testing Technology Co., Ltd.</t>
  </si>
  <si>
    <t>Suzhou Ruyiyun Network Technology Co., Ltd.</t>
  </si>
  <si>
    <t>Hengan Jiaxin (Beijing) Technology Co., Ltd.</t>
  </si>
  <si>
    <t>Beijing Anbotong Technology Co., Ltd.</t>
  </si>
  <si>
    <t>Nanjing Ixon Information Technology Co., Ltd.</t>
  </si>
  <si>
    <t>Chengdu Jiuxin Information Technology Co., Ltd.</t>
  </si>
  <si>
    <t>Xi'an Anmaixinke Technology Co., Ltd.</t>
  </si>
  <si>
    <t>Digital New Era (Shandong) Data Technology Service Co., Ltd.</t>
  </si>
  <si>
    <t>Kuaiye Information Technology Co., Ltd.</t>
  </si>
  <si>
    <t>Beijing Shuimu Yulin Technology Co., Ltd.</t>
  </si>
  <si>
    <t>Guizhou Tairuo Digital Technology Co., Ltd.</t>
  </si>
  <si>
    <t>Inner Mongolia Yuwang Technology Co., Ltd.</t>
  </si>
  <si>
    <t>Shanghai Wuxi Technology Co., Ltd.</t>
  </si>
  <si>
    <t>Si Er Ting (Shandong) Network Technology Co., Ltd.</t>
  </si>
  <si>
    <t>Tianjin Zhanwang Internet Network Security System Technology Development Co., Ltd.</t>
  </si>
  <si>
    <t>Zhejiang Xinnuo Testing Technology Co., Ltd.</t>
  </si>
  <si>
    <t>Shandong Genzon Information Technology Co., Ltd.</t>
  </si>
  <si>
    <t>Xiamen Juding Technology Co., Ltd.</t>
  </si>
  <si>
    <t>Guangdong Information Security Evaluation Center</t>
  </si>
  <si>
    <t>Inner Mongolia Dongming Technology Co., Ltd.</t>
  </si>
  <si>
    <t>Shandong Suyuan Safety Technology Co., Ltd.</t>
  </si>
  <si>
    <t>Beijing Zhongjin Security Technology Co., Ltd.</t>
  </si>
  <si>
    <t>Inner Mongolia Zhongye Information Technology Co., Ltd.</t>
  </si>
  <si>
    <t>Nanjing Juming Network Technology Co., Ltd.</t>
  </si>
  <si>
    <t>Jiangsu Tongfudun Technology Co., Ltd.</t>
  </si>
  <si>
    <t>Beijing Dingxiang Technology Co., Ltd.</t>
  </si>
  <si>
    <t>Shenzhen Jianan Runxing Safety Technology Co., Ltd.</t>
  </si>
  <si>
    <t>Beijing Ronghui Zhixin Technology Co., Ltd.</t>
  </si>
  <si>
    <t>China Unicom (Zhejiang) Industrial Internet Co., Ltd.</t>
  </si>
  <si>
    <t>China Radio and Television Tianjin Network Co., Ltd.</t>
  </si>
  <si>
    <t>Inner Mongolia Wanbang Information Security Technology Co., Ltd.</t>
  </si>
  <si>
    <t>Xuzhou Tianzhong Network Technology Co., Ltd.</t>
  </si>
  <si>
    <t>Beijing Pinglan Technology Co., Ltd.</t>
  </si>
  <si>
    <t>Zhiwang Anyun (Wuhan) Information Technology Co., Ltd.</t>
  </si>
  <si>
    <t>Nanjing Nanzi Digital Security Technology Co., Ltd.</t>
  </si>
  <si>
    <t>Jierun Hongyuan (Beijing) Technology Co., Ltd.</t>
  </si>
  <si>
    <t>Anhui Fengren Information Technology Co., Ltd.</t>
  </si>
  <si>
    <t>Xinyuan Network Technology Co., Ltd.</t>
  </si>
  <si>
    <t>Shenzhen Rongan Network Technology Co., Ltd.</t>
  </si>
  <si>
    <t>Shenzhen Nengxinan Technology Co., Ltd.</t>
  </si>
  <si>
    <t>Yunnan Qi'an Technology Co., Ltd.</t>
  </si>
  <si>
    <t>r3kapig</t>
  </si>
  <si>
    <t>Never Stop Exploiting</t>
  </si>
  <si>
    <t>Just For The Questions</t>
  </si>
  <si>
    <t>wgpegsec</t>
  </si>
  <si>
    <t>L3H Sec</t>
  </si>
  <si>
    <t>S1uM4i</t>
  </si>
  <si>
    <t>Straw Hat</t>
  </si>
  <si>
    <t>RCTF</t>
  </si>
  <si>
    <t>R3CTF</t>
  </si>
  <si>
    <t>*CTF</t>
  </si>
  <si>
    <t>RealWorld CTF</t>
  </si>
  <si>
    <t>0CTF</t>
  </si>
  <si>
    <t>0CTF/TCTF</t>
  </si>
  <si>
    <t>SSCTF</t>
  </si>
  <si>
    <t>De1CTF</t>
  </si>
  <si>
    <t>N1CTF</t>
  </si>
  <si>
    <t>SCTF-XCTF</t>
  </si>
  <si>
    <t>GACTF</t>
  </si>
  <si>
    <t>Geekpwn x Tencent YDLAB Cloud Range Challenge 2020 Quals</t>
  </si>
  <si>
    <t>L3HCTF</t>
  </si>
  <si>
    <t>AAA CTF</t>
  </si>
  <si>
    <t>SUSCTF</t>
  </si>
  <si>
    <t>Teams</t>
  </si>
  <si>
    <t>Writeups</t>
  </si>
  <si>
    <t>https://su-team.cn/</t>
  </si>
  <si>
    <t>(writeups here: https://su-team.cn/archives/)</t>
  </si>
  <si>
    <t>https://github.com/Hcamael/CTF_repo</t>
  </si>
  <si>
    <t>https://www.sycsec.com/</t>
  </si>
  <si>
    <t>https://github.com/scryptos/write-ups/blob/gh-pages/hitb_xctf-2018/hitb_xctf_quals-2018-writeup.html</t>
  </si>
  <si>
    <t>(write up HITB XCTF Quals 2018)</t>
  </si>
  <si>
    <t>https://ctf.wgpsec.org/</t>
  </si>
  <si>
    <t>HCTF: https://github.com/orgs/vidar-team/repositories</t>
  </si>
  <si>
    <t>https://blog.rois.io/</t>
  </si>
  <si>
    <t>(writeups: https://blog.rois.io/)</t>
  </si>
  <si>
    <t>https://ctftime.org/team/130817#writeup_list</t>
  </si>
  <si>
    <t>https://vidar.club/</t>
  </si>
  <si>
    <t>Vidar=HDUISA</t>
  </si>
  <si>
    <t>http://ww25.de1ctf.de1ta.club/?subid1=20240608-0043-10a7-8462-aa6fee7770d7</t>
  </si>
  <si>
    <t>https://www.nu1l.com/</t>
  </si>
  <si>
    <t>Competitions</t>
  </si>
  <si>
    <t>https://adworld.xctf.org.cn/league/list?rwNmOdr=1717751875495</t>
  </si>
  <si>
    <t>https://tctf.qq.com/index.html#rule</t>
  </si>
  <si>
    <t>https://www.ichunqiu.com/competition/detail/87</t>
  </si>
  <si>
    <t>https://read01.com/B7LKnz.html</t>
  </si>
  <si>
    <t>Top Chinese CTF teams over last x years</t>
  </si>
  <si>
    <t>r3kapig (Eur3ka &amp; FlappyPig)</t>
  </si>
  <si>
    <t>Nu1L</t>
  </si>
  <si>
    <t>*0xA</t>
  </si>
  <si>
    <t>Azure Assassin Alliance (AAA)</t>
  </si>
  <si>
    <t>wgpsec</t>
  </si>
  <si>
    <t>0ops</t>
  </si>
  <si>
    <t>Blue Lotus</t>
  </si>
  <si>
    <t>Tea Deliverers</t>
  </si>
  <si>
    <t>VIdar</t>
  </si>
  <si>
    <t>北京市委网信办、北京市公安局, 紫金山实验室, 永信至诚</t>
  </si>
  <si>
    <t>https://archive.ph/RrBox</t>
  </si>
  <si>
    <t>Spring and Autumn Cup</t>
  </si>
  <si>
    <t>2021 - Present</t>
  </si>
  <si>
    <t>2017 - 2019</t>
  </si>
  <si>
    <t>2017 - 2020</t>
  </si>
  <si>
    <t>2017 - Present</t>
  </si>
  <si>
    <t>Unknown</t>
  </si>
  <si>
    <t>https://security.ouc.edu.cn/2023/0313/c26633a426527/page.htm</t>
  </si>
  <si>
    <t>教育部高等学校教学指导委员会指导 ，赛宁XCTF，浙江大学、永信至诚</t>
  </si>
  <si>
    <t>2016 - 2022</t>
  </si>
  <si>
    <t>The first X-man CTF took place as part of a summer camp for hackers. https://archive.ph/X6G3y</t>
  </si>
  <si>
    <t xml:space="preserve">XMan </t>
  </si>
  <si>
    <t>2018- Present</t>
  </si>
  <si>
    <t>2018 - 2021</t>
  </si>
  <si>
    <t>2018 - 2021 (not 2020)</t>
  </si>
  <si>
    <t>2018 - 2024</t>
  </si>
  <si>
    <t>Total Participants Instances</t>
  </si>
  <si>
    <t>陕西省信息网络安全协会、西安四叶草信息技术有限公司, 北京兰云科技有限公司, 三叶草小组</t>
  </si>
  <si>
    <t>Tier 2</t>
  </si>
  <si>
    <t>WU4</t>
  </si>
  <si>
    <t>WU5</t>
  </si>
  <si>
    <t>WU6</t>
  </si>
  <si>
    <t>WU7</t>
  </si>
  <si>
    <t>东华杯 (大学生网络安全邀请赛 &amp; 上海市大学生网络安全大赛)</t>
  </si>
  <si>
    <t xml:space="preserve">Donghua Cup </t>
  </si>
  <si>
    <t>上海市教育委员会, 东华大学, 北京永信至诚科技股份有限公司, 上海揆安网络科技有限公司, 上海视岳计算机科技有限公司, 上海彰熠信息科技有限公司, 上海安恒时代信息技术有限公司</t>
  </si>
  <si>
    <t>2022 - Present</t>
  </si>
  <si>
    <t>中国学位与研究生教育学会、中国科协青少年科技中心, 教育部学位管理与研究生教育司, 中国学位与研究生教育学会，中国科协青少年科技中心, 武汉大学、中共武汉市委组织部、武汉市人才工作局, 北京邮电大学, 武汉大学国家网络安全学院, 鹏城实验室、杭州安恒信息技术股份有限公司, 华为技术有限公</t>
  </si>
  <si>
    <t>华为杯 （中国研究生网络安全创新大赛）</t>
  </si>
  <si>
    <t>https://cybersec.ustc.edu.cn/2023/0404/c23847a597725/page.htm</t>
  </si>
  <si>
    <t>https://lug.ustc.edu.cn/news/2021/11/hackergame-2021/</t>
  </si>
  <si>
    <t>https://github.com/USTC-Hackergame</t>
  </si>
  <si>
    <t>https://news.ustclug.org/2019/12/hackergame-2019/</t>
  </si>
  <si>
    <t>中国科学技术大学第9届信息安全大赛</t>
  </si>
  <si>
    <t>中国科学技术大学第8届信息安全大赛</t>
  </si>
  <si>
    <t>中国科学技术大学第6届信息安全大赛</t>
  </si>
  <si>
    <t>The 9th Information Security Competition of the University of Science and Technology of China</t>
  </si>
  <si>
    <t>The 8th Information Security Competition of the University of Science and Technology of China</t>
  </si>
  <si>
    <t>The 6th Information Security Competition of the University of Science and Technology of China</t>
  </si>
  <si>
    <t>2014 - Present</t>
  </si>
  <si>
    <t>Hackergame (中国科学技术大学信息安全大赛)</t>
  </si>
  <si>
    <t>国家计算机网络应急技术处理协调中心, 中共中央网络安全和信息化委员会办公室，百度、阿里巴巴、腾讯、360公司，中国科学院信息工程研究所</t>
  </si>
  <si>
    <t>2013 - Present</t>
  </si>
  <si>
    <t>China Cybersecurity Technology Confrontation Competition</t>
  </si>
  <si>
    <t>http://ccb.itsec.gov.cn/article/180</t>
  </si>
  <si>
    <t>https://csec.ahu.edu.cn/2021/0705/c13247a263970/page.htm</t>
  </si>
  <si>
    <t>Information Security Ironman Triathlon</t>
  </si>
  <si>
    <t>2020 - Present</t>
  </si>
  <si>
    <t>The National Health Industry Cyber Security Skills Competition</t>
  </si>
  <si>
    <t>2004 - Present</t>
  </si>
  <si>
    <t>Information Security and Countermeasures Contest</t>
  </si>
  <si>
    <t>北京理工大学信息系统及安全对抗实验中心</t>
  </si>
  <si>
    <t>信息安全与对抗技术竞赛(ISCC2018)</t>
  </si>
  <si>
    <t>2016 - Present</t>
  </si>
  <si>
    <t xml:space="preserve">全国工业互联网安全技术技能大赛 (aka 中国工业互联网安全大赛) </t>
  </si>
  <si>
    <t>National Industrial Technology Cybersecurity Skills Competition</t>
  </si>
  <si>
    <t>工业和信息化部、人力资源社会保障部、中华全国总工会、共青团中央共同主办，中国信息通信研究院、工业和信息化部教育与考试中心、中国工业互联网研究院、国家工业信息安全发展研究中心、中国互联网协会、江苏省工业和信息化厅、江 中央网信办、国家能源局</t>
  </si>
  <si>
    <t>https://www.aii-alliance.org/index/c185/n5042.html</t>
  </si>
  <si>
    <t>https://www.miiteec.org.cn/plus/view.php?aid=1627</t>
  </si>
  <si>
    <t>华北电力大学, 公安部信息安全等级保护评估中心, 北京珞安科技有限责任公司, 中国能源研究会, 中国电力企业联合会, 工业信息安全产业发展联盟, 中关村信息安全测评联盟, 中国智慧能源产业联盟, 华北电力大学信息安全工程实验室, 北京华电云博科技有限公司, 北京蓝军网安科技发展有限责任公司</t>
  </si>
  <si>
    <t>中华人民共和国公安部；中华人民共和国人力资源和社会保障部；中华全国总工会, 公安部第三研究所、上海市公安局、上海市人力资源社会保障局、上海市总工会、</t>
  </si>
  <si>
    <t>https://m.thepaper.cn/kuaibao_detail.jsp?contid=8637750&amp;from=kuaibao</t>
  </si>
  <si>
    <t>National Cyberspace Security Technology Competition</t>
  </si>
  <si>
    <t>2015 - 2021</t>
  </si>
  <si>
    <t>https://blog.csdn.net/yongbaoii/article/details/116432045</t>
  </si>
  <si>
    <t>Robot Hacking Games</t>
  </si>
  <si>
    <t>教育部高等学校信息安全专业教学指导委员会, 中国信息安全测评中心，武汉市互联网信息办公室, 武汉临空港经济技术开发区管委会，中国人工智能学会智能信息网络专业委员会, 永信至诚, 周大福金融控股有限公司、中国科学院信息工程研究所、360企业安全集团，百度安全</t>
  </si>
  <si>
    <t xml:space="preserve">机器人网络安全大赛 </t>
  </si>
  <si>
    <t>百度、阿里巴巴、腾讯、360、清华大学、中科院、永信至诚、亚信安全、成都天府新区投资集团有限公司, 启明星辰、天融信、绿盟科技、网御星云、知道创宇、四川大学、电子科技大学、中电10所、科来软件、卫士通、无声信息、卡巴斯基实验室、赛门铁克成都天府新区投资集团有限公司</t>
  </si>
  <si>
    <t>2023 - Present</t>
  </si>
  <si>
    <t>国家工业信息安全发展研究中心，烽台科技 (北京) 有限公司，云南昆钢电子信息科技有限公司、钢铁行业安全应急联合技术研究创新中心，北京科技大学</t>
  </si>
  <si>
    <t>Industrial Information Security Skills Competition</t>
  </si>
  <si>
    <t xml:space="preserve">Qiangwang Cup </t>
  </si>
  <si>
    <t>https://erkangkang.top/2024/04/14/2024%E5%B9%B4%E6%95%B0%E4%BF%A1%E6%9D%AF%E9%83%A8%E5%88%86wp/</t>
  </si>
  <si>
    <t>https://github.com/CTF-Archives/ShuXinCup2024</t>
  </si>
  <si>
    <t>https://www.zhongfu.net/news/info/1270.html</t>
  </si>
  <si>
    <t xml:space="preserve">Shuxin Cup </t>
  </si>
  <si>
    <t>福建省通信管理局, 数字中国建设峰会组委会, 中国电子信息产业发展研究院、工业和信息化部教育与考试中心、中国软件评测中心, 中国计算机行业协会数据安全专业委员会、北京永信至诚科技股份有限公司, 蚂蚁集团、中孚信息股份有限公司、360数字安全科技集团有限公司、北京亿赛通科技发展有限责任公司、北京长亭科技有限公司、腾讯云计算（北京）有限责任公司、远江盛邦（北京）网络安全科技股份有限公司、北京众安天下科技有限公司、北京时代新威信息技术有限公司</t>
  </si>
  <si>
    <t>福建省通信管理局, 数字中国建设峰会组委会, 中国信通院, 中国电信福建分公司、中国移动福建公司、中国联通福建省分公司、福建海峡信息通信科技发展有限公司、北京天融信网络安全技术有限公司、杭州安恒信息技术股份有限公司、北京云驰未来科技有限公司、北京永信至诚科技股份有限公司</t>
  </si>
  <si>
    <t>中国电子信息产业发展研究院、中国软件测评中心、中国信息通信研究院、国家工业信息安全发展研究中心, 赛迪</t>
  </si>
  <si>
    <t>Zhejiang Provincial College Student Network and Information Security Competition</t>
  </si>
  <si>
    <t>Huxiang Cup</t>
  </si>
  <si>
    <t>中共吉林省委网络安全和信息化委员会办公室、吉林省教育厅、吉林省政务服务和数字化建设管理局，吉林省吉林祥云信息技术有限公司、中国信息安全测评中心吉林分中心</t>
  </si>
  <si>
    <t>https://su-team.cn/passages/2022-xyb-SU-Writeup/</t>
  </si>
  <si>
    <t>https://www.cnblogs.com/backlion/p/16851735.html</t>
  </si>
  <si>
    <t xml:space="preserve">Xiangyun Cup </t>
  </si>
  <si>
    <t>2019 - Present</t>
  </si>
  <si>
    <t>The "Fifth Domain" Cyber Security Competition</t>
  </si>
  <si>
    <t>https://web.archive.org/web/20240807231109/https://static2.ichunqiu.com/icq/resources/file/2021%E7%AC%AC%E5%9B%9B%E5%B1%8A%E7%BA%A2%E5%B8%BD%E6%9D%AF%E7%BD%91%E7%BB%9C%E5%AE%89%E5%85%A8%E5%A4%A7%E8%B5%9B%E6%AF%94%E8%B5%9B%E6%89%8B%E5%86%8C.pdf</t>
  </si>
  <si>
    <t>广东省公安厅, 广东省委员会, 广东省教育厅, 黄埔区政府, 广东省计算机信息网络安全协会, 广东科信安信息技术有限公司, 网安联认证服务有限公司, 广东关键信息基础设施保护中心, 广州竞远安全技术股份有限公司, 深圳市网安计算机安全检测技术有限公司, 北京永信至诚科技股份有限公司</t>
  </si>
  <si>
    <t>https://blog.csdn.net/uuzeray/article/details/137348209</t>
  </si>
  <si>
    <t>数字中国建设峰会组委会, 福建省数字福建建设领导小组办公室, 三明市人民政府, 永信至诚科技集团股份有限公司, 福建省大数据集团三明有限公司, 三明中关村科技园运营服务有限责任公司, 福建大数据信息安全建设运营有限公司, 三明市数据集团有限公司, 福建省海丝数字科技有限公司， 福建省公安厅</t>
  </si>
  <si>
    <t>中国人民公安大学；北京理工大学；奇安信科技集团股份有限公司, 公安部网络安全保卫局, 教育部教育管理信息中心, 中华全国总工会·中国职工电化教育中心</t>
  </si>
  <si>
    <t>https://www.qianxin.com/news/detail?news_id=10610</t>
  </si>
  <si>
    <t>西湖论剑 - 网络安全技能大赛</t>
  </si>
  <si>
    <t>West Lake Lunjian Cybersecurity Skills Competition</t>
  </si>
  <si>
    <t>https://www.aqniu.com/vendor/102040.html</t>
  </si>
  <si>
    <t>杭州市公安局、共青团杭州市委、杭州市学生，安恒信息、杭州市网络安全研究所、杭州市网络安全协会、共青团杭州市滨江区委，CCF计算机安全专业委员会、中国人工智能学会</t>
  </si>
  <si>
    <t>https://archive.ph/4cAnE</t>
  </si>
  <si>
    <t>Yiwang Cup</t>
  </si>
  <si>
    <t>https://www.sohu.com/a/418797056_120033013</t>
  </si>
  <si>
    <t>2024 - Present</t>
  </si>
  <si>
    <t>Golden Shield Xin'an Cup</t>
  </si>
  <si>
    <t xml:space="preserve">中国信息安全测评中心， 中国信息产业商会信息安全产业分会，北京西普阳光教育科技股份有限公司, 教育部学校规划建设发展中心, 中国信息产业商会信息安全产业, 教育部学校规划建设发展中心创新发展处, 中国信息产业商会信息安全产业分会, 北京西普阳光教育科技股份有限公司, 北京永信至诚科技股份有限公司, 教育部学校规划建设发展中心创新发展处, 中国工程院, 国家创新与发展战略研究会, 中国科学院信息工程研究所, </t>
  </si>
  <si>
    <t>2014 - 2017</t>
  </si>
  <si>
    <t>Wending Cup: National College Students' Network Information Security and Confidentiality Skills Competition</t>
  </si>
  <si>
    <t>Pilot Cup: Jiangsu Province Youth Network Information Security Knowledge Contest</t>
  </si>
  <si>
    <t>中共中山市委网络安全和信息化委员会办公室, 中国联合网络通信有限公司中山市分公司,电子科技大学中山学院, 中山市教育和体育局,中山市公安局,中山市工业和信息化局,中山市政务服务数据管理局, 北京永信至诚科技股份有限公司</t>
  </si>
  <si>
    <t>工业信息安全技能大赛</t>
  </si>
  <si>
    <t>第七届工业信息安全技能大赛</t>
  </si>
  <si>
    <t>http://www.njgl.gov.cn/ztzl47815/yhyshjzc/gzdt/202404/t20240410_4206127.html</t>
  </si>
  <si>
    <t>https://cloud.tencent.com/developer/news/282450</t>
  </si>
  <si>
    <t>国家工业信息安全发展研究中心, 工业信息安全产业发展联盟, 烽台科技（北京）有限公司</t>
  </si>
  <si>
    <t>Pengcheng Cup: Federated Cyber Range United Attack and Defense Drill</t>
  </si>
  <si>
    <t>鹏城·中汽创智杯 2021 (第六届工业信息安全技能大赛）</t>
  </si>
  <si>
    <t>鹏城·中汽创智杯 2022 (第六届工业信息安全技能大赛）</t>
  </si>
  <si>
    <t>Peng Cheng Labs and China Internet Connected Vehicles Competition (6th Annual Industrial Information Security Skills Competition)</t>
  </si>
  <si>
    <t>https://cics-cert.org.cn/web_root/webpage/articlecontent_101001_2384.html</t>
  </si>
  <si>
    <t>https://www.pcl.ac.cn/html/943/2022-09-19/content-4057.html</t>
  </si>
  <si>
    <t>https://blog.xmcve.com/2023/11/05/%E9%B9%8F%E5%9F%8E%E6%9D%AF2023-Writeup/</t>
  </si>
  <si>
    <t>山东警察学院</t>
  </si>
  <si>
    <t>杭州电子科技大学，西安电子科技大学，电子科技大学，</t>
  </si>
  <si>
    <t>Qiang Wang Mimic Defense International Elite Challenge</t>
  </si>
  <si>
    <t xml:space="preserve">GEEKCON/GeekPwn </t>
  </si>
  <si>
    <t>ISCTF</t>
  </si>
  <si>
    <t xml:space="preserve">N1CTF </t>
  </si>
  <si>
    <t>Ogeek</t>
  </si>
  <si>
    <t>Huawei Cup</t>
  </si>
  <si>
    <t>Hackergame</t>
  </si>
  <si>
    <t>National Industrial Control System Information Security Attack and Defense Competition</t>
  </si>
  <si>
    <t>Peak Geek</t>
  </si>
  <si>
    <t>Digital China: Network Security Track</t>
  </si>
  <si>
    <t>Digital China: Data Security Competition</t>
  </si>
  <si>
    <t>Red Hat Cup Cybersecurity Competition</t>
  </si>
  <si>
    <t>Wangding Cup</t>
  </si>
  <si>
    <t>Blue Cap Cup: National College Student Cyber Security Skills Competition</t>
  </si>
  <si>
    <t>Longjian Cup</t>
  </si>
  <si>
    <t>Shaanxi Provincial Cyber Security Administrator Vocational Skills Competition</t>
  </si>
  <si>
    <t>Yellow River Basin Cyber Security Skills Challenge</t>
  </si>
  <si>
    <t>https://guokeya.github.io/post/4juNLbe0v/</t>
  </si>
  <si>
    <t>https://blog.csdn.net/m0_73728268/article/details/134299579</t>
  </si>
  <si>
    <t>https://www.pcl.ac.cn/html/943/2022-07-08/content-4033.html</t>
  </si>
  <si>
    <t>https://ctf.njupt.edu.cn/archives/756</t>
  </si>
  <si>
    <t>https://www.cnblogs.com/Gcker/p/16449969.html</t>
  </si>
  <si>
    <t>高校网络与信息安全协会, 福州蓝鲨信息技术有限公司</t>
  </si>
  <si>
    <t>National University Cyber Security League</t>
  </si>
  <si>
    <t xml:space="preserve">X-NUCA (全国高校网安联赛暨) </t>
  </si>
  <si>
    <t>https://blog.csdn.net/Cyberpeace/article/details/129755741</t>
  </si>
  <si>
    <t>https://blog.csdn.net/mochu7777777/article/details/135760457</t>
  </si>
  <si>
    <t>https://5ime.cn/cqgame-2023-winter.html</t>
  </si>
  <si>
    <t>https://www.cnblogs.com/xhzccy/p/17988389</t>
  </si>
  <si>
    <t>https://avss.geekcon.top/writeup.html</t>
  </si>
  <si>
    <t>https://ctf.njupt.edu.cn/archives/975</t>
  </si>
  <si>
    <t>None</t>
  </si>
  <si>
    <t>https://blog.csdn.net/weixin_44255856/article/details/100095587</t>
  </si>
  <si>
    <t>https://boogipop.com/2023/09/28/%E5%8D%8E%E4%B8%BA%E6%9D%AF%20%E7%AC%AC%E4%BA%8C%E5%B1%8A%E4%B8%AD%E5%9B%BD%E7%A0%94%E7%A9%B6%E7%94%9F%E7%BD%91%E7%BB%9C%E5%AE%89%E5%85%A8%E5%88%9B%E6%96%B0%E5%A4%A7%E8%B5%9B%20Writeup/</t>
  </si>
  <si>
    <t>https://www.cnblogs.com/mumuhhh/p/17802965.html</t>
  </si>
  <si>
    <t>https://blog.csdn.net/monster663/article/details/133576521</t>
  </si>
  <si>
    <t>https://web.archive.org/web/20150615082034/https://www.9170.org/post-498.html</t>
  </si>
  <si>
    <t>https://www.codercto.com/a/25085.html</t>
  </si>
  <si>
    <t>https://xz.aliyun.com/t/13727?time__1311=GqmxuQD%3Di%3DDQiQD%2F825BIugUD97zbN4D</t>
  </si>
  <si>
    <t>https://writeup.ctfhub.com/tags/%E5%B7%A5%E4%B8%9A%E4%BF%A1%E6%81%AF%E5%AE%89%E5%85%A8%E6%8A%80%E8%83%BD%E5%A4%A7%E8%B5%9B/</t>
  </si>
  <si>
    <t>https://blog.csdn.net/qq_51652400/article/details/129902049</t>
  </si>
  <si>
    <t>https://blog.csdn.net/cccchhhh6819/article/details/130405594</t>
  </si>
  <si>
    <t>https://blog.csdn.net/dongluliang/article/details/132610974</t>
  </si>
  <si>
    <t>https://www.wd-ljt.com/post/1026/906.html</t>
  </si>
  <si>
    <t>https://blog.csdn.net/miuzzx/article/details/127744431</t>
  </si>
  <si>
    <t>https://blog.csdn.net/Jayjay___/article/details/134426070</t>
  </si>
  <si>
    <t>https://blog.csdn.net/jjjj1029056414/article/details/134318615</t>
  </si>
  <si>
    <t>https://xz.aliyun.com/t/6458?time__1311=n4%2BxnD0Dg70%3DG%3DGOWNDsA3Exmo9%3DeYYrYDcmoD</t>
  </si>
  <si>
    <t>https://blog.csdn.net/weixin_45696568/article/details/121358942</t>
  </si>
  <si>
    <t>http://www.qfrost.com/posts/ctf/hxb_2020/</t>
  </si>
  <si>
    <t>https://guokeya.github.io/post/ZqfbSBz7J/</t>
  </si>
  <si>
    <t>https://exp10it.io/2023/08/%E6%98%A5%E7%A7%8B%E4%BA%91%E9%95%9C-2022-%E7%BD%91%E9%BC%8E%E6%9D%AF%E5%8D%8A%E5%86%B3%E8%B5%9B%E5%A4%8D%E7%9B%98-writeup/</t>
  </si>
  <si>
    <t>http://blog.leanote.com/post/xp0int/2022-%E7%BD%91%E9%BC%8E%E6%9D%AF%E9%9D%92%E9%BE%99%E7%BB%84</t>
  </si>
  <si>
    <t>https://blog.csdn.net/euzen/article/details/119086584</t>
  </si>
  <si>
    <t>https://blog.csdn.net/euzen/article/details/119088271</t>
  </si>
  <si>
    <t>https://err0rzz.github.io/2017/09/16/%E9%97%AE%E9%BC%8E%E6%9D%AF%E7%BA%BF%E4%B8%8A/</t>
  </si>
  <si>
    <t>https://chybeta.github.io/2017/09/16/%E9%97%AE%E9%BC%8E%E6%9D%AF-CTF-writeup/</t>
  </si>
  <si>
    <t>http://www.snowywar.top/?p=2554</t>
  </si>
  <si>
    <t>https://xz.aliyun.com/t/12806?time__1311=GqGxuDcD2Dg0GQD%2FYrPBIvoqA2%2BD9D6aoD</t>
  </si>
  <si>
    <t>https://blog.csdn.net/qq_42181428/article/details/103205987</t>
  </si>
  <si>
    <t>https://github.com/D-3CTF/D3CTF-2021-Official-Writeup/blob/master/AntCTF%20x%20D%5E3CTF%20Official%20Writeup.pdf</t>
  </si>
  <si>
    <t>国际网络安全攻防对抗联赛/CTFWar</t>
  </si>
  <si>
    <t>Hongming Valley Cup: Data Security Competition</t>
  </si>
  <si>
    <t>Xiangshan Cup Cyber Security Competition</t>
  </si>
  <si>
    <t>https://blog.csdn.net/RABCDXB/article/details/116462653</t>
  </si>
  <si>
    <t>https://blog.csdn.net/yongbaoii/article/details/116432360</t>
  </si>
  <si>
    <t>https://blog.csdn.net/weixin_52576029/article/details/135461554</t>
  </si>
  <si>
    <t>https://ldjj.acftu.org/wjytzgg/202406/P020240604573053048552.pdf</t>
  </si>
  <si>
    <t>https://blog.csdn.net/weixin_39664643/article/details/109073759</t>
  </si>
  <si>
    <t>https://xz.aliyun.com/t/13727?time__1311=GqmxuQD%3Di%3DDQiQD%2F825BIT4mwz7OdbN4D</t>
  </si>
  <si>
    <t>Year</t>
  </si>
  <si>
    <t>Participants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</si>
</sst>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6">
    <font>
      <sz val="12"/>
      <color theme="1"/>
      <name val="Calibri"/>
      <family val="2"/>
      <scheme val="minor"/>
    </font>
    <font>
      <b/>
      <sz val="12"/>
      <color theme="1"/>
      <name val="Calibri"/>
      <family val="2"/>
      <scheme val="minor"/>
    </font>
    <font>
      <u/>
      <sz val="12"/>
      <color theme="10"/>
      <name val="Calibri"/>
      <family val="2"/>
      <scheme val="minor"/>
    </font>
    <font>
      <sz val="10.5"/>
      <color theme="1"/>
      <name val="Arial"/>
      <family val="2"/>
    </font>
    <font>
      <u/>
      <sz val="12"/>
      <color theme="1"/>
      <name val="Calibri"/>
      <family val="2"/>
      <scheme val="minor"/>
    </font>
    <font>
      <sz val="14"/>
      <color rgb="FF272E3B"/>
      <name val="Helvetica Neue"/>
      <family val="2"/>
    </font>
    <font>
      <sz val="12"/>
      <color theme="1"/>
      <name val="Aptos"/>
    </font>
    <font>
      <sz val="12"/>
      <color rgb="FF000000"/>
      <name val="Calibri"/>
      <family val="2"/>
      <scheme val="minor"/>
    </font>
    <font>
      <b/>
      <sz val="12"/>
      <color rgb="FF000000"/>
      <name val="Calibri"/>
      <family val="2"/>
      <scheme val="minor"/>
    </font>
    <font>
      <sz val="12"/>
      <color rgb="FF333333"/>
      <name val="Calibri"/>
      <family val="2"/>
      <scheme val="minor"/>
    </font>
    <font>
      <sz val="12"/>
      <color rgb="FF000000"/>
      <name val="Calibri"/>
      <family val="2"/>
    </font>
    <font>
      <sz val="12"/>
      <color rgb="FF2C3E50"/>
      <name val="-Apple-System"/>
      <charset val="1"/>
    </font>
    <font>
      <sz val="12"/>
      <color rgb="FFFF0000"/>
      <name val="Calibri"/>
      <family val="2"/>
      <scheme val="minor"/>
    </font>
    <font>
      <sz val="12"/>
      <color theme="1"/>
      <name val="Calibri"/>
      <family val="2"/>
      <scheme val="minor"/>
    </font>
    <font>
      <sz val="12"/>
      <color rgb="FF000000"/>
      <name val="Calibri"/>
      <family val="2"/>
      <scheme val="minor"/>
    </font>
    <font>
      <sz val="14"/>
      <color rgb="FF272E3B"/>
      <name val="Calibri"/>
      <family val="2"/>
      <scheme val="minor"/>
    </font>
    <font>
      <sz val="12"/>
      <color rgb="FF272E3B"/>
      <name val="Calibri"/>
      <family val="2"/>
      <scheme val="minor"/>
    </font>
    <font>
      <sz val="12"/>
      <color rgb="FF272E3B"/>
      <name val="Calibri"/>
      <family val="2"/>
    </font>
    <font>
      <u/>
      <sz val="12"/>
      <color rgb="FF0563C1"/>
      <name val="Calibri"/>
      <family val="2"/>
    </font>
    <font>
      <u/>
      <sz val="12"/>
      <color rgb="FF0563C1"/>
      <name val="Calibri"/>
      <family val="2"/>
      <scheme val="minor"/>
    </font>
    <font>
      <u/>
      <sz val="12"/>
      <color theme="10"/>
      <name val="Calibri"/>
      <family val="2"/>
      <scheme val="minor"/>
    </font>
    <font>
      <b/>
      <sz val="12"/>
      <color theme="1"/>
      <name val="Calibri"/>
      <family val="2"/>
      <scheme val="minor"/>
    </font>
    <font>
      <sz val="10.5"/>
      <color rgb="FF000000"/>
      <name val="Arial"/>
      <family val="2"/>
    </font>
    <font>
      <sz val="10.5"/>
      <color theme="1"/>
      <name val="Arial"/>
      <family val="2"/>
    </font>
    <font>
      <sz val="10"/>
      <color rgb="FF000000"/>
      <name val="Helvetica Neue"/>
      <family val="2"/>
    </font>
    <font>
      <sz val="13.5"/>
      <color rgb="FF000000"/>
      <name val="Helvetica Neue"/>
      <family val="2"/>
    </font>
    <font>
      <sz val="10"/>
      <color theme="1"/>
      <name val="Helvetica Neue"/>
      <family val="2"/>
    </font>
    <font>
      <sz val="11"/>
      <color rgb="FF000000"/>
      <name val="Arial"/>
      <family val="2"/>
    </font>
    <font>
      <sz val="11"/>
      <color rgb="FF000000"/>
      <name val="Arial"/>
      <family val="2"/>
    </font>
    <font>
      <sz val="12"/>
      <color rgb="FF101010"/>
      <name val="Calibri"/>
      <family val="2"/>
      <scheme val="minor"/>
    </font>
    <font>
      <sz val="12"/>
      <color rgb="FF000000"/>
      <name val="Calibri"/>
      <family val="2"/>
    </font>
    <font>
      <u/>
      <sz val="12"/>
      <color rgb="FF000000"/>
      <name val="Calibri"/>
      <family val="2"/>
    </font>
    <font>
      <sz val="12"/>
      <color rgb="FF222222"/>
      <name val="Calibri"/>
      <family val="2"/>
      <scheme val="minor"/>
    </font>
    <font>
      <sz val="11"/>
      <color rgb="FF000000"/>
      <name val="Times New Roman"/>
      <family val="1"/>
    </font>
    <font>
      <sz val="12"/>
      <color theme="1"/>
      <name val="微软雅黑"/>
      <family val="2"/>
      <charset val="134"/>
    </font>
    <font>
      <sz val="11"/>
      <color rgb="FF000000"/>
      <name val="Microsoft YaHei"/>
      <family val="2"/>
      <charset val="134"/>
    </font>
    <font>
      <b/>
      <sz val="11"/>
      <color rgb="FF000000"/>
      <name val="Microsoft YaHei"/>
      <family val="2"/>
      <charset val="134"/>
    </font>
    <font>
      <sz val="12"/>
      <color rgb="FF191919"/>
      <name val="PingFang SC"/>
      <family val="2"/>
      <charset val="134"/>
    </font>
    <font>
      <sz val="12"/>
      <color theme="1"/>
      <name val="PingFang SC"/>
      <family val="2"/>
      <charset val="134"/>
    </font>
    <font>
      <sz val="12"/>
      <color theme="1"/>
      <name val="Calibri"/>
      <family val="2"/>
    </font>
    <font>
      <sz val="12"/>
      <color theme="1"/>
      <name val="Calibri"/>
      <family val="2"/>
    </font>
    <font>
      <sz val="11"/>
      <color theme="1"/>
      <name val="Arial"/>
      <family val="2"/>
    </font>
    <font>
      <sz val="11"/>
      <color theme="1"/>
      <name val="Arial"/>
      <family val="2"/>
    </font>
    <font>
      <sz val="11"/>
      <color theme="1"/>
      <name val="Arial"/>
      <family val="2"/>
      <charset val="1"/>
    </font>
    <font>
      <sz val="12"/>
      <color theme="1"/>
      <name val="Microsoft YaHei"/>
      <family val="2"/>
      <charset val="134"/>
    </font>
    <font>
      <sz val="12"/>
      <color rgb="FF000000"/>
      <name val="微软雅黑"/>
      <family val="2"/>
      <charset val="134"/>
    </font>
  </fonts>
  <fills count="2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0DAEC"/>
        <bgColor indexed="64"/>
      </patternFill>
    </fill>
    <fill>
      <patternFill patternType="solid">
        <fgColor theme="6" tint="0.59999389629810485"/>
        <bgColor indexed="64"/>
      </patternFill>
    </fill>
    <fill>
      <patternFill patternType="solid">
        <fgColor rgb="FF0AF2F2"/>
        <bgColor indexed="64"/>
      </patternFill>
    </fill>
    <fill>
      <patternFill patternType="solid">
        <fgColor rgb="FF00B0F0"/>
        <bgColor indexed="64"/>
      </patternFill>
    </fill>
    <fill>
      <patternFill patternType="solid">
        <fgColor theme="6" tint="0.79998168889431442"/>
        <bgColor indexed="64"/>
      </patternFill>
    </fill>
    <fill>
      <patternFill patternType="solid">
        <fgColor rgb="FFEDAFB1"/>
        <bgColor indexed="64"/>
      </patternFill>
    </fill>
    <fill>
      <patternFill patternType="solid">
        <fgColor theme="4"/>
        <bgColor indexed="64"/>
      </patternFill>
    </fill>
    <fill>
      <patternFill patternType="solid">
        <fgColor rgb="FF00B050"/>
        <bgColor indexed="64"/>
      </patternFill>
    </fill>
    <fill>
      <patternFill patternType="solid">
        <fgColor rgb="FFFFFFFF"/>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ck">
        <color rgb="FFECECEC"/>
      </bottom>
      <diagonal/>
    </border>
  </borders>
  <cellStyleXfs count="2">
    <xf numFmtId="0" fontId="0" fillId="0" borderId="0"/>
    <xf numFmtId="0" fontId="2" fillId="0" borderId="0" applyNumberFormat="0" applyFill="0" applyBorder="0" applyAlignment="0" applyProtection="0"/>
  </cellStyleXfs>
  <cellXfs count="126">
    <xf numFmtId="0" fontId="0" fillId="0" borderId="0" xfId="0"/>
    <xf numFmtId="0" fontId="1" fillId="0" borderId="0" xfId="0" applyFont="1"/>
    <xf numFmtId="14" fontId="0" fillId="0" borderId="0" xfId="0" applyNumberFormat="1"/>
    <xf numFmtId="21" fontId="0" fillId="0" borderId="0" xfId="0" applyNumberFormat="1"/>
    <xf numFmtId="0" fontId="3" fillId="0" borderId="0" xfId="0" applyFont="1"/>
    <xf numFmtId="0" fontId="4" fillId="0" borderId="0" xfId="1" applyFont="1"/>
    <xf numFmtId="164" fontId="6" fillId="0" borderId="0" xfId="0" applyNumberFormat="1" applyFont="1" applyAlignment="1">
      <alignment vertical="center"/>
    </xf>
    <xf numFmtId="0" fontId="2" fillId="0" borderId="0" xfId="1"/>
    <xf numFmtId="1" fontId="1" fillId="0" borderId="0" xfId="0" applyNumberFormat="1" applyFont="1"/>
    <xf numFmtId="1" fontId="0" fillId="0" borderId="0" xfId="0" applyNumberFormat="1"/>
    <xf numFmtId="14" fontId="2" fillId="0" borderId="0" xfId="1" applyNumberFormat="1"/>
    <xf numFmtId="0" fontId="8" fillId="0" borderId="0" xfId="0" applyFont="1" applyAlignment="1">
      <alignment horizontal="left"/>
    </xf>
    <xf numFmtId="0" fontId="2" fillId="2" borderId="0" xfId="1" applyFill="1"/>
    <xf numFmtId="0" fontId="1" fillId="2" borderId="0" xfId="0" applyFont="1" applyFill="1"/>
    <xf numFmtId="1" fontId="0" fillId="0" borderId="0" xfId="0" applyNumberFormat="1" applyAlignment="1">
      <alignment horizontal="right"/>
    </xf>
    <xf numFmtId="0" fontId="10" fillId="0" borderId="0" xfId="0" applyFont="1"/>
    <xf numFmtId="0" fontId="13" fillId="0" borderId="0" xfId="0" applyFont="1"/>
    <xf numFmtId="0" fontId="15" fillId="0" borderId="0" xfId="0" applyFont="1"/>
    <xf numFmtId="0" fontId="16" fillId="0" borderId="0" xfId="0" applyFont="1"/>
    <xf numFmtId="0" fontId="0" fillId="0" borderId="0" xfId="0" applyAlignment="1">
      <alignment horizontal="center"/>
    </xf>
    <xf numFmtId="0" fontId="1" fillId="0" borderId="0" xfId="0" applyFont="1" applyAlignment="1">
      <alignment horizontal="center"/>
    </xf>
    <xf numFmtId="0" fontId="16" fillId="0" borderId="0" xfId="0" applyFont="1" applyAlignment="1">
      <alignment horizontal="center"/>
    </xf>
    <xf numFmtId="0" fontId="0" fillId="4" borderId="0" xfId="0" applyFill="1" applyAlignment="1">
      <alignment horizontal="center"/>
    </xf>
    <xf numFmtId="0" fontId="0" fillId="4" borderId="0" xfId="0" applyFill="1" applyAlignment="1">
      <alignment horizontal="center" vertical="center"/>
    </xf>
    <xf numFmtId="0" fontId="0" fillId="5" borderId="0" xfId="0" applyFill="1" applyAlignment="1">
      <alignment horizontal="center"/>
    </xf>
    <xf numFmtId="0" fontId="0" fillId="5" borderId="0" xfId="0" applyFill="1" applyAlignment="1">
      <alignment horizontal="center" vertical="center"/>
    </xf>
    <xf numFmtId="0" fontId="16" fillId="5" borderId="0" xfId="0" applyFont="1" applyFill="1" applyAlignment="1">
      <alignment horizontal="center"/>
    </xf>
    <xf numFmtId="0" fontId="0" fillId="6" borderId="0" xfId="0" applyFill="1" applyAlignment="1">
      <alignment horizontal="center"/>
    </xf>
    <xf numFmtId="21" fontId="2" fillId="0" borderId="0" xfId="1" applyNumberFormat="1"/>
    <xf numFmtId="0" fontId="0" fillId="2" borderId="0" xfId="0" applyFill="1" applyAlignment="1">
      <alignment horizontal="center"/>
    </xf>
    <xf numFmtId="0" fontId="16" fillId="2" borderId="0" xfId="0" applyFont="1" applyFill="1" applyAlignment="1">
      <alignment horizontal="center"/>
    </xf>
    <xf numFmtId="0" fontId="0" fillId="7" borderId="0" xfId="0" applyFill="1" applyAlignment="1">
      <alignment horizontal="center"/>
    </xf>
    <xf numFmtId="0" fontId="0" fillId="7"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center"/>
    </xf>
    <xf numFmtId="0" fontId="16" fillId="8" borderId="0" xfId="0" applyFont="1" applyFill="1" applyAlignment="1">
      <alignment horizontal="center"/>
    </xf>
    <xf numFmtId="0" fontId="17" fillId="0" borderId="0" xfId="0" applyFont="1"/>
    <xf numFmtId="0" fontId="0" fillId="9" borderId="0" xfId="0" applyFill="1" applyAlignment="1">
      <alignment horizontal="center" vertical="center"/>
    </xf>
    <xf numFmtId="14" fontId="2" fillId="0" borderId="0" xfId="1" applyNumberFormat="1" applyFill="1"/>
    <xf numFmtId="0" fontId="0" fillId="10" borderId="0" xfId="0" applyFill="1" applyAlignment="1">
      <alignment horizontal="center" vertical="center"/>
    </xf>
    <xf numFmtId="0" fontId="14" fillId="0" borderId="0" xfId="0" applyFont="1"/>
    <xf numFmtId="0" fontId="18" fillId="0" borderId="0" xfId="0" applyFont="1"/>
    <xf numFmtId="0" fontId="0" fillId="11" borderId="0" xfId="0" applyFill="1" applyAlignment="1">
      <alignment horizontal="center" vertical="center"/>
    </xf>
    <xf numFmtId="0" fontId="0" fillId="11" borderId="0" xfId="0" applyFill="1" applyAlignment="1">
      <alignment horizontal="center"/>
    </xf>
    <xf numFmtId="0" fontId="14" fillId="0" borderId="0" xfId="1" applyFont="1"/>
    <xf numFmtId="0" fontId="16" fillId="12" borderId="0" xfId="0" applyFont="1" applyFill="1" applyAlignment="1">
      <alignment horizontal="center"/>
    </xf>
    <xf numFmtId="0" fontId="0" fillId="3" borderId="0" xfId="0" applyFill="1" applyAlignment="1">
      <alignment horizontal="center"/>
    </xf>
    <xf numFmtId="0" fontId="16" fillId="3" borderId="0" xfId="0" applyFont="1" applyFill="1" applyAlignment="1">
      <alignment horizontal="center"/>
    </xf>
    <xf numFmtId="0" fontId="0" fillId="13" borderId="0" xfId="0" applyFill="1" applyAlignment="1">
      <alignment horizontal="center"/>
    </xf>
    <xf numFmtId="21" fontId="14" fillId="0" borderId="0" xfId="1" applyNumberFormat="1" applyFont="1" applyFill="1"/>
    <xf numFmtId="0" fontId="0" fillId="13" borderId="0" xfId="0" applyFill="1" applyAlignment="1">
      <alignment horizontal="center" vertical="center"/>
    </xf>
    <xf numFmtId="0" fontId="16" fillId="14" borderId="0" xfId="0" applyFont="1" applyFill="1" applyAlignment="1">
      <alignment horizontal="center"/>
    </xf>
    <xf numFmtId="0" fontId="17" fillId="14" borderId="0" xfId="0" applyFont="1" applyFill="1" applyAlignment="1">
      <alignment horizontal="center"/>
    </xf>
    <xf numFmtId="0" fontId="0" fillId="15" borderId="0" xfId="0" applyFill="1" applyAlignment="1">
      <alignment horizontal="center"/>
    </xf>
    <xf numFmtId="0" fontId="16" fillId="15" borderId="0" xfId="0" applyFont="1" applyFill="1" applyAlignment="1">
      <alignment horizontal="center" wrapText="1"/>
    </xf>
    <xf numFmtId="0" fontId="2" fillId="0" borderId="0" xfId="1" applyFill="1"/>
    <xf numFmtId="0" fontId="0" fillId="12" borderId="0" xfId="0" applyFill="1" applyAlignment="1">
      <alignment horizontal="center"/>
    </xf>
    <xf numFmtId="0" fontId="0" fillId="12" borderId="0" xfId="0" applyFill="1" applyAlignment="1">
      <alignment horizontal="center" vertical="center"/>
    </xf>
    <xf numFmtId="0" fontId="10" fillId="12" borderId="0" xfId="0" applyFont="1" applyFill="1" applyAlignment="1">
      <alignment horizontal="center" vertical="center"/>
    </xf>
    <xf numFmtId="0" fontId="0" fillId="12" borderId="0" xfId="0" applyFill="1"/>
    <xf numFmtId="0" fontId="9" fillId="16" borderId="0" xfId="0" applyFont="1" applyFill="1" applyAlignment="1">
      <alignment wrapText="1"/>
    </xf>
    <xf numFmtId="0" fontId="20" fillId="17" borderId="0" xfId="1" applyFont="1" applyFill="1"/>
    <xf numFmtId="0" fontId="16" fillId="17" borderId="0" xfId="0" applyFont="1" applyFill="1" applyAlignment="1">
      <alignment horizontal="center"/>
    </xf>
    <xf numFmtId="0" fontId="10" fillId="12" borderId="0" xfId="0" applyFont="1" applyFill="1" applyAlignment="1">
      <alignment horizontal="center"/>
    </xf>
    <xf numFmtId="0" fontId="0" fillId="0" borderId="0" xfId="0" applyAlignment="1">
      <alignment horizontal="right"/>
    </xf>
    <xf numFmtId="0" fontId="1" fillId="0" borderId="1" xfId="0" applyFont="1" applyBorder="1" applyAlignment="1">
      <alignment horizontal="center"/>
    </xf>
    <xf numFmtId="0" fontId="21" fillId="16" borderId="1" xfId="0" applyFont="1" applyFill="1" applyBorder="1" applyAlignment="1">
      <alignment horizontal="center" wrapText="1"/>
    </xf>
    <xf numFmtId="0" fontId="0" fillId="3" borderId="0" xfId="0" applyFill="1"/>
    <xf numFmtId="0" fontId="9" fillId="3" borderId="0" xfId="0" applyFont="1" applyFill="1" applyAlignment="1">
      <alignment wrapText="1"/>
    </xf>
    <xf numFmtId="0" fontId="1" fillId="0" borderId="0" xfId="0" applyFont="1" applyAlignment="1">
      <alignment horizontal="center" vertical="center"/>
    </xf>
    <xf numFmtId="0" fontId="24" fillId="16" borderId="0" xfId="0" applyFont="1" applyFill="1" applyAlignment="1">
      <alignment horizontal="center" vertical="center" wrapText="1"/>
    </xf>
    <xf numFmtId="0" fontId="0" fillId="0" borderId="0" xfId="0" applyAlignment="1">
      <alignment horizontal="center" vertical="center"/>
    </xf>
    <xf numFmtId="0" fontId="25" fillId="16" borderId="0" xfId="0" applyFont="1" applyFill="1" applyAlignment="1">
      <alignment horizontal="center" vertical="center" wrapText="1"/>
    </xf>
    <xf numFmtId="0" fontId="24" fillId="0" borderId="0" xfId="0" applyFont="1" applyAlignment="1">
      <alignment horizontal="center" vertical="center" wrapText="1"/>
    </xf>
    <xf numFmtId="0" fontId="26" fillId="0" borderId="0" xfId="0" applyFont="1"/>
    <xf numFmtId="3" fontId="26" fillId="0" borderId="0" xfId="0" applyNumberFormat="1" applyFont="1"/>
    <xf numFmtId="0" fontId="2" fillId="3" borderId="0" xfId="1" applyFill="1"/>
    <xf numFmtId="0" fontId="20" fillId="7" borderId="0" xfId="1" applyFont="1" applyFill="1" applyAlignment="1">
      <alignment horizontal="center"/>
    </xf>
    <xf numFmtId="14" fontId="0" fillId="0" borderId="0" xfId="0" applyNumberFormat="1" applyAlignment="1">
      <alignment horizontal="right"/>
    </xf>
    <xf numFmtId="0" fontId="8" fillId="0" borderId="0" xfId="0" applyFont="1"/>
    <xf numFmtId="0" fontId="13" fillId="0" borderId="0" xfId="1" applyFont="1"/>
    <xf numFmtId="0" fontId="27" fillId="0" borderId="0" xfId="0" applyFont="1"/>
    <xf numFmtId="0" fontId="22" fillId="0" borderId="0" xfId="0" applyFont="1"/>
    <xf numFmtId="0" fontId="14" fillId="0" borderId="0" xfId="1" applyFont="1" applyFill="1"/>
    <xf numFmtId="164" fontId="6" fillId="0" borderId="0" xfId="0" applyNumberFormat="1" applyFont="1" applyAlignment="1">
      <alignment horizontal="right" vertical="center"/>
    </xf>
    <xf numFmtId="0" fontId="12" fillId="0" borderId="0" xfId="0" applyFont="1"/>
    <xf numFmtId="21" fontId="2" fillId="0" borderId="0" xfId="1" applyNumberFormat="1" applyFill="1"/>
    <xf numFmtId="0" fontId="7" fillId="0" borderId="0" xfId="0" applyFont="1"/>
    <xf numFmtId="0" fontId="9" fillId="0" borderId="0" xfId="0" applyFont="1"/>
    <xf numFmtId="0" fontId="0" fillId="0" borderId="0" xfId="1" applyFont="1" applyAlignment="1"/>
    <xf numFmtId="0" fontId="23" fillId="0" borderId="0" xfId="0" applyFont="1"/>
    <xf numFmtId="0" fontId="28" fillId="0" borderId="0" xfId="0" applyFont="1"/>
    <xf numFmtId="14" fontId="10" fillId="0" borderId="0" xfId="0" applyNumberFormat="1" applyFont="1"/>
    <xf numFmtId="0" fontId="5" fillId="0" borderId="0" xfId="0" applyFont="1"/>
    <xf numFmtId="0" fontId="10" fillId="0" borderId="0" xfId="0" applyFont="1" applyAlignment="1">
      <alignment horizontal="right"/>
    </xf>
    <xf numFmtId="0" fontId="29" fillId="16" borderId="0" xfId="0" applyFont="1" applyFill="1"/>
    <xf numFmtId="0" fontId="20" fillId="0" borderId="0" xfId="1" applyFont="1"/>
    <xf numFmtId="0" fontId="31" fillId="0" borderId="0" xfId="0" applyFont="1"/>
    <xf numFmtId="0" fontId="13" fillId="16" borderId="0" xfId="0" applyFont="1" applyFill="1"/>
    <xf numFmtId="0" fontId="14" fillId="16" borderId="0" xfId="0" applyFont="1" applyFill="1"/>
    <xf numFmtId="0" fontId="30" fillId="16" borderId="0" xfId="0" applyFont="1" applyFill="1" applyAlignment="1">
      <alignment wrapText="1"/>
    </xf>
    <xf numFmtId="21" fontId="14" fillId="0" borderId="0" xfId="1" applyNumberFormat="1" applyFont="1"/>
    <xf numFmtId="0" fontId="32" fillId="0" borderId="0" xfId="0" applyFont="1"/>
    <xf numFmtId="0" fontId="33" fillId="0" borderId="0" xfId="0" applyFont="1"/>
    <xf numFmtId="0" fontId="34" fillId="16" borderId="0" xfId="0" applyFont="1" applyFill="1" applyAlignment="1">
      <alignment wrapText="1"/>
    </xf>
    <xf numFmtId="0" fontId="35" fillId="0" borderId="0" xfId="0" applyFont="1"/>
    <xf numFmtId="0" fontId="37" fillId="0" borderId="0" xfId="0" applyFont="1"/>
    <xf numFmtId="0" fontId="13" fillId="16" borderId="0" xfId="0" applyFont="1" applyFill="1" applyAlignment="1">
      <alignment wrapText="1"/>
    </xf>
    <xf numFmtId="0" fontId="38" fillId="0" borderId="0" xfId="0" applyFont="1"/>
    <xf numFmtId="0" fontId="11" fillId="0" borderId="0" xfId="0" applyFont="1"/>
    <xf numFmtId="0" fontId="30" fillId="0" borderId="0" xfId="0" applyFont="1" applyAlignment="1">
      <alignment wrapText="1"/>
    </xf>
    <xf numFmtId="0" fontId="39" fillId="0" borderId="0" xfId="0" applyFont="1"/>
    <xf numFmtId="0" fontId="40" fillId="16" borderId="0" xfId="0" applyFont="1" applyFill="1"/>
    <xf numFmtId="0" fontId="41" fillId="0" borderId="0" xfId="0" applyFont="1"/>
    <xf numFmtId="0" fontId="40" fillId="0" borderId="0" xfId="0" applyFont="1"/>
    <xf numFmtId="0" fontId="13" fillId="16" borderId="2" xfId="0" applyFont="1" applyFill="1" applyBorder="1"/>
    <xf numFmtId="0" fontId="42" fillId="0" borderId="0" xfId="0" applyFont="1"/>
    <xf numFmtId="0" fontId="23" fillId="16" borderId="0" xfId="0" applyFont="1" applyFill="1"/>
    <xf numFmtId="1" fontId="0" fillId="18" borderId="0" xfId="0" applyNumberFormat="1" applyFill="1"/>
    <xf numFmtId="0" fontId="43" fillId="0" borderId="0" xfId="0" applyFont="1"/>
    <xf numFmtId="0" fontId="44" fillId="18" borderId="0" xfId="0" applyFont="1" applyFill="1"/>
    <xf numFmtId="0" fontId="0" fillId="18" borderId="0" xfId="0" applyFill="1"/>
    <xf numFmtId="0" fontId="45" fillId="19" borderId="0" xfId="0" applyFont="1" applyFill="1"/>
    <xf numFmtId="0" fontId="0" fillId="19" borderId="0" xfId="0" applyFill="1"/>
    <xf numFmtId="0" fontId="7" fillId="16" borderId="0" xfId="0" applyFont="1" applyFill="1"/>
    <xf numFmtId="0" fontId="44" fillId="0" borderId="0" xfId="0" applyFont="1"/>
  </cellXfs>
  <cellStyles count="2">
    <cellStyle name="Hyperlink" xfId="1" builtinId="8"/>
    <cellStyle name="Normal" xfId="0" builtinId="0"/>
  </cellStyles>
  <dxfs count="5">
    <dxf>
      <font>
        <b val="0"/>
        <i val="0"/>
        <strike val="0"/>
        <condense val="0"/>
        <extend val="0"/>
        <outline val="0"/>
        <shadow val="0"/>
        <u val="none"/>
        <vertAlign val="baseline"/>
        <sz val="10"/>
        <color rgb="FF000000"/>
        <name val="Helvetica Neue"/>
        <charset val="1"/>
        <scheme val="none"/>
      </font>
      <fill>
        <patternFill patternType="solid">
          <fgColor indexed="64"/>
          <bgColor rgb="FFFFFFFF"/>
        </patternFill>
      </fill>
      <alignment horizontal="center" vertical="center" textRotation="0" wrapText="1" indent="0" justifyLastLine="0" shrinkToFit="0" readingOrder="0"/>
    </dxf>
    <dxf>
      <alignment horizontal="center" vertical="center"/>
    </dxf>
    <dxf>
      <alignment horizontal="center" vertical="center"/>
    </dxf>
    <dxf>
      <alignment horizontal="general"/>
    </dxf>
    <dxf>
      <alignment horizontal="center" vertical="center"/>
    </dxf>
  </dxfs>
  <tableStyles count="0" defaultTableStyle="TableStyleMedium2" defaultPivotStyle="PivotStyleLight16"/>
  <colors>
    <mruColors>
      <color rgb="FFEDAFB1"/>
      <color rgb="FFF0DAEC"/>
      <color rgb="FF0A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68FC21-0AB1-4706-B894-60EE66B51C66}" name="Table1" displayName="Table1" ref="A3:C191" totalsRowShown="0" headerRowDxfId="4" dataDxfId="3">
  <autoFilter ref="A3:C191" xr:uid="{1A68FC21-0AB1-4706-B894-60EE66B51C66}"/>
  <tableColumns count="3">
    <tableColumn id="1" xr3:uid="{76C461C2-5A86-4F51-BA97-BC32C82E28DC}" name="Tier 1 (29)" dataDxfId="2"/>
    <tableColumn id="2" xr3:uid="{C3B65916-5167-409D-B6E4-E7C1F1E719A3}" name="Tier 2 (45)" dataDxfId="1"/>
    <tableColumn id="3" xr3:uid="{894534D9-A6F9-48F0-9FCF-A92A08FF053E}" name="Tier 3 (188)"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ncsisc.com/hncsisc/introduction.html?v=2" TargetMode="External"/><Relationship Id="rId21" Type="http://schemas.openxmlformats.org/officeDocument/2006/relationships/hyperlink" Target="https://archive.ph/d7hc8" TargetMode="External"/><Relationship Id="rId42" Type="http://schemas.openxmlformats.org/officeDocument/2006/relationships/hyperlink" Target="https://blog.csdn.net/cccchhhh6819/article/details/109262974" TargetMode="External"/><Relationship Id="rId63" Type="http://schemas.openxmlformats.org/officeDocument/2006/relationships/hyperlink" Target="https://blog.csdn.net/m0_45373799/article/details/123675580" TargetMode="External"/><Relationship Id="rId84" Type="http://schemas.openxmlformats.org/officeDocument/2006/relationships/hyperlink" Target="https://5ime.cn/mimic-2023.html" TargetMode="External"/><Relationship Id="rId138" Type="http://schemas.openxmlformats.org/officeDocument/2006/relationships/hyperlink" Target="https://cpipc.acge.org.cn/cw/introl/%E8%B5%9B%E4%BA%8B%E4%BB%8B%E7%BB%8D/2c90800c8093eef401809d33b36f0652" TargetMode="External"/><Relationship Id="rId107" Type="http://schemas.openxmlformats.org/officeDocument/2006/relationships/hyperlink" Target="https://www.anquanke.com/post/id/290511" TargetMode="External"/><Relationship Id="rId11" Type="http://schemas.openxmlformats.org/officeDocument/2006/relationships/hyperlink" Target="https://blog.csdn.net/Leaf_initial/article/details/134792175" TargetMode="External"/><Relationship Id="rId32" Type="http://schemas.openxmlformats.org/officeDocument/2006/relationships/hyperlink" Target="https://www.jianshu.com/p/6d302d54be7b" TargetMode="External"/><Relationship Id="rId37" Type="http://schemas.openxmlformats.org/officeDocument/2006/relationships/hyperlink" Target="https://blog.csdn.net/lacoucou/article/details/80259519" TargetMode="External"/><Relationship Id="rId53" Type="http://schemas.openxmlformats.org/officeDocument/2006/relationships/hyperlink" Target="https://blog.csdn.net/m0_64910183/article/details/126989981" TargetMode="External"/><Relationship Id="rId58" Type="http://schemas.openxmlformats.org/officeDocument/2006/relationships/hyperlink" Target="https://www.anquanke.com/post/id/209205" TargetMode="External"/><Relationship Id="rId74" Type="http://schemas.openxmlformats.org/officeDocument/2006/relationships/hyperlink" Target="https://xz.aliyun.com/t/14477?time__1311=mqmx9QD%3DDteeqBKDsD7mr4croG8%2FYo4D&amp;alichlgref=https%3A%2F%2Fwww.google.com%2F" TargetMode="External"/><Relationship Id="rId79" Type="http://schemas.openxmlformats.org/officeDocument/2006/relationships/hyperlink" Target="https://pdf.kennysoft.kr/%5B17.07.10%5D%202017%20SCTF%20Write-Up.pdf" TargetMode="External"/><Relationship Id="rId102" Type="http://schemas.openxmlformats.org/officeDocument/2006/relationships/hyperlink" Target="https://www.dingxiang-inc.com/blog/post/429" TargetMode="External"/><Relationship Id="rId123" Type="http://schemas.openxmlformats.org/officeDocument/2006/relationships/hyperlink" Target="https://www.secrss.com/articles/60319" TargetMode="External"/><Relationship Id="rId128" Type="http://schemas.openxmlformats.org/officeDocument/2006/relationships/hyperlink" Target="https://m.kingduns.com/hot-c-473.html" TargetMode="External"/><Relationship Id="rId144" Type="http://schemas.openxmlformats.org/officeDocument/2006/relationships/comments" Target="../comments1.xml"/><Relationship Id="rId5" Type="http://schemas.openxmlformats.org/officeDocument/2006/relationships/hyperlink" Target="https://ctftime.org/event/2172" TargetMode="External"/><Relationship Id="rId90" Type="http://schemas.openxmlformats.org/officeDocument/2006/relationships/hyperlink" Target="https://hackmd.io/@crazyman/rkD3OWvsK" TargetMode="External"/><Relationship Id="rId95" Type="http://schemas.openxmlformats.org/officeDocument/2006/relationships/hyperlink" Target="https://1cepeak.cn/post/sctf2023-writeup/" TargetMode="External"/><Relationship Id="rId22" Type="http://schemas.openxmlformats.org/officeDocument/2006/relationships/hyperlink" Target="https://www.anquanke.com/post/id/87206" TargetMode="External"/><Relationship Id="rId27" Type="http://schemas.openxmlformats.org/officeDocument/2006/relationships/hyperlink" Target="https://blog.csdn.net/mochu7777777/article/details/109695857" TargetMode="External"/><Relationship Id="rId43" Type="http://schemas.openxmlformats.org/officeDocument/2006/relationships/hyperlink" Target="https://nuoye-blog.github.io/2020/10/25/a0d88c21/" TargetMode="External"/><Relationship Id="rId48" Type="http://schemas.openxmlformats.org/officeDocument/2006/relationships/hyperlink" Target="https://www.ctfiot.com/173987.html" TargetMode="External"/><Relationship Id="rId64" Type="http://schemas.openxmlformats.org/officeDocument/2006/relationships/hyperlink" Target="https://www.scse.uestc.edu.cn/info/1020/12421.htm" TargetMode="External"/><Relationship Id="rId69" Type="http://schemas.openxmlformats.org/officeDocument/2006/relationships/hyperlink" Target="https://xz.aliyun.com/t/12128?time__1311=mqmhD5DK4AxIoxBT4%2BxCqop35MPWT%2BD&amp;alichlgref=https%3A%2F%2Fwww.google.com%2F" TargetMode="External"/><Relationship Id="rId113" Type="http://schemas.openxmlformats.org/officeDocument/2006/relationships/hyperlink" Target="https://www.hp.gov.cn/gzjg/qzfgwhgzbm/qgafj/xxgk/content/post_7397892.html" TargetMode="External"/><Relationship Id="rId118" Type="http://schemas.openxmlformats.org/officeDocument/2006/relationships/hyperlink" Target="https://blog.csdn.net/weixin_30646505/article/details/98380558" TargetMode="External"/><Relationship Id="rId134" Type="http://schemas.openxmlformats.org/officeDocument/2006/relationships/hyperlink" Target="https://xz.aliyun.com/t/3428?time__1311=n4%2Bxnii%3DG%3DGQeYv9405DK3xCTubjKDu7jDhmoD" TargetMode="External"/><Relationship Id="rId139" Type="http://schemas.openxmlformats.org/officeDocument/2006/relationships/hyperlink" Target="https://blog.csdn.net/weixin_52576029/article/details/135461554" TargetMode="External"/><Relationship Id="rId80" Type="http://schemas.openxmlformats.org/officeDocument/2006/relationships/hyperlink" Target="https://blog.csdn.net/Cyberpeace/article/details/126627046" TargetMode="External"/><Relationship Id="rId85" Type="http://schemas.openxmlformats.org/officeDocument/2006/relationships/hyperlink" Target="https://www.cnblogs.com/hardcoreYutian/p/11784559.html" TargetMode="External"/><Relationship Id="rId12" Type="http://schemas.openxmlformats.org/officeDocument/2006/relationships/hyperlink" Target="https://github.com/Nu1LCTF/n1ctf-2018/tree/master/writeups" TargetMode="External"/><Relationship Id="rId17" Type="http://schemas.openxmlformats.org/officeDocument/2006/relationships/hyperlink" Target="https://github.com/wm-team/WMCTF2022" TargetMode="External"/><Relationship Id="rId33" Type="http://schemas.openxmlformats.org/officeDocument/2006/relationships/hyperlink" Target="https://www.cnblogs.com/wgf4242/p/17706257.html" TargetMode="External"/><Relationship Id="rId38" Type="http://schemas.openxmlformats.org/officeDocument/2006/relationships/hyperlink" Target="https://www.anquanke.com/post/id/103738" TargetMode="External"/><Relationship Id="rId59" Type="http://schemas.openxmlformats.org/officeDocument/2006/relationships/hyperlink" Target="https://www.4hou.com/posts/p77y" TargetMode="External"/><Relationship Id="rId103" Type="http://schemas.openxmlformats.org/officeDocument/2006/relationships/hyperlink" Target="https://m.yunnan.cn/system/2020/11/02/031090214.shtml" TargetMode="External"/><Relationship Id="rId108" Type="http://schemas.openxmlformats.org/officeDocument/2006/relationships/hyperlink" Target="https://www.secrss.com/articles/62810" TargetMode="External"/><Relationship Id="rId124" Type="http://schemas.openxmlformats.org/officeDocument/2006/relationships/hyperlink" Target="https://tech.sina.cn/2017-12-24/detail-ifypwzxq6003955.d.html?from=wap" TargetMode="External"/><Relationship Id="rId129" Type="http://schemas.openxmlformats.org/officeDocument/2006/relationships/hyperlink" Target="https://lyoungjoo.github.io/2018/07/10/WCTF-2018-truth-Write-Up/" TargetMode="External"/><Relationship Id="rId54" Type="http://schemas.openxmlformats.org/officeDocument/2006/relationships/hyperlink" Target="https://www.cnblogs.com/backlion/p/16717964.html" TargetMode="External"/><Relationship Id="rId70" Type="http://schemas.openxmlformats.org/officeDocument/2006/relationships/hyperlink" Target="https://fushuling.com/index.php/2023/09/21/%E7%AC%AC%E4%BA%8C%E5%B1%8A%E9%99%87%E5%89%91%E6%9D%AF%E5%8D%8A%E5%86%B3%E8%B5%9B%E5%86%B3%E8%B5%9B-%E6%95%B0%E6%8D%AE%E5%88%86%E6%9E%90/" TargetMode="External"/><Relationship Id="rId75" Type="http://schemas.openxmlformats.org/officeDocument/2006/relationships/hyperlink" Target="https://www.cnblogs.com/F12-blog/p/18187951" TargetMode="External"/><Relationship Id="rId91" Type="http://schemas.openxmlformats.org/officeDocument/2006/relationships/hyperlink" Target="https://www.anquanke.com/post/id/264422" TargetMode="External"/><Relationship Id="rId96" Type="http://schemas.openxmlformats.org/officeDocument/2006/relationships/hyperlink" Target="https://it.szu.edu.cn/info/1013/1815.htm" TargetMode="External"/><Relationship Id="rId140" Type="http://schemas.openxmlformats.org/officeDocument/2006/relationships/hyperlink" Target="https://ldjj.acftu.org/wjytzgg/202406/P020240604573053048552.pdf" TargetMode="External"/><Relationship Id="rId1" Type="http://schemas.openxmlformats.org/officeDocument/2006/relationships/hyperlink" Target="https://shuxinbei.ichunqiu.com/" TargetMode="External"/><Relationship Id="rId6" Type="http://schemas.openxmlformats.org/officeDocument/2006/relationships/hyperlink" Target="https://ctftime.org/event/2061" TargetMode="External"/><Relationship Id="rId23" Type="http://schemas.openxmlformats.org/officeDocument/2006/relationships/hyperlink" Target="https://blog.csdn.net/CHTXRT/article/details/139205980" TargetMode="External"/><Relationship Id="rId28" Type="http://schemas.openxmlformats.org/officeDocument/2006/relationships/hyperlink" Target="https://www.cnblogs.com/lemon629/p/13977099.html" TargetMode="External"/><Relationship Id="rId49" Type="http://schemas.openxmlformats.org/officeDocument/2006/relationships/hyperlink" Target="https://topics.gmw.cn/2023-03/14/content_36429743.htm" TargetMode="External"/><Relationship Id="rId114" Type="http://schemas.openxmlformats.org/officeDocument/2006/relationships/hyperlink" Target="https://www.51cto.com/article/658124.html" TargetMode="External"/><Relationship Id="rId119" Type="http://schemas.openxmlformats.org/officeDocument/2006/relationships/hyperlink" Target="https://blog.csdn.net/qq_43500877/article/details/90544115" TargetMode="External"/><Relationship Id="rId44" Type="http://schemas.openxmlformats.org/officeDocument/2006/relationships/hyperlink" Target="https://blog.csdn.net/qq_45603443/article/details/109267707" TargetMode="External"/><Relationship Id="rId60" Type="http://schemas.openxmlformats.org/officeDocument/2006/relationships/hyperlink" Target="https://blog.csdn.net/pipidejiahuo/article/details/115409442" TargetMode="External"/><Relationship Id="rId65" Type="http://schemas.openxmlformats.org/officeDocument/2006/relationships/hyperlink" Target="https://blog.csdn.net/a_touhouer/article/details/117632700" TargetMode="External"/><Relationship Id="rId81" Type="http://schemas.openxmlformats.org/officeDocument/2006/relationships/hyperlink" Target="https://www.cnblogs.com/xyweiwen/p/17926372.html" TargetMode="External"/><Relationship Id="rId86" Type="http://schemas.openxmlformats.org/officeDocument/2006/relationships/hyperlink" Target="https://www.dali.edu.cn/news/yxxw/2a99e5467d494184850b9f992a24c163.htm" TargetMode="External"/><Relationship Id="rId130" Type="http://schemas.openxmlformats.org/officeDocument/2006/relationships/hyperlink" Target="https://hackmd.io/@bata24/ryPu-Ll1V?type=view" TargetMode="External"/><Relationship Id="rId135" Type="http://schemas.openxmlformats.org/officeDocument/2006/relationships/hyperlink" Target="https://blog.rois.io/2019/04/23/ciscn-2019-writeup/" TargetMode="External"/><Relationship Id="rId13" Type="http://schemas.openxmlformats.org/officeDocument/2006/relationships/hyperlink" Target="https://boogipop.com/2024/01/29/RealWorld%20CTF%206th%20%E6%AD%A3%E8%B5%9B_%E4%BD%93%E9%AA%8C%E8%B5%9B%20%E9%83%A8%E5%88%86%20Web%20Writeup/" TargetMode="External"/><Relationship Id="rId18" Type="http://schemas.openxmlformats.org/officeDocument/2006/relationships/hyperlink" Target="https://imp.ress.me/blog/2022-08-22/wmctf-2022/" TargetMode="External"/><Relationship Id="rId39" Type="http://schemas.openxmlformats.org/officeDocument/2006/relationships/hyperlink" Target="https://www.anquanke.com/post/id/86174" TargetMode="External"/><Relationship Id="rId109" Type="http://schemas.openxmlformats.org/officeDocument/2006/relationships/hyperlink" Target="https://www.integritytech.com.cn/html/News/News_711_1.html" TargetMode="External"/><Relationship Id="rId34" Type="http://schemas.openxmlformats.org/officeDocument/2006/relationships/hyperlink" Target="https://blog.csdn.net/Java_ZZZZZ/article/details/136402774" TargetMode="External"/><Relationship Id="rId50" Type="http://schemas.openxmlformats.org/officeDocument/2006/relationships/hyperlink" Target="https://blog.xmcve.com/2024/06/02/%E7%9F%A9%E9%98%B5%E6%9D%AF-2024-Writeup/" TargetMode="External"/><Relationship Id="rId55" Type="http://schemas.openxmlformats.org/officeDocument/2006/relationships/hyperlink" Target="https://www.ctfiot.com/58322.html" TargetMode="External"/><Relationship Id="rId76" Type="http://schemas.openxmlformats.org/officeDocument/2006/relationships/hyperlink" Target="https://zysgmzb.club/index.php/archives/226" TargetMode="External"/><Relationship Id="rId97" Type="http://schemas.openxmlformats.org/officeDocument/2006/relationships/hyperlink" Target="https://www.dhu.edu.cn/wmzx/2017/1120/c8792a186756/pagem.htm" TargetMode="External"/><Relationship Id="rId104" Type="http://schemas.openxmlformats.org/officeDocument/2006/relationships/hyperlink" Target="https://www.anquanke.com/post/id/108094" TargetMode="External"/><Relationship Id="rId120" Type="http://schemas.openxmlformats.org/officeDocument/2006/relationships/hyperlink" Target="https://blog.csdn.net/weixin_42721957/article/details/89757844" TargetMode="External"/><Relationship Id="rId125" Type="http://schemas.openxmlformats.org/officeDocument/2006/relationships/hyperlink" Target="https://www.cac.gov.cn/2015-01/04/c_1113860033.htm" TargetMode="External"/><Relationship Id="rId141" Type="http://schemas.openxmlformats.org/officeDocument/2006/relationships/hyperlink" Target="https://blog.csdn.net/weixin_39664643/article/details/109073759" TargetMode="External"/><Relationship Id="rId7" Type="http://schemas.openxmlformats.org/officeDocument/2006/relationships/hyperlink" Target="https://ctftime.org/event/1885" TargetMode="External"/><Relationship Id="rId71" Type="http://schemas.openxmlformats.org/officeDocument/2006/relationships/hyperlink" Target="https://www.cnblogs.com/ZimaBlue/articles/17484824.html" TargetMode="External"/><Relationship Id="rId92" Type="http://schemas.openxmlformats.org/officeDocument/2006/relationships/hyperlink" Target="https://su-team.cn/passages/2021-12-25-SCTF/" TargetMode="External"/><Relationship Id="rId2" Type="http://schemas.openxmlformats.org/officeDocument/2006/relationships/hyperlink" Target="https://www.xyctf.top/" TargetMode="External"/><Relationship Id="rId29" Type="http://schemas.openxmlformats.org/officeDocument/2006/relationships/hyperlink" Target="https://blog.csdn.net/Thea_1207/article/details/83744517" TargetMode="External"/><Relationship Id="rId24" Type="http://schemas.openxmlformats.org/officeDocument/2006/relationships/hyperlink" Target="https://blog.csdn.net/zwy3327078581/article/details/139223721" TargetMode="External"/><Relationship Id="rId40" Type="http://schemas.openxmlformats.org/officeDocument/2006/relationships/hyperlink" Targe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TargetMode="External"/><Relationship Id="rId45" Type="http://schemas.openxmlformats.org/officeDocument/2006/relationships/hyperlink" Target="https://blog.xmcve.com/2023/07/21/%E5%B7%85%E5%B3%B0%E6%9E%81%E5%AE%A22023-Writeup/" TargetMode="External"/><Relationship Id="rId66" Type="http://schemas.openxmlformats.org/officeDocument/2006/relationships/hyperlink" Target="https://blog.csdn.net/qq_45603443/article/details/125699844" TargetMode="External"/><Relationship Id="rId87" Type="http://schemas.openxmlformats.org/officeDocument/2006/relationships/hyperlink" Target="https://ctftime.org/event/584" TargetMode="External"/><Relationship Id="rId110" Type="http://schemas.openxmlformats.org/officeDocument/2006/relationships/hyperlink" Target="https://www.tzc.edu.cn/info/1111/76069.htm" TargetMode="External"/><Relationship Id="rId115" Type="http://schemas.openxmlformats.org/officeDocument/2006/relationships/hyperlink" Target="https://www.thepaper.cn/newsDetail_forward_24944745" TargetMode="External"/><Relationship Id="rId131" Type="http://schemas.openxmlformats.org/officeDocument/2006/relationships/hyperlink" Target="https://www.cnblogs.com/r00tuser/p/7346253.html" TargetMode="External"/><Relationship Id="rId136" Type="http://schemas.openxmlformats.org/officeDocument/2006/relationships/hyperlink" Target="https://xz.aliyun.com/t/6101?time__1311=n4%2BxnD0DgDcDR0QiDsAoxCwqribQ40QdH4D" TargetMode="External"/><Relationship Id="rId61" Type="http://schemas.openxmlformats.org/officeDocument/2006/relationships/hyperlink" Target="https://blog.csdn.net/mochu7777777/article/details/130255217" TargetMode="External"/><Relationship Id="rId82" Type="http://schemas.openxmlformats.org/officeDocument/2006/relationships/hyperlink" Target="https://www.ctfiot.com/145875.html" TargetMode="External"/><Relationship Id="rId19" Type="http://schemas.openxmlformats.org/officeDocument/2006/relationships/hyperlink" Target="https://www.cnblogs.com/ZimaBlue/articles/17436369.html" TargetMode="External"/><Relationship Id="rId14" Type="http://schemas.openxmlformats.org/officeDocument/2006/relationships/hyperlink" Target="https://ctftime.org/writeup/15951" TargetMode="External"/><Relationship Id="rId30" Type="http://schemas.openxmlformats.org/officeDocument/2006/relationships/hyperlink" Target="https://www.jianshu.com/p/d8aea193a67b" TargetMode="External"/><Relationship Id="rId35" Type="http://schemas.openxmlformats.org/officeDocument/2006/relationships/hyperlink" Target="https://blog.csdn.net/rfrder/article/details/118662420" TargetMode="External"/><Relationship Id="rId56" Type="http://schemas.openxmlformats.org/officeDocument/2006/relationships/hyperlink" Target="https://miaotony.xyz/2021/09/18/CTF_2021_5space/" TargetMode="External"/><Relationship Id="rId77" Type="http://schemas.openxmlformats.org/officeDocument/2006/relationships/hyperlink" Target="https://blog.qwaz.io/security-and-hacking/sctf-2018-quals-write-up" TargetMode="External"/><Relationship Id="rId100" Type="http://schemas.openxmlformats.org/officeDocument/2006/relationships/hyperlink" Target="https://www.secrss.com/articles/55097" TargetMode="External"/><Relationship Id="rId105" Type="http://schemas.openxmlformats.org/officeDocument/2006/relationships/hyperlink" Target="https://www.anquanke.com/post/id/108094" TargetMode="External"/><Relationship Id="rId126" Type="http://schemas.openxmlformats.org/officeDocument/2006/relationships/hyperlink" Target="http://www.godasai.com/zhuanye/biancheng/xinxianquan/2014-12-22/340.html" TargetMode="External"/><Relationship Id="rId8" Type="http://schemas.openxmlformats.org/officeDocument/2006/relationships/hyperlink" Target="https://cn-sec.com/archives/2701685.html" TargetMode="External"/><Relationship Id="rId51" Type="http://schemas.openxmlformats.org/officeDocument/2006/relationships/hyperlink" Target="https://cn-sec.com/archives/2809969.html" TargetMode="External"/><Relationship Id="rId72" Type="http://schemas.openxmlformats.org/officeDocument/2006/relationships/hyperlink" Target="https://www.cnblogs.com/gxngxngxn/p/17455170.html" TargetMode="External"/><Relationship Id="rId93" Type="http://schemas.openxmlformats.org/officeDocument/2006/relationships/hyperlink" Target="https://blog.xmcve.com/2023/06/20/SCTF2023-Writeup/" TargetMode="External"/><Relationship Id="rId98" Type="http://schemas.openxmlformats.org/officeDocument/2006/relationships/hyperlink" Target="https://lug.ustc.edu.cn/news/2019/01/hackergame-awards/" TargetMode="External"/><Relationship Id="rId121" Type="http://schemas.openxmlformats.org/officeDocument/2006/relationships/hyperlink" Target="https://www.ctfiot.com/8229.html" TargetMode="External"/><Relationship Id="rId142" Type="http://schemas.openxmlformats.org/officeDocument/2006/relationships/hyperlink" Target="https://xz.aliyun.com/t/13727?time__1311=GqmxuQD%3Di%3DDQiQD%2F825BIT4mwz7OdbN4D" TargetMode="External"/><Relationship Id="rId3" Type="http://schemas.openxmlformats.org/officeDocument/2006/relationships/hyperlink" Target="https://n0wayback.com/nkctf2024.html" TargetMode="External"/><Relationship Id="rId25" Type="http://schemas.openxmlformats.org/officeDocument/2006/relationships/hyperlink" Target="https://miaotony.xyz/2021/11/02/CTF_2021donghua/" TargetMode="External"/><Relationship Id="rId46" Type="http://schemas.openxmlformats.org/officeDocument/2006/relationships/hyperlink" Target="https://boogipop.com/2023/12/18/%E7%AC%AC%E4%B8%83%E5%B1%8A%20%E5%BC%BA%E7%BD%91%E6%9D%AF%20%E5%85%A8%E5%9B%BD%E7%BD%91%E7%BB%9C%E5%AE%89%E5%85%A8%E6%8C%91%E6%88%98%E8%B5%9B%20Web%20Writeup/" TargetMode="External"/><Relationship Id="rId67" Type="http://schemas.openxmlformats.org/officeDocument/2006/relationships/hyperlink" Target="https://blog.csdn.net/qq_46230755/article/details/117635423" TargetMode="External"/><Relationship Id="rId116" Type="http://schemas.openxmlformats.org/officeDocument/2006/relationships/hyperlink" Target="https://jyt.jiangsu.gov.cn/art/2018/1/9/art_57807_7577325.html" TargetMode="External"/><Relationship Id="rId137" Type="http://schemas.openxmlformats.org/officeDocument/2006/relationships/hyperlink" Target="https://cn-sec.com/archives/1020515.html" TargetMode="External"/><Relationship Id="rId20" Type="http://schemas.openxmlformats.org/officeDocument/2006/relationships/hyperlink" Target="https://www.anquanke.com/post/id/288061" TargetMode="External"/><Relationship Id="rId41" Type="http://schemas.openxmlformats.org/officeDocument/2006/relationships/hyperlink" Target="https://www.sohu.com/a/430368182_170556" TargetMode="External"/><Relationship Id="rId62" Type="http://schemas.openxmlformats.org/officeDocument/2006/relationships/hyperlink" Target="https://www.ctfiot.com/32078.html" TargetMode="External"/><Relationship Id="rId83" Type="http://schemas.openxmlformats.org/officeDocument/2006/relationships/hyperlink" Target="https://www.ctfiot.com/145388.html" TargetMode="External"/><Relationship Id="rId88" Type="http://schemas.openxmlformats.org/officeDocument/2006/relationships/hyperlink" Target="https://news.tom.com/201909/4112971089.html" TargetMode="External"/><Relationship Id="rId111" Type="http://schemas.openxmlformats.org/officeDocument/2006/relationships/hyperlink" Target="https://cloud.tencent.com/developer/news/1184680" TargetMode="External"/><Relationship Id="rId132" Type="http://schemas.openxmlformats.org/officeDocument/2006/relationships/hyperlink" Target="https://chybeta.github.io/2017/08/16/XNUCA-2017-Web%E4%B8%93%E9%A2%98%E8%B5%9B%E5%89%8D%E6%8C%87%E5%AF%BC-%E9%83%A8%E5%88%86%E7%AE%80%E5%8D%95%E9%A2%98%E6%B1%87%E6%80%BB-writeup/" TargetMode="External"/><Relationship Id="rId15" Type="http://schemas.openxmlformats.org/officeDocument/2006/relationships/hyperlink" Target="https://blog.xmcve.com/2023/08/22/WMCTF-2023-Writeup/" TargetMode="External"/><Relationship Id="rId36" Type="http://schemas.openxmlformats.org/officeDocument/2006/relationships/hyperlink" Target="https://blog.csdn.net/xidian_db/article/details/139049897" TargetMode="External"/><Relationship Id="rId57" Type="http://schemas.openxmlformats.org/officeDocument/2006/relationships/hyperlink" Target="https://blog.csdn.net/qq_45603443/article/details/120390911" TargetMode="External"/><Relationship Id="rId106" Type="http://schemas.openxmlformats.org/officeDocument/2006/relationships/hyperlink" Target="https://www.integritytech.com.cn/html/News/News_185_1.html" TargetMode="External"/><Relationship Id="rId127" Type="http://schemas.openxmlformats.org/officeDocument/2006/relationships/hyperlink" Target="https://zo1ro.fun/2019/08/31/blue-hat-final/" TargetMode="External"/><Relationship Id="rId10" Type="http://schemas.openxmlformats.org/officeDocument/2006/relationships/hyperlink" Target="https://l3yx.github.io/2020/09/04/DDCTF-2020-WEB-WriteUp/" TargetMode="External"/><Relationship Id="rId31" Type="http://schemas.openxmlformats.org/officeDocument/2006/relationships/hyperlink" Target="https://www.jianshu.com/p/175708808c95" TargetMode="External"/><Relationship Id="rId52" Type="http://schemas.openxmlformats.org/officeDocument/2006/relationships/hyperlink" Target="https://ctf.njupt.edu.cn/archives/831" TargetMode="External"/><Relationship Id="rId73" Type="http://schemas.openxmlformats.org/officeDocument/2006/relationships/hyperlink" Target="https://5ime.cn/shanxi-2023.html" TargetMode="External"/><Relationship Id="rId78" Type="http://schemas.openxmlformats.org/officeDocument/2006/relationships/hyperlink" Target="https://xz.aliyun.com/t/2405?time__1311=n4%2BxnieDqQq7qiIeGNcmDUxfFN5Y5G8%2F7eD&amp;alichlgref=https%3A%2F%2Fwww.google.com%2F" TargetMode="External"/><Relationship Id="rId94" Type="http://schemas.openxmlformats.org/officeDocument/2006/relationships/hyperlink" Target="https://boogipop.com/2023/06/20/SCTF2023%20Web%20WriteUp/" TargetMode="External"/><Relationship Id="rId99" Type="http://schemas.openxmlformats.org/officeDocument/2006/relationships/hyperlink" Target="http://it.people.com.cn/n1/2018/0817/c1009-30235118.html" TargetMode="External"/><Relationship Id="rId101" Type="http://schemas.openxmlformats.org/officeDocument/2006/relationships/hyperlink" Target="https://www.51cto.com/article/579029.html" TargetMode="External"/><Relationship Id="rId122" Type="http://schemas.openxmlformats.org/officeDocument/2006/relationships/hyperlink" Target="https://login546.github.io/2019/07/29/2019%E5%B7%A5%E4%B8%9A%E4%BF%A1%E6%81%AF%E5%AE%89%E5%85%A8%E6%8A%80%E8%83%BD%E5%A4%A7%E8%B5%9B%E4%B8%AA%E4%BA%BA%E7%BA%BF%E4%B8%8A%E8%B5%9BNO-1writeup/index.html" TargetMode="External"/><Relationship Id="rId143" Type="http://schemas.openxmlformats.org/officeDocument/2006/relationships/vmlDrawing" Target="../drawings/vmlDrawing1.vml"/><Relationship Id="rId4" Type="http://schemas.openxmlformats.org/officeDocument/2006/relationships/hyperlink" Target="https://www.anquanke.com/post/id/287569" TargetMode="External"/><Relationship Id="rId9" Type="http://schemas.openxmlformats.org/officeDocument/2006/relationships/hyperlink" Target="https://ctftime.org/event/833" TargetMode="External"/><Relationship Id="rId26" Type="http://schemas.openxmlformats.org/officeDocument/2006/relationships/hyperlink" Target="https://blog.csdn.net/weixin_52091458/article/details/121073476" TargetMode="External"/><Relationship Id="rId47" Type="http://schemas.openxmlformats.org/officeDocument/2006/relationships/hyperlink" Target="https://miaotony.xyz/2023/12/30/CTF_2023qiangwang/" TargetMode="External"/><Relationship Id="rId68" Type="http://schemas.openxmlformats.org/officeDocument/2006/relationships/hyperlink" Target="https://blog.csdn.net/Leaf_initial/article/details/132515752" TargetMode="External"/><Relationship Id="rId89" Type="http://schemas.openxmlformats.org/officeDocument/2006/relationships/hyperlink" Target="https://ctftime.org/event/2021" TargetMode="External"/><Relationship Id="rId112" Type="http://schemas.openxmlformats.org/officeDocument/2006/relationships/hyperlink" Target="https://www.tjcac.gov.cn/ztgz/wqzt/wlaqxcz/202209/t20220922_5993464.html" TargetMode="External"/><Relationship Id="rId133" Type="http://schemas.openxmlformats.org/officeDocument/2006/relationships/hyperlink" Target="https://blog.rois.io/2018/11/26/xnuca2018-online-writeup/" TargetMode="External"/><Relationship Id="rId16" Type="http://schemas.openxmlformats.org/officeDocument/2006/relationships/hyperlink" Target="https://www.a1natas.com/2023-WMCTF/"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17" Type="http://schemas.openxmlformats.org/officeDocument/2006/relationships/hyperlink" Target="https://ctftime.org/event/1306" TargetMode="External"/><Relationship Id="rId671" Type="http://schemas.openxmlformats.org/officeDocument/2006/relationships/hyperlink" Target="https://scss.bupt.edu.cn/info/1045/2158.htm" TargetMode="External"/><Relationship Id="rId769" Type="http://schemas.openxmlformats.org/officeDocument/2006/relationships/hyperlink" Target="https://www.aqniu.com/vendor/103331.html" TargetMode="External"/><Relationship Id="rId21" Type="http://schemas.openxmlformats.org/officeDocument/2006/relationships/hyperlink" Target="https://www.aliyunctf.com/ctf/rank" TargetMode="External"/><Relationship Id="rId324" Type="http://schemas.openxmlformats.org/officeDocument/2006/relationships/hyperlink" Target="https://www.anquanke.com/post/id/103738" TargetMode="External"/><Relationship Id="rId531" Type="http://schemas.openxmlformats.org/officeDocument/2006/relationships/hyperlink" Target="https://www.cnblogs.com/ve1kcon/p/17766267.html" TargetMode="External"/><Relationship Id="rId629" Type="http://schemas.openxmlformats.org/officeDocument/2006/relationships/hyperlink" Target="https://www.edu.cn/xxh/focus/201601/t20160127_1361249.shtml" TargetMode="External"/><Relationship Id="rId170" Type="http://schemas.openxmlformats.org/officeDocument/2006/relationships/hyperlink" Target="https://poning.me/2017/03/24/baby-heap-2017/" TargetMode="External"/><Relationship Id="rId836" Type="http://schemas.openxmlformats.org/officeDocument/2006/relationships/hyperlink" Target="https://www.secrss.com/articles/25315" TargetMode="External"/><Relationship Id="rId268" Type="http://schemas.openxmlformats.org/officeDocument/2006/relationships/hyperlink" Target="https://github.com/ateamjkr/posts/blob/master/ctf/starctf-oh-my-socket-solution.md" TargetMode="External"/><Relationship Id="rId475" Type="http://schemas.openxmlformats.org/officeDocument/2006/relationships/hyperlink" Target="https://blog.csdn.net/flying__penguin/article/details/126560944" TargetMode="External"/><Relationship Id="rId682" Type="http://schemas.openxmlformats.org/officeDocument/2006/relationships/hyperlink" Target="https://www.cdht.gov.cn/cdht/c139818/2022-09/27/content_1c2b0302ed884756bdfccac3a9278789.shtml" TargetMode="External"/><Relationship Id="rId32" Type="http://schemas.openxmlformats.org/officeDocument/2006/relationships/hyperlink" Target="https://ctftime.org/event/450" TargetMode="External"/><Relationship Id="rId128" Type="http://schemas.openxmlformats.org/officeDocument/2006/relationships/hyperlink" Target="https://ctftime.org/event/2273" TargetMode="External"/><Relationship Id="rId335" Type="http://schemas.openxmlformats.org/officeDocument/2006/relationships/hyperlink" Target="https://ultramangaia.github.io/blog/2017/gctf-ctf-2017.html" TargetMode="External"/><Relationship Id="rId542" Type="http://schemas.openxmlformats.org/officeDocument/2006/relationships/hyperlink" Target="https://www.nowcoder.com/discuss/353148052796022784" TargetMode="External"/><Relationship Id="rId181" Type="http://schemas.openxmlformats.org/officeDocument/2006/relationships/hyperlink" Target="http://gmiru.com/writeups/bctf-ruin/" TargetMode="External"/><Relationship Id="rId402" Type="http://schemas.openxmlformats.org/officeDocument/2006/relationships/hyperlink" Target="https://www.cnblogs.com/wgf4242/p/17015872.html" TargetMode="External"/><Relationship Id="rId847" Type="http://schemas.openxmlformats.org/officeDocument/2006/relationships/hyperlink" Target="https://blog.csdn.net/aptx4869_li/article/details/78877216" TargetMode="External"/><Relationship Id="rId279" Type="http://schemas.openxmlformats.org/officeDocument/2006/relationships/hyperlink" Target="https://ctftime.org/writeup/9686" TargetMode="External"/><Relationship Id="rId486" Type="http://schemas.openxmlformats.org/officeDocument/2006/relationships/hyperlink" Target="https://miaotony.xyz/2021/05/26/CTF_2021MeiTuan/" TargetMode="External"/><Relationship Id="rId693" Type="http://schemas.openxmlformats.org/officeDocument/2006/relationships/hyperlink" Target="https://twitter.com/S7iter_/status/1727671137973534947" TargetMode="External"/><Relationship Id="rId707" Type="http://schemas.openxmlformats.org/officeDocument/2006/relationships/hyperlink" Target="https://www.szzg.gov.cn/2020/cxds/mtbd/202004/t20200420_4563072.htm" TargetMode="External"/><Relationship Id="rId43" Type="http://schemas.openxmlformats.org/officeDocument/2006/relationships/hyperlink" Target="https://ctftime.org/event/2279" TargetMode="External"/><Relationship Id="rId139" Type="http://schemas.openxmlformats.org/officeDocument/2006/relationships/hyperlink" Target="https://github.com/Nu1LCTF/n1ctf-2018/tree/master/writeups" TargetMode="External"/><Relationship Id="rId346" Type="http://schemas.openxmlformats.org/officeDocument/2006/relationships/hyperlink" Target="https://miaotony.xyz/2022/09/30/CTF_2022ByteCTF/" TargetMode="External"/><Relationship Id="rId553" Type="http://schemas.openxmlformats.org/officeDocument/2006/relationships/hyperlink" Target="https://r3kapig.com/writeup/20210111-rwctf-game2048/" TargetMode="External"/><Relationship Id="rId760" Type="http://schemas.openxmlformats.org/officeDocument/2006/relationships/hyperlink" Target="https://www.ichunqiu.com/competition/detail/154" TargetMode="External"/><Relationship Id="rId192" Type="http://schemas.openxmlformats.org/officeDocument/2006/relationships/hyperlink" Target="https://dummykitty.github.io/ctf/2023/06/20/SCTF-2023-Web-writeup.html" TargetMode="External"/><Relationship Id="rId206" Type="http://schemas.openxmlformats.org/officeDocument/2006/relationships/hyperlink" Target="https://www.lovei.org/archives/suctf2018.html" TargetMode="External"/><Relationship Id="rId413" Type="http://schemas.openxmlformats.org/officeDocument/2006/relationships/hyperlink" Target="https://www.anquanke.com/post/id/199491" TargetMode="External"/><Relationship Id="rId858" Type="http://schemas.openxmlformats.org/officeDocument/2006/relationships/hyperlink" Target="https://blog.csdn.net/CharlesGodX/article/details/86762347" TargetMode="External"/><Relationship Id="rId497" Type="http://schemas.openxmlformats.org/officeDocument/2006/relationships/hyperlink" Target="https://www.sohu.com/a/685689297_121388176" TargetMode="External"/><Relationship Id="rId620" Type="http://schemas.openxmlformats.org/officeDocument/2006/relationships/hyperlink" Target="https://www.szu.edu.cn/info/1161/14567.htm" TargetMode="External"/><Relationship Id="rId718" Type="http://schemas.openxmlformats.org/officeDocument/2006/relationships/hyperlink" Target="https://www.sohu.com/a/342906344_99904287" TargetMode="External"/><Relationship Id="rId357" Type="http://schemas.openxmlformats.org/officeDocument/2006/relationships/hyperlink" Target="https://miaotony.xyz/2021/08/07/CTF_2021dianfengjike/" TargetMode="External"/><Relationship Id="rId54" Type="http://schemas.openxmlformats.org/officeDocument/2006/relationships/hyperlink" Target="https://ctftime.org/event/215" TargetMode="External"/><Relationship Id="rId217" Type="http://schemas.openxmlformats.org/officeDocument/2006/relationships/hyperlink" Target="https://dangokyo.me/2018/03/17/n1ctf-2018-pwn-null-write-up/" TargetMode="External"/><Relationship Id="rId564" Type="http://schemas.openxmlformats.org/officeDocument/2006/relationships/hyperlink" Target="https://blog.rois.io/2019/04/23/ciscn-2019-writeup/" TargetMode="External"/><Relationship Id="rId771" Type="http://schemas.openxmlformats.org/officeDocument/2006/relationships/hyperlink" Target="https://archive.ph/noBMz" TargetMode="External"/><Relationship Id="rId869" Type="http://schemas.openxmlformats.org/officeDocument/2006/relationships/hyperlink" Target="https://www2.nynu.edu.cn/yuanxi/jsjxy/info/1043/1050.htm" TargetMode="External"/><Relationship Id="rId424" Type="http://schemas.openxmlformats.org/officeDocument/2006/relationships/hyperlink" Target="https://blog.csdn.net/wild_smart_cuber/article/details/138004635" TargetMode="External"/><Relationship Id="rId631" Type="http://schemas.openxmlformats.org/officeDocument/2006/relationships/hyperlink" Target="https://ctftime.org/event/720" TargetMode="External"/><Relationship Id="rId729" Type="http://schemas.openxmlformats.org/officeDocument/2006/relationships/hyperlink" Target="https://cloud.tencent.com/developer/news/1184680" TargetMode="External"/><Relationship Id="rId270" Type="http://schemas.openxmlformats.org/officeDocument/2006/relationships/hyperlink" Target="https://or4ngesec.github.io/post/starctf2022-writeup-by-or4nge/" TargetMode="External"/><Relationship Id="rId65" Type="http://schemas.openxmlformats.org/officeDocument/2006/relationships/hyperlink" Target="https://ctftime.org/event/1356" TargetMode="External"/><Relationship Id="rId130" Type="http://schemas.openxmlformats.org/officeDocument/2006/relationships/hyperlink" Target="https://ctftime.org/event/631" TargetMode="External"/><Relationship Id="rId368" Type="http://schemas.openxmlformats.org/officeDocument/2006/relationships/hyperlink" Target="https://www.secrss.com/articles/62810" TargetMode="External"/><Relationship Id="rId575" Type="http://schemas.openxmlformats.org/officeDocument/2006/relationships/hyperlink" Target="https://0xd13a.github.io/ctfs/rctf2017/message/" TargetMode="External"/><Relationship Id="rId782" Type="http://schemas.openxmlformats.org/officeDocument/2006/relationships/hyperlink" Target="http://www.gjbmj.gov.cn/n1/2017/0228/c409094-29113908.html" TargetMode="External"/><Relationship Id="rId228" Type="http://schemas.openxmlformats.org/officeDocument/2006/relationships/hyperlink" Target="https://su-team.cn/passages/2022-2-28-SUSCTF/" TargetMode="External"/><Relationship Id="rId435" Type="http://schemas.openxmlformats.org/officeDocument/2006/relationships/hyperlink" Target="https://doge-dog.github.io/2017/11/26/hxctf2017-writeup/" TargetMode="External"/><Relationship Id="rId642" Type="http://schemas.openxmlformats.org/officeDocument/2006/relationships/hyperlink" Target="https://www.integritytech.com.cn/html/News/News_375_1.html" TargetMode="External"/><Relationship Id="rId281" Type="http://schemas.openxmlformats.org/officeDocument/2006/relationships/hyperlink" Target="https://bruce30262.github.io/sctf-2014-pwn200/" TargetMode="External"/><Relationship Id="rId502" Type="http://schemas.openxmlformats.org/officeDocument/2006/relationships/hyperlink" Target="https://www.sohu.com/a/712975466_664487" TargetMode="External"/><Relationship Id="rId76" Type="http://schemas.openxmlformats.org/officeDocument/2006/relationships/hyperlink" Target="https://github.com/scryptos/write-ups/blob/gh-pages/ssctf-2016/ssctf_quals-2016-writeup.pdf" TargetMode="External"/><Relationship Id="rId141" Type="http://schemas.openxmlformats.org/officeDocument/2006/relationships/hyperlink" Target="https://mem2019.github.io/jekyll/update/2019/09/16/Real-World-2019-Accessible.html" TargetMode="External"/><Relationship Id="rId379" Type="http://schemas.openxmlformats.org/officeDocument/2006/relationships/hyperlink" Target="https://miaotony.xyz/2022/03/25/CTF_2022HFCTF/" TargetMode="External"/><Relationship Id="rId586" Type="http://schemas.openxmlformats.org/officeDocument/2006/relationships/hyperlink" Target="https://www.anquanke.com/post/id/256992" TargetMode="External"/><Relationship Id="rId793" Type="http://schemas.openxmlformats.org/officeDocument/2006/relationships/hyperlink" Target="https://www.cagd.gov.cn/v/2023/11/4195.html" TargetMode="External"/><Relationship Id="rId807" Type="http://schemas.openxmlformats.org/officeDocument/2006/relationships/hyperlink" Target="https://cst.bit.edu.cn/xwdt/12198a6a95ce4be5828015b54670532e.htm" TargetMode="External"/><Relationship Id="rId7" Type="http://schemas.openxmlformats.org/officeDocument/2006/relationships/hyperlink" Target="https://mp.weixin.qq.com/s/iA1PQ9ExwVlRN_iOB7INAg" TargetMode="External"/><Relationship Id="rId239" Type="http://schemas.openxmlformats.org/officeDocument/2006/relationships/hyperlink" Target="https://www.anquanke.com/post/id/249647" TargetMode="External"/><Relationship Id="rId446" Type="http://schemas.openxmlformats.org/officeDocument/2006/relationships/hyperlink" Target="https://www.ctfiot.com/58322.html" TargetMode="External"/><Relationship Id="rId653" Type="http://schemas.openxmlformats.org/officeDocument/2006/relationships/hyperlink" Target="https://wjw.hubei.gov.cn/bmdt/dtyw/202108/t20210811_3690463.shtml" TargetMode="External"/><Relationship Id="rId292" Type="http://schemas.openxmlformats.org/officeDocument/2006/relationships/hyperlink" Target="https://hurricane618.me/2019/05/24/2019rctf-some-writeup/" TargetMode="External"/><Relationship Id="rId306" Type="http://schemas.openxmlformats.org/officeDocument/2006/relationships/hyperlink" Target="https://www.cnblogs.com/lemon629/p/13977099.html" TargetMode="External"/><Relationship Id="rId860" Type="http://schemas.openxmlformats.org/officeDocument/2006/relationships/hyperlink" Target="https://www.jdonline.com.hk/content_47228.html" TargetMode="External"/><Relationship Id="rId87" Type="http://schemas.openxmlformats.org/officeDocument/2006/relationships/hyperlink" Target="https://adworld.xctf.org.cn/league/list?rwNmOdr=1717760842830" TargetMode="External"/><Relationship Id="rId513" Type="http://schemas.openxmlformats.org/officeDocument/2006/relationships/hyperlink" Target="https://www.cnblogs.com/fuxuqiannian/p/17667833.html" TargetMode="External"/><Relationship Id="rId597" Type="http://schemas.openxmlformats.org/officeDocument/2006/relationships/hyperlink" Target="https://www.cnblogs.com/404p3rs0n/p/15553844.html" TargetMode="External"/><Relationship Id="rId720" Type="http://schemas.openxmlformats.org/officeDocument/2006/relationships/hyperlink" Target="https://www.zjiet.edu.cn/2018/1109/c108a34752/page.htm" TargetMode="External"/><Relationship Id="rId818" Type="http://schemas.openxmlformats.org/officeDocument/2006/relationships/hyperlink" Target="https://www.lut.edu.cn/info/1224/93382.htm" TargetMode="External"/><Relationship Id="rId152" Type="http://schemas.openxmlformats.org/officeDocument/2006/relationships/hyperlink" Target="https://www.a1natas.com/2023-WMCTF/" TargetMode="External"/><Relationship Id="rId457" Type="http://schemas.openxmlformats.org/officeDocument/2006/relationships/hyperlink" Target="http://sm.fjsen.com/2023-04/25/content_31301953.htm" TargetMode="External"/><Relationship Id="rId664" Type="http://schemas.openxmlformats.org/officeDocument/2006/relationships/hyperlink" Target="https://m.yunnan.cn/system/2020/11/02/031090214.shtml" TargetMode="External"/><Relationship Id="rId871" Type="http://schemas.openxmlformats.org/officeDocument/2006/relationships/hyperlink" Target="https://4g.dahe.cn/q/20211215936997" TargetMode="External"/><Relationship Id="rId14" Type="http://schemas.openxmlformats.org/officeDocument/2006/relationships/hyperlink" Target="https://n0wayback.com/nkctf2024.html" TargetMode="External"/><Relationship Id="rId317" Type="http://schemas.openxmlformats.org/officeDocument/2006/relationships/hyperlink" Target="https://www.jianshu.com/p/6d302d54be7b" TargetMode="External"/><Relationship Id="rId524" Type="http://schemas.openxmlformats.org/officeDocument/2006/relationships/hyperlink" Target="https://www.weibo.com/ttarticle/p/show?id=2309404261007731092537&amp;mod=zwenzhang" TargetMode="External"/><Relationship Id="rId731" Type="http://schemas.openxmlformats.org/officeDocument/2006/relationships/hyperlink" Target="https://www.fjnu.edu.cn/67/4e/c13a26446/page.htm" TargetMode="External"/><Relationship Id="rId98" Type="http://schemas.openxmlformats.org/officeDocument/2006/relationships/hyperlink" Target="https://ctftime.org/event/584" TargetMode="External"/><Relationship Id="rId163" Type="http://schemas.openxmlformats.org/officeDocument/2006/relationships/hyperlink" Target="https://github.com/mephi42/ctf/tree/master/2020.09.26-0CTF_TCTF_2020_Finals/Emoji%20Revenge" TargetMode="External"/><Relationship Id="rId370" Type="http://schemas.openxmlformats.org/officeDocument/2006/relationships/hyperlink" Target="https://www.sohu.com/a/492795694_104421" TargetMode="External"/><Relationship Id="rId829" Type="http://schemas.openxmlformats.org/officeDocument/2006/relationships/hyperlink" Target="https://tech.sina.cn/2017-12-24/detail-ifypwzxq6003955.d.html?from=wap" TargetMode="External"/><Relationship Id="rId230" Type="http://schemas.openxmlformats.org/officeDocument/2006/relationships/hyperlink" Target="https://hackmd.io/@crazyman/BJ33YeluK" TargetMode="External"/><Relationship Id="rId468" Type="http://schemas.openxmlformats.org/officeDocument/2006/relationships/hyperlink" Target="https://blog.csdn.net/sorryagain/article/details/126721407" TargetMode="External"/><Relationship Id="rId675" Type="http://schemas.openxmlformats.org/officeDocument/2006/relationships/hyperlink" Target="https://www.anquanke.com/post/id/290511" TargetMode="External"/><Relationship Id="rId882" Type="http://schemas.openxmlformats.org/officeDocument/2006/relationships/comments" Target="../comments2.xml"/><Relationship Id="rId25" Type="http://schemas.openxmlformats.org/officeDocument/2006/relationships/hyperlink" Target="https://ctftime.org/event/1609" TargetMode="External"/><Relationship Id="rId328" Type="http://schemas.openxmlformats.org/officeDocument/2006/relationships/hyperlink" Target="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TargetMode="External"/><Relationship Id="rId535" Type="http://schemas.openxmlformats.org/officeDocument/2006/relationships/hyperlink" Target="https://blog.csdn.net/jiuyongpinyin/article/details/121194836" TargetMode="External"/><Relationship Id="rId742" Type="http://schemas.openxmlformats.org/officeDocument/2006/relationships/hyperlink" Target="https://www.integritytech.com.cn/html/News/News_398_1.html" TargetMode="External"/><Relationship Id="rId174" Type="http://schemas.openxmlformats.org/officeDocument/2006/relationships/hyperlink" Target="https://github.com/p4-team/ctf/blob/master/2016-03-12-0ctf/boomshakalaka/README.md" TargetMode="External"/><Relationship Id="rId381" Type="http://schemas.openxmlformats.org/officeDocument/2006/relationships/hyperlink" Target="https://lazzzaro.github.io/2021/04/03/match-2021%E6%95%B0%E5%AD%97%E4%B8%AD%E5%9B%BD%E5%88%9B%E6%96%B0%E5%A4%A7%E8%B5%9B%E8%99%8E%E7%AC%A6%E7%BD%91%E7%BB%9C%E5%AE%89%E5%85%A8%E8%B5%9B%E9%81%93/index.html" TargetMode="External"/><Relationship Id="rId602" Type="http://schemas.openxmlformats.org/officeDocument/2006/relationships/hyperlink" Target="https://blog.csdn.net/weixin_54902210/article/details/127760992" TargetMode="External"/><Relationship Id="rId241" Type="http://schemas.openxmlformats.org/officeDocument/2006/relationships/hyperlink" Target="https://www.anquanke.com/post/id/249647" TargetMode="External"/><Relationship Id="rId479" Type="http://schemas.openxmlformats.org/officeDocument/2006/relationships/hyperlink" Target="https://zxw-nudt.blog.csdn.net/article/details/127068012?ydreferer=aHR0cHM6Ly9ibG9nLmNzZG4ubmV0L3p4d19udWR0L2NhdGVnb3J5XzEyMDMwNjg5Lmh0bWw%3D" TargetMode="External"/><Relationship Id="rId686" Type="http://schemas.openxmlformats.org/officeDocument/2006/relationships/hyperlink" Target="https://web.chinamcloud.com/cdgxqrmt/xwzx/gxrw/60462027.shtml" TargetMode="External"/><Relationship Id="rId36" Type="http://schemas.openxmlformats.org/officeDocument/2006/relationships/hyperlink" Target="https://ctftime.org/event/1507" TargetMode="External"/><Relationship Id="rId339" Type="http://schemas.openxmlformats.org/officeDocument/2006/relationships/hyperlink" Target="https://scss.bupt.edu.cn/info/1153/2804.htm" TargetMode="External"/><Relationship Id="rId546" Type="http://schemas.openxmlformats.org/officeDocument/2006/relationships/hyperlink" Target="https://github.com/p4-team/ctf/tree/master/2019-11-07-defcamp-finals/crypto" TargetMode="External"/><Relationship Id="rId753" Type="http://schemas.openxmlformats.org/officeDocument/2006/relationships/hyperlink" Target="https://www.scse.uestc.edu.cn/info/1020/12421.htm" TargetMode="External"/><Relationship Id="rId101" Type="http://schemas.openxmlformats.org/officeDocument/2006/relationships/hyperlink" Target="https://www.anquanke.com/post/id/82320" TargetMode="External"/><Relationship Id="rId185" Type="http://schemas.openxmlformats.org/officeDocument/2006/relationships/hyperlink" Target="https://blog.cal1.cn/post/BCTF%202017%20web%20writeup" TargetMode="External"/><Relationship Id="rId406" Type="http://schemas.openxmlformats.org/officeDocument/2006/relationships/hyperlink" Target="https://cloud.tencent.com/developer/article/2160374" TargetMode="External"/><Relationship Id="rId392" Type="http://schemas.openxmlformats.org/officeDocument/2006/relationships/hyperlink" Target="https://cloud.tencent.com/developer/article/2269921" TargetMode="External"/><Relationship Id="rId613" Type="http://schemas.openxmlformats.org/officeDocument/2006/relationships/hyperlink" Target="https://boogipop.com/2023/06/20/SCTF2023%20Web%20WriteUp/" TargetMode="External"/><Relationship Id="rId697" Type="http://schemas.openxmlformats.org/officeDocument/2006/relationships/hyperlink" Target="https://news.fudan.edu.cn/2018/0420/c5a54675/page.htm" TargetMode="External"/><Relationship Id="rId820" Type="http://schemas.openxmlformats.org/officeDocument/2006/relationships/hyperlink" Target="https://blog.sparrowhe.top/2022/11/27/geekgame-2nd-writeup/" TargetMode="External"/><Relationship Id="rId252" Type="http://schemas.openxmlformats.org/officeDocument/2006/relationships/hyperlink" Target="https://blog.rois.io/2022/12/17/rctf-2022-official-write-up/" TargetMode="External"/><Relationship Id="rId47" Type="http://schemas.openxmlformats.org/officeDocument/2006/relationships/hyperlink" Target="https://ctftime.org/event/432" TargetMode="External"/><Relationship Id="rId112" Type="http://schemas.openxmlformats.org/officeDocument/2006/relationships/hyperlink" Target="https://ctftime.org/event/2161" TargetMode="External"/><Relationship Id="rId557" Type="http://schemas.openxmlformats.org/officeDocument/2006/relationships/hyperlink" Target="https://blog.qwaz.io/security-and-hacking/sctf-2018-quals-write-up" TargetMode="External"/><Relationship Id="rId764" Type="http://schemas.openxmlformats.org/officeDocument/2006/relationships/hyperlink" Target="https://www.4hou.com/posts/mXGr" TargetMode="External"/><Relationship Id="rId196" Type="http://schemas.openxmlformats.org/officeDocument/2006/relationships/hyperlink" Target="https://hackmd.io/@IYoc3SsnQxKAyugQqLKgDg/rJ9pB2i1S" TargetMode="External"/><Relationship Id="rId417" Type="http://schemas.openxmlformats.org/officeDocument/2006/relationships/hyperlink" Target="https://www.cnblogs.com/mumuhhh/p/17826635.html" TargetMode="External"/><Relationship Id="rId624" Type="http://schemas.openxmlformats.org/officeDocument/2006/relationships/hyperlink" Target="https://ctftime.org/event/266" TargetMode="External"/><Relationship Id="rId831" Type="http://schemas.openxmlformats.org/officeDocument/2006/relationships/hyperlink" Target="https://www.anquanke.com/post/id/282335" TargetMode="External"/><Relationship Id="rId263" Type="http://schemas.openxmlformats.org/officeDocument/2006/relationships/hyperlink" Target="https://ultramangaia.github.io/blog/2018/starctf-ctf-2018.html" TargetMode="External"/><Relationship Id="rId470" Type="http://schemas.openxmlformats.org/officeDocument/2006/relationships/hyperlink" Target="https://www.cnblogs.com/yilo/p/12899924.html" TargetMode="External"/><Relationship Id="rId58" Type="http://schemas.openxmlformats.org/officeDocument/2006/relationships/hyperlink" Target="https://ctftime.org/event/466" TargetMode="External"/><Relationship Id="rId123" Type="http://schemas.openxmlformats.org/officeDocument/2006/relationships/hyperlink" Target="https://ctftime.org/event/1554" TargetMode="External"/><Relationship Id="rId330" Type="http://schemas.openxmlformats.org/officeDocument/2006/relationships/hyperlink" Target="https://blog.csdn.net/cccchhhh6819/article/details/109262974" TargetMode="External"/><Relationship Id="rId568" Type="http://schemas.openxmlformats.org/officeDocument/2006/relationships/hyperlink" Target="https://www.cnblogs.com/r00tuser/p/7346253.html" TargetMode="External"/><Relationship Id="rId775" Type="http://schemas.openxmlformats.org/officeDocument/2006/relationships/hyperlink" Target="https://m.thepaper.cn/newsDetail_forward_20108008" TargetMode="External"/><Relationship Id="rId428" Type="http://schemas.openxmlformats.org/officeDocument/2006/relationships/hyperlink" Target="https://blog.csdn.net/qq_17282985/article/details/130632499" TargetMode="External"/><Relationship Id="rId635" Type="http://schemas.openxmlformats.org/officeDocument/2006/relationships/hyperlink" Target="https://www.ichunqiu.com/competition/detail/256" TargetMode="External"/><Relationship Id="rId842" Type="http://schemas.openxmlformats.org/officeDocument/2006/relationships/hyperlink" Target="http://www.godasai.com/zhuanye/biancheng/xinxianquan/2014-12-22/340.html" TargetMode="External"/><Relationship Id="rId274" Type="http://schemas.openxmlformats.org/officeDocument/2006/relationships/hyperlink" Target="https://nandynarwhals.org/hitbgsec2017-pasty/" TargetMode="External"/><Relationship Id="rId481" Type="http://schemas.openxmlformats.org/officeDocument/2006/relationships/hyperlink" Target="https://www.cnblogs.com/backlion/p/15717900.html" TargetMode="External"/><Relationship Id="rId702" Type="http://schemas.openxmlformats.org/officeDocument/2006/relationships/hyperlink" Target="https://paluctf.runctf.cn/" TargetMode="External"/><Relationship Id="rId69" Type="http://schemas.openxmlformats.org/officeDocument/2006/relationships/hyperlink" Target="https://ctftime.org/event/1068" TargetMode="External"/><Relationship Id="rId134" Type="http://schemas.openxmlformats.org/officeDocument/2006/relationships/hyperlink" Target="https://l3yx.github.io/2020/09/04/DDCTF-2020-WEB-WriteUp/" TargetMode="External"/><Relationship Id="rId579" Type="http://schemas.openxmlformats.org/officeDocument/2006/relationships/hyperlink" Target="https://www.codemonster.cn/2017/07/26/2017-xman-audition-web-writeup/" TargetMode="External"/><Relationship Id="rId786" Type="http://schemas.openxmlformats.org/officeDocument/2006/relationships/hyperlink" Target="https://www.sohu.com/a/721183757_120948198" TargetMode="External"/><Relationship Id="rId341" Type="http://schemas.openxmlformats.org/officeDocument/2006/relationships/hyperlink" Target="https://www.sqlsec.com/2018/11/nctf2018.html" TargetMode="External"/><Relationship Id="rId439" Type="http://schemas.openxmlformats.org/officeDocument/2006/relationships/hyperlink" Target="https://ctf.njupt.edu.cn/archives/831" TargetMode="External"/><Relationship Id="rId646" Type="http://schemas.openxmlformats.org/officeDocument/2006/relationships/hyperlink" Target="http://it.people.com.cn/n1/2018/0817/c1009-30235118.html" TargetMode="External"/><Relationship Id="rId201" Type="http://schemas.openxmlformats.org/officeDocument/2006/relationships/hyperlink" Target="https://github.com/garzon/CTF-Writeups/blob/master/HCTF2015/README.md" TargetMode="External"/><Relationship Id="rId285" Type="http://schemas.openxmlformats.org/officeDocument/2006/relationships/hyperlink" Target="https://bruce30262.github.io/sctf-2014-code400/" TargetMode="External"/><Relationship Id="rId506" Type="http://schemas.openxmlformats.org/officeDocument/2006/relationships/hyperlink" Target="https://is.cumt.edu.cn/92/22/c12998a430626/page.htm" TargetMode="External"/><Relationship Id="rId853" Type="http://schemas.openxmlformats.org/officeDocument/2006/relationships/hyperlink" Target="https://www.sohu.com/a/209077005_119717" TargetMode="External"/><Relationship Id="rId492" Type="http://schemas.openxmlformats.org/officeDocument/2006/relationships/hyperlink" Target="https://www.qianxin.com/news/detail?news_id=778" TargetMode="External"/><Relationship Id="rId713" Type="http://schemas.openxmlformats.org/officeDocument/2006/relationships/hyperlink" Target="https://www.tzc.edu.cn/info/1111/76069.htm" TargetMode="External"/><Relationship Id="rId797" Type="http://schemas.openxmlformats.org/officeDocument/2006/relationships/hyperlink" Target="https://www.sdpc.edu.cn/info/1024/17016.htm" TargetMode="External"/><Relationship Id="rId145" Type="http://schemas.openxmlformats.org/officeDocument/2006/relationships/hyperlink" Target="https://ctftime.org/writeup/36058" TargetMode="External"/><Relationship Id="rId352" Type="http://schemas.openxmlformats.org/officeDocument/2006/relationships/hyperlink" Target="https://www.52pojie.cn/thread-618809-1-1.html" TargetMode="External"/><Relationship Id="rId212" Type="http://schemas.openxmlformats.org/officeDocument/2006/relationships/hyperlink" Target="https://github.com/Nu1LCTF/n1ctf-2020/blob/main/N1CTF2020%20Writeup%20By%20Nu1L.pdf" TargetMode="External"/><Relationship Id="rId657" Type="http://schemas.openxmlformats.org/officeDocument/2006/relationships/hyperlink" Target="https://www.51cto.com/article/579029.html" TargetMode="External"/><Relationship Id="rId864" Type="http://schemas.openxmlformats.org/officeDocument/2006/relationships/hyperlink" Target="https://www.secrss.com/articles/12742" TargetMode="External"/><Relationship Id="rId296" Type="http://schemas.openxmlformats.org/officeDocument/2006/relationships/hyperlink" Target="https://www.secpulse.com/archives/133582.html" TargetMode="External"/><Relationship Id="rId517" Type="http://schemas.openxmlformats.org/officeDocument/2006/relationships/hyperlink" Target="https://blog.csdn.net/m0_52484587/article/details/132510468" TargetMode="External"/><Relationship Id="rId724" Type="http://schemas.openxmlformats.org/officeDocument/2006/relationships/hyperlink" Target="https://hunan.gov.cn/hnszf/hnyw/zwdt/202112/t20211206_21247789.html" TargetMode="External"/><Relationship Id="rId60" Type="http://schemas.openxmlformats.org/officeDocument/2006/relationships/hyperlink" Target="https://ctftime.org/event/558" TargetMode="External"/><Relationship Id="rId156" Type="http://schemas.openxmlformats.org/officeDocument/2006/relationships/hyperlink" Target="https://ctftime.org/writeup/38335" TargetMode="External"/><Relationship Id="rId363" Type="http://schemas.openxmlformats.org/officeDocument/2006/relationships/hyperlink" Target="https://www.ctfiot.com/139444.html" TargetMode="External"/><Relationship Id="rId570" Type="http://schemas.openxmlformats.org/officeDocument/2006/relationships/hyperlink" Target="https://www.cnblogs.com/xyweiwen/p/17926372.html" TargetMode="External"/><Relationship Id="rId223" Type="http://schemas.openxmlformats.org/officeDocument/2006/relationships/hyperlink" Target="https://jsur.in/posts/2020-08-31-gactf2020-writeups" TargetMode="External"/><Relationship Id="rId430" Type="http://schemas.openxmlformats.org/officeDocument/2006/relationships/hyperlink" Target="https://blog.csdn.net/qq_41866334/article/details/121334376" TargetMode="External"/><Relationship Id="rId668" Type="http://schemas.openxmlformats.org/officeDocument/2006/relationships/hyperlink" Target="https://www.cuc.edu.cn/news/2017/1219/c1901a161768/pagem.htm" TargetMode="External"/><Relationship Id="rId875" Type="http://schemas.openxmlformats.org/officeDocument/2006/relationships/hyperlink" Target="https://blog.xmcve.com/2023/10/16/%E9%A6%99%E5%B1%B1%E6%9D%AF2023-Writeup/" TargetMode="External"/><Relationship Id="rId18" Type="http://schemas.openxmlformats.org/officeDocument/2006/relationships/hyperlink" Target="https://hunan.voc.com.cn/article/202404/20240429151332298224.html" TargetMode="External"/><Relationship Id="rId528" Type="http://schemas.openxmlformats.org/officeDocument/2006/relationships/hyperlink" Target="https://www.cnblogs.com/xhzccy/p/18048182" TargetMode="External"/><Relationship Id="rId735" Type="http://schemas.openxmlformats.org/officeDocument/2006/relationships/hyperlink" Target="http://m.52jingsai.com/article-15015.html" TargetMode="External"/><Relationship Id="rId167" Type="http://schemas.openxmlformats.org/officeDocument/2006/relationships/hyperlink" Target="https://www.da.vidbuchanan.co.uk/blog/0CTF-2018-babystack-ret2dlresolve.html" TargetMode="External"/><Relationship Id="rId374" Type="http://schemas.openxmlformats.org/officeDocument/2006/relationships/hyperlink" Target="https://news.fudan.edu.cn/2018/0420/c5a54675/page.htm" TargetMode="External"/><Relationship Id="rId581" Type="http://schemas.openxmlformats.org/officeDocument/2006/relationships/hyperlink" Target="https://www.ctfiot.com/145875.html" TargetMode="External"/><Relationship Id="rId71" Type="http://schemas.openxmlformats.org/officeDocument/2006/relationships/hyperlink" Target="https://ctftime.org/event/2021" TargetMode="External"/><Relationship Id="rId234" Type="http://schemas.openxmlformats.org/officeDocument/2006/relationships/hyperlink" Target="https://www.cnblogs.com/iamstudy/articles/zctf_2017_web_writeup.html" TargetMode="External"/><Relationship Id="rId679" Type="http://schemas.openxmlformats.org/officeDocument/2006/relationships/hyperlink" Target="https://xtw.llu.edu.cn/info/2027/7246.htm" TargetMode="External"/><Relationship Id="rId802" Type="http://schemas.openxmlformats.org/officeDocument/2006/relationships/hyperlink" Target="https://www.sohu.com/a/83444936_257305" TargetMode="External"/><Relationship Id="rId2" Type="http://schemas.openxmlformats.org/officeDocument/2006/relationships/hyperlink" Target="http://www.ciscn.cn/" TargetMode="External"/><Relationship Id="rId29" Type="http://schemas.openxmlformats.org/officeDocument/2006/relationships/hyperlink" Target="https://ctftime.org/event/1413" TargetMode="External"/><Relationship Id="rId441" Type="http://schemas.openxmlformats.org/officeDocument/2006/relationships/hyperlink" Target="https://www.4hou.com/posts/pRyr" TargetMode="External"/><Relationship Id="rId539" Type="http://schemas.openxmlformats.org/officeDocument/2006/relationships/hyperlink" Target="https://xz.aliyun.com/t/13727?time__1311=mqmxnQKCqWqGq0KDsD7mG7WeSpb9H1t4D&amp;alichlgref=https%3A%2F%2Fwww.google.com%2F" TargetMode="External"/><Relationship Id="rId746" Type="http://schemas.openxmlformats.org/officeDocument/2006/relationships/hyperlink" Target="https://sm.fjsen.com/2023-04/25/content_31301953.htm" TargetMode="External"/><Relationship Id="rId178" Type="http://schemas.openxmlformats.org/officeDocument/2006/relationships/hyperlink" Target="https://dangokyo.me/2018/06/26/bctf-2015-pwn-zhongguancun-write-up/" TargetMode="External"/><Relationship Id="rId301" Type="http://schemas.openxmlformats.org/officeDocument/2006/relationships/hyperlink" Target="https://ptr-yudai.hatenablog.com/entry/2020/08/03/120153" TargetMode="External"/><Relationship Id="rId82" Type="http://schemas.openxmlformats.org/officeDocument/2006/relationships/hyperlink" Target="https://adworld.xctf.org.cn/league/list?rwNmOdr=1717760842830" TargetMode="External"/><Relationship Id="rId385" Type="http://schemas.openxmlformats.org/officeDocument/2006/relationships/hyperlink" Target="https://www.cnblogs.com/ichunqiu/p/12841211.html" TargetMode="External"/><Relationship Id="rId592" Type="http://schemas.openxmlformats.org/officeDocument/2006/relationships/hyperlink" Target="https://bbs.360.cn/thread-14943485-1-1.html" TargetMode="External"/><Relationship Id="rId606" Type="http://schemas.openxmlformats.org/officeDocument/2006/relationships/hyperlink" Target="https://news.tom.com/201909/4112971089.html" TargetMode="External"/><Relationship Id="rId813" Type="http://schemas.openxmlformats.org/officeDocument/2006/relationships/hyperlink" Target="https://www.51cto.com/article/587618.html" TargetMode="External"/><Relationship Id="rId245" Type="http://schemas.openxmlformats.org/officeDocument/2006/relationships/hyperlink" Target="https://www.anquanke.com/post/id/249647" TargetMode="External"/><Relationship Id="rId452" Type="http://schemas.openxmlformats.org/officeDocument/2006/relationships/hyperlink" Target="https://xz.aliyun.com/t/6431?time__1311=n4%2BxnD0DRDB737IPGNnmDUrhiePAItDk0QeD&amp;alichlgref=https%3A%2F%2Fxz.aliyun.com%2Fnode%2F13%3Fpage%3D8" TargetMode="External"/><Relationship Id="rId105" Type="http://schemas.openxmlformats.org/officeDocument/2006/relationships/hyperlink" Target="https://english.hust.edu.cn/" TargetMode="External"/><Relationship Id="rId312" Type="http://schemas.openxmlformats.org/officeDocument/2006/relationships/hyperlink" Target="https://blog.yuuta.moe/2023/11/03/ctf-hackergame2023/" TargetMode="External"/><Relationship Id="rId757" Type="http://schemas.openxmlformats.org/officeDocument/2006/relationships/hyperlink" Target="https://archive.ph/Nczqj" TargetMode="External"/><Relationship Id="rId93" Type="http://schemas.openxmlformats.org/officeDocument/2006/relationships/hyperlink" Target="https://ctftime.org/event/1759" TargetMode="External"/><Relationship Id="rId189" Type="http://schemas.openxmlformats.org/officeDocument/2006/relationships/hyperlink" Target="https://www.anquanke.com/post/id/264422" TargetMode="External"/><Relationship Id="rId396" Type="http://schemas.openxmlformats.org/officeDocument/2006/relationships/hyperlink" Target="https://www.cnblogs.com/wgf4242/p/17978656" TargetMode="External"/><Relationship Id="rId617" Type="http://schemas.openxmlformats.org/officeDocument/2006/relationships/hyperlink" Target="https://it.szu.edu.cn/info/1013/1815.htm" TargetMode="External"/><Relationship Id="rId824" Type="http://schemas.openxmlformats.org/officeDocument/2006/relationships/hyperlink" Target="https://scss.bupt.edu.cn/info/1295/5476.htm" TargetMode="External"/><Relationship Id="rId256" Type="http://schemas.openxmlformats.org/officeDocument/2006/relationships/hyperlink" Target="https://impakho.com/post/qctf-2018-xman-writeup" TargetMode="External"/><Relationship Id="rId463" Type="http://schemas.openxmlformats.org/officeDocument/2006/relationships/hyperlink" Target="https://blog.csdn.net/2301_77392802/article/details/137394600" TargetMode="External"/><Relationship Id="rId670" Type="http://schemas.openxmlformats.org/officeDocument/2006/relationships/hyperlink" Target="https://scss.bupt.edu.cn/info/1153/2804.htm" TargetMode="External"/><Relationship Id="rId116" Type="http://schemas.openxmlformats.org/officeDocument/2006/relationships/hyperlink" Target="https://ctftime.org/event/498/" TargetMode="External"/><Relationship Id="rId323" Type="http://schemas.openxmlformats.org/officeDocument/2006/relationships/hyperlink" Target="https://blog.csdn.net/lacoucou/article/details/80259519" TargetMode="External"/><Relationship Id="rId530" Type="http://schemas.openxmlformats.org/officeDocument/2006/relationships/hyperlink" Target="https://blog.csdn.net/2301_79744960/article/details/136408543" TargetMode="External"/><Relationship Id="rId768" Type="http://schemas.openxmlformats.org/officeDocument/2006/relationships/hyperlink" Target="https://www.qianxin.com/news/detail?news_id=778" TargetMode="External"/><Relationship Id="rId20" Type="http://schemas.openxmlformats.org/officeDocument/2006/relationships/hyperlink" Target="https://web.archive.org/web/20240604092248/https:/www.aliyunctf.com/" TargetMode="External"/><Relationship Id="rId628" Type="http://schemas.openxmlformats.org/officeDocument/2006/relationships/hyperlink" Target="https://www.zknu.edu.cn/2017/0328/c5851a62182/page.htm" TargetMode="External"/><Relationship Id="rId835" Type="http://schemas.openxmlformats.org/officeDocument/2006/relationships/hyperlink" Target="https://xz.aliyun.com/t/6445?time__1311=n4%2BxnD0Dg70%3DG%3DG8DRlDlhjm9mnNYreDBAAoD" TargetMode="External"/><Relationship Id="rId267" Type="http://schemas.openxmlformats.org/officeDocument/2006/relationships/hyperlink" Target="https://brycec.me/posts/starctf2021_writeups" TargetMode="External"/><Relationship Id="rId474" Type="http://schemas.openxmlformats.org/officeDocument/2006/relationships/hyperlink" Target="https://blog.csdn.net/re_psyche/article/details/81943213" TargetMode="External"/><Relationship Id="rId127" Type="http://schemas.openxmlformats.org/officeDocument/2006/relationships/hyperlink" Target="https://tianchi.aliyun.com/competition/entrance/532078/home" TargetMode="External"/><Relationship Id="rId681" Type="http://schemas.openxmlformats.org/officeDocument/2006/relationships/hyperlink" Target="https://www.cdht.gov.cn/cdht/c139818/2022-09/27/content_1c2b0302ed884756bdfccac3a9278789.shtml" TargetMode="External"/><Relationship Id="rId779" Type="http://schemas.openxmlformats.org/officeDocument/2006/relationships/hyperlink" Target="http://www.stdaily.com/index/kejixinwen/202405/3630112f47774946bfecf78c883e2895.shtml" TargetMode="External"/><Relationship Id="rId31" Type="http://schemas.openxmlformats.org/officeDocument/2006/relationships/hyperlink" Target="https://ctftime.org/event/624" TargetMode="External"/><Relationship Id="rId334" Type="http://schemas.openxmlformats.org/officeDocument/2006/relationships/hyperlink" Target="https://blog.csdn.net/2301_76690905/article/details/134396775" TargetMode="External"/><Relationship Id="rId541" Type="http://schemas.openxmlformats.org/officeDocument/2006/relationships/hyperlink" Target="https://www.cnblogs.com/F12-blog/p/18187951" TargetMode="External"/><Relationship Id="rId639" Type="http://schemas.openxmlformats.org/officeDocument/2006/relationships/hyperlink" Target="https://www.anquanke.com/post/id/188751" TargetMode="External"/><Relationship Id="rId180" Type="http://schemas.openxmlformats.org/officeDocument/2006/relationships/hyperlink" Target="https://github.com/WesternCyber/CTF-WriteUp/blob/master/2016/BCTF/Forensics150.md" TargetMode="External"/><Relationship Id="rId278" Type="http://schemas.openxmlformats.org/officeDocument/2006/relationships/hyperlink" Target="https://www.da.vidbuchanan.co.uk/blog/HITB-XCTF-2018-babypwn.html" TargetMode="External"/><Relationship Id="rId401" Type="http://schemas.openxmlformats.org/officeDocument/2006/relationships/hyperlink" Target="https://wiki.compass.college/Writeup/2022cqb3/wp/" TargetMode="External"/><Relationship Id="rId846" Type="http://schemas.openxmlformats.org/officeDocument/2006/relationships/hyperlink" Target="https://ultramangaia.github.io/blog/2017/%E6%B9%96%E6%B9%98%E6%9D%AF-2017-ctf.html" TargetMode="External"/><Relationship Id="rId485" Type="http://schemas.openxmlformats.org/officeDocument/2006/relationships/hyperlink" Target="https://ctf.njupt.edu.cn/archives/618" TargetMode="External"/><Relationship Id="rId692" Type="http://schemas.openxmlformats.org/officeDocument/2006/relationships/hyperlink" Target="https://cn.chinadaily.com.cn/a/202009/18/WS5f64af69a3101e7ce97254e0.html" TargetMode="External"/><Relationship Id="rId706" Type="http://schemas.openxmlformats.org/officeDocument/2006/relationships/hyperlink" Target="https://www.szzg.gov.cn/2020/cxds/mtbd/202009/t20200923_4563131.htm" TargetMode="External"/><Relationship Id="rId42" Type="http://schemas.openxmlformats.org/officeDocument/2006/relationships/hyperlink" Target="https://ctftime.org/event/645" TargetMode="External"/><Relationship Id="rId138" Type="http://schemas.openxmlformats.org/officeDocument/2006/relationships/hyperlink" Target="https://github.com/LCTF/LCTF2017" TargetMode="External"/><Relationship Id="rId345" Type="http://schemas.openxmlformats.org/officeDocument/2006/relationships/hyperlink" Target="https://miaotony.xyz/2021/10/19/CTF_2021ByteCTF/" TargetMode="External"/><Relationship Id="rId552" Type="http://schemas.openxmlformats.org/officeDocument/2006/relationships/hyperlink" Target="https://blog.csdn.net/nihility_protoss/article/details/129768956" TargetMode="External"/><Relationship Id="rId191" Type="http://schemas.openxmlformats.org/officeDocument/2006/relationships/hyperlink" Target="https://blog.xmcve.com/2023/06/20/SCTF2023-Writeup/" TargetMode="External"/><Relationship Id="rId205" Type="http://schemas.openxmlformats.org/officeDocument/2006/relationships/hyperlink" Target="https://www.cnblogs.com/iamstudy/articles/hctf_2017_web_writeup.html" TargetMode="External"/><Relationship Id="rId412" Type="http://schemas.openxmlformats.org/officeDocument/2006/relationships/hyperlink" Target="https://rce.moe/2021/06/08/2021%E5%B9%B4%E6%98%A5%E7%A7%8B%E6%9D%AF%E7%BD%91%E7%BB%9C%E5%AE%89%E5%85%A8%E8%81%94%E8%B5%9B%E6%98%A5%E5%AD%A3%E8%B5%9B-CTF-GameContract-WriteUp/" TargetMode="External"/><Relationship Id="rId857" Type="http://schemas.openxmlformats.org/officeDocument/2006/relationships/hyperlink" Target="https://impakho.com/post/hxb-2018-writeup" TargetMode="External"/><Relationship Id="rId289" Type="http://schemas.openxmlformats.org/officeDocument/2006/relationships/hyperlink" Target="https://www.anquanke.com/post/id/149324" TargetMode="External"/><Relationship Id="rId496" Type="http://schemas.openxmlformats.org/officeDocument/2006/relationships/hyperlink" Target="https://xz.aliyun.com/t/12128?time__1311=mqmhD5DK4AxIoxBT4%2BxCqop35MPWT%2BD&amp;alichlgref=https%3A%2F%2Fwww.google.com%2F" TargetMode="External"/><Relationship Id="rId717" Type="http://schemas.openxmlformats.org/officeDocument/2006/relationships/hyperlink" Target="https://www.sohu.com/a/342906344_99904287" TargetMode="External"/><Relationship Id="rId53" Type="http://schemas.openxmlformats.org/officeDocument/2006/relationships/hyperlink" Target="https://ctftime.org/event/198" TargetMode="External"/><Relationship Id="rId149" Type="http://schemas.openxmlformats.org/officeDocument/2006/relationships/hyperlink" Target="https://lyoungjoo.github.io/2018/07/10/WCTF-2018-truth-Write-Up/" TargetMode="External"/><Relationship Id="rId356" Type="http://schemas.openxmlformats.org/officeDocument/2006/relationships/hyperlink" Target="https://ctf.njupt.edu.cn/archives/858" TargetMode="External"/><Relationship Id="rId563" Type="http://schemas.openxmlformats.org/officeDocument/2006/relationships/hyperlink" Target="https://xz.aliyun.com/t/6101?time__1311=n4%2BxnD0DgDcDR0QiDsAoxCwqribQ40QdH4D" TargetMode="External"/><Relationship Id="rId770" Type="http://schemas.openxmlformats.org/officeDocument/2006/relationships/hyperlink" Target="https://www.aqniu.com/vendor/103331.html" TargetMode="External"/><Relationship Id="rId216" Type="http://schemas.openxmlformats.org/officeDocument/2006/relationships/hyperlink" Target="https://ctftime.org/writeup/9196" TargetMode="External"/><Relationship Id="rId423" Type="http://schemas.openxmlformats.org/officeDocument/2006/relationships/hyperlink" Target="https://www.loongten.com/2019/09/22/zhejiang-ctf-College-Students-Online-competition/" TargetMode="External"/><Relationship Id="rId868" Type="http://schemas.openxmlformats.org/officeDocument/2006/relationships/hyperlink" Target="https://wkr.moe/ctf/426.html" TargetMode="External"/><Relationship Id="rId630" Type="http://schemas.openxmlformats.org/officeDocument/2006/relationships/hyperlink" Target="https://scss.bupt.edu.cn/info/1045/2280.htm" TargetMode="External"/><Relationship Id="rId728" Type="http://schemas.openxmlformats.org/officeDocument/2006/relationships/hyperlink" Target="https://www.iscn.org.cn/2019/news_0621/437.html" TargetMode="External"/><Relationship Id="rId64" Type="http://schemas.openxmlformats.org/officeDocument/2006/relationships/hyperlink" Target="https://ctftime.org/event/1093" TargetMode="External"/><Relationship Id="rId367" Type="http://schemas.openxmlformats.org/officeDocument/2006/relationships/hyperlink" Target="https://miaotony.xyz/2023/12/30/CTF_2023qiangwang/" TargetMode="External"/><Relationship Id="rId574" Type="http://schemas.openxmlformats.org/officeDocument/2006/relationships/hyperlink" Target="https://github.com/sixstars/ctf/blob/master/2015/RCTF/writeup/README.md" TargetMode="External"/><Relationship Id="rId227" Type="http://schemas.openxmlformats.org/officeDocument/2006/relationships/hyperlink" Target="https://blog.huli.tw/2022/03/01/en/susctf-2022-writeup/" TargetMode="External"/><Relationship Id="rId781" Type="http://schemas.openxmlformats.org/officeDocument/2006/relationships/hyperlink" Target="https://is.cumt.edu.cn/92/22/c12998a430626/page.htm" TargetMode="External"/><Relationship Id="rId879" Type="http://schemas.openxmlformats.org/officeDocument/2006/relationships/hyperlink" Target="https://cloud.tencent.com/developer/article/1472500" TargetMode="External"/><Relationship Id="rId434" Type="http://schemas.openxmlformats.org/officeDocument/2006/relationships/hyperlink" Target="https://ares-x.com/2017/11/26/2017%E5%B9%B4%E6%B9%96%E6%B9%98%E6%9D%AF%E7%BD%91%E7%BB%9C%E5%AE%89%E5%85%A8%E6%8A%80%E8%83%BD%E5%A4%A7%E8%B5%9BWriteup/" TargetMode="External"/><Relationship Id="rId641" Type="http://schemas.openxmlformats.org/officeDocument/2006/relationships/hyperlink" Target="https://cie.shmtu.edu.cn/2019/0107/c6184a48039/page.htm" TargetMode="External"/><Relationship Id="rId739" Type="http://schemas.openxmlformats.org/officeDocument/2006/relationships/hyperlink" Target="https://cse.sysu.edu.cn/eclc/article/71" TargetMode="External"/><Relationship Id="rId280" Type="http://schemas.openxmlformats.org/officeDocument/2006/relationships/hyperlink" Target="https://ctftime.org/writeup/9671" TargetMode="External"/><Relationship Id="rId501" Type="http://schemas.openxmlformats.org/officeDocument/2006/relationships/hyperlink" Target="https://www.tsinghua.edu.cn/info/1180/106679.htm" TargetMode="External"/><Relationship Id="rId75" Type="http://schemas.openxmlformats.org/officeDocument/2006/relationships/hyperlink" Target="https://ctftime.org/event/2374" TargetMode="External"/><Relationship Id="rId140" Type="http://schemas.openxmlformats.org/officeDocument/2006/relationships/hyperlink" Target="https://www.anquanke.com/post/id/85691" TargetMode="External"/><Relationship Id="rId378" Type="http://schemas.openxmlformats.org/officeDocument/2006/relationships/hyperlink" Target="https://www.szzg.gov.cn/2022/cxds/mtbd/202204/t20220415_4571035.htm" TargetMode="External"/><Relationship Id="rId585" Type="http://schemas.openxmlformats.org/officeDocument/2006/relationships/hyperlink" Target="https://miaotony.xyz/2021/10/26/CTF_2021qiangwangnitai/" TargetMode="External"/><Relationship Id="rId792" Type="http://schemas.openxmlformats.org/officeDocument/2006/relationships/hyperlink" Target="https://jyt.jiangsu.gov.cn/art/2018/1/9/art_57807_7577325.html" TargetMode="External"/><Relationship Id="rId806" Type="http://schemas.openxmlformats.org/officeDocument/2006/relationships/hyperlink" Target="https://www.isclab.org.cn/2022/06/15/%E7%AC%AC19%E5%B1%8A%E4%BF%A1%E6%81%AF%E5%AE%89%E5%85%A8%E4%B8%8E%E5%AF%B9%E6%8A%97%E6%8A%80%E6%9C%AF%E7%AB%9E%E8%B5%9B%EF%BC%88iscc2022%EF%BC%89-%E4%B8%AA%E4%BA%BA%E6%8C%91%E6%88%98%E8%B5%9B%E3%80%81/" TargetMode="External"/><Relationship Id="rId6" Type="http://schemas.openxmlformats.org/officeDocument/2006/relationships/hyperlink" Target="https://www.xyctf.top/" TargetMode="External"/><Relationship Id="rId238" Type="http://schemas.openxmlformats.org/officeDocument/2006/relationships/hyperlink" Target="https://blog.wjhwjhn.com/posts/%E7%AC%AC%E4%BA%94%E5%B1%8Axman%E9%80%89%E6%8B%94%E8%B5%9B-nowaypwn-writeup/" TargetMode="External"/><Relationship Id="rId445" Type="http://schemas.openxmlformats.org/officeDocument/2006/relationships/hyperlink" Target="https://www.cnblogs.com/backlion/p/16717964.html" TargetMode="External"/><Relationship Id="rId652" Type="http://schemas.openxmlformats.org/officeDocument/2006/relationships/hyperlink" Target="https://wjw.hubei.gov.cn/bmdt/dtyw/202108/t20210811_3690463.shtml" TargetMode="External"/><Relationship Id="rId291" Type="http://schemas.openxmlformats.org/officeDocument/2006/relationships/hyperlink" Target="https://blog.qwaz.io/security-and-hacking/sctf-2018-quals-write-up" TargetMode="External"/><Relationship Id="rId305" Type="http://schemas.openxmlformats.org/officeDocument/2006/relationships/hyperlink" Target="https://blog.csdn.net/mochu7777777/article/details/109695857" TargetMode="External"/><Relationship Id="rId512" Type="http://schemas.openxmlformats.org/officeDocument/2006/relationships/hyperlink" Target="https://fushuling.com/index.php/2023/09/21/%E7%AC%AC%E4%BA%8C%E5%B1%8A%E9%99%87%E5%89%91%E6%9D%AF%E5%8D%8A%E5%86%B3%E8%B5%9B%E5%86%B3%E8%B5%9B-%E6%95%B0%E6%8D%AE%E5%88%86%E6%9E%90/" TargetMode="External"/><Relationship Id="rId86" Type="http://schemas.openxmlformats.org/officeDocument/2006/relationships/hyperlink" Target="https://www.integritytech.com.cn/index.php?m=content&amp;c=index&amp;a=lists&amp;catid=2" TargetMode="External"/><Relationship Id="rId151" Type="http://schemas.openxmlformats.org/officeDocument/2006/relationships/hyperlink" Target="https://blog.xmcve.com/2023/08/22/WMCTF-2023-Writeup/" TargetMode="External"/><Relationship Id="rId389" Type="http://schemas.openxmlformats.org/officeDocument/2006/relationships/hyperlink" Target="https://www.cace.org.cn/NEWS/COUNT?a=5441" TargetMode="External"/><Relationship Id="rId596" Type="http://schemas.openxmlformats.org/officeDocument/2006/relationships/hyperlink" Target="https://blogdotgeekpwndotorg.wordpress.com/2017/05/17/2017-geekpwn-mid-year-contest-wrap-up-hacker-and-the-sea/" TargetMode="External"/><Relationship Id="rId817" Type="http://schemas.openxmlformats.org/officeDocument/2006/relationships/hyperlink" Target="http://www.cechina.cn/Company/47597_164533/messagedetail.aspx" TargetMode="External"/><Relationship Id="rId249" Type="http://schemas.openxmlformats.org/officeDocument/2006/relationships/hyperlink" Target="https://ctf.njupt.edu.cn/archives/382" TargetMode="External"/><Relationship Id="rId456" Type="http://schemas.openxmlformats.org/officeDocument/2006/relationships/hyperlink" Target="https://blog.csdn.net/pipidejiahuo/article/details/115409442" TargetMode="External"/><Relationship Id="rId663" Type="http://schemas.openxmlformats.org/officeDocument/2006/relationships/hyperlink" Target="https://shandong.eol.cn/sdgd/202312/t20231221_2550118.shtml" TargetMode="External"/><Relationship Id="rId870" Type="http://schemas.openxmlformats.org/officeDocument/2006/relationships/hyperlink" Target="https://wkr.moe/ctf/682.html" TargetMode="External"/><Relationship Id="rId13" Type="http://schemas.openxmlformats.org/officeDocument/2006/relationships/hyperlink" Target="https://www.aliyunctf.com/" TargetMode="External"/><Relationship Id="rId109" Type="http://schemas.openxmlformats.org/officeDocument/2006/relationships/hyperlink" Target="https://ctftime.org/event/1033" TargetMode="External"/><Relationship Id="rId316" Type="http://schemas.openxmlformats.org/officeDocument/2006/relationships/hyperlink" Target="https://www.jianshu.com/p/175708808c95" TargetMode="External"/><Relationship Id="rId523" Type="http://schemas.openxmlformats.org/officeDocument/2006/relationships/hyperlink" Target="https://xz.aliyun.com/t/6894?time__1311=n4%2BxnD0DRDyBdx053b73e4mq5Qu20iD&amp;alichlgref=https%3A%2F%2Fwww.google.com%2F" TargetMode="External"/><Relationship Id="rId97" Type="http://schemas.openxmlformats.org/officeDocument/2006/relationships/hyperlink" Target="https://ctftime.org/event/768" TargetMode="External"/><Relationship Id="rId730" Type="http://schemas.openxmlformats.org/officeDocument/2006/relationships/hyperlink" Target="https://cloud.tencent.com/developer/news/1184680" TargetMode="External"/><Relationship Id="rId828" Type="http://schemas.openxmlformats.org/officeDocument/2006/relationships/hyperlink" Target="https://www.sohu.com/a/495711348_100124314" TargetMode="External"/><Relationship Id="rId162" Type="http://schemas.openxmlformats.org/officeDocument/2006/relationships/hyperlink" Target="https://balsn.tw/ctf_writeup/20200627-0ctf_tctf2020quals/" TargetMode="External"/><Relationship Id="rId467" Type="http://schemas.openxmlformats.org/officeDocument/2006/relationships/hyperlink" Target="https://miaotony.xyz/2022/08/28/CTF_2022wangding_qinglong/" TargetMode="External"/><Relationship Id="rId674" Type="http://schemas.openxmlformats.org/officeDocument/2006/relationships/hyperlink" Target="https://www.sohu.com/a/276199014_670423" TargetMode="External"/><Relationship Id="rId881" Type="http://schemas.openxmlformats.org/officeDocument/2006/relationships/vmlDrawing" Target="../drawings/vmlDrawing2.vml"/><Relationship Id="rId24" Type="http://schemas.openxmlformats.org/officeDocument/2006/relationships/hyperlink" Target="https://ctftime.org/event/1242" TargetMode="External"/><Relationship Id="rId327" Type="http://schemas.openxmlformats.org/officeDocument/2006/relationships/hyperlink" Target="https://xxxy.fafu.edu.cn/eb/75/c10445a387957/pagem.htm" TargetMode="External"/><Relationship Id="rId534" Type="http://schemas.openxmlformats.org/officeDocument/2006/relationships/hyperlink" Target="https://blog.csdn.net/m0_73734159/article/details/133854073" TargetMode="External"/><Relationship Id="rId741" Type="http://schemas.openxmlformats.org/officeDocument/2006/relationships/hyperlink" Target="https://www.integritytech.com.cn/html/News/News_398_1.html" TargetMode="External"/><Relationship Id="rId839" Type="http://schemas.openxmlformats.org/officeDocument/2006/relationships/hyperlink" Target="https://www.aqniu.com/industry/77457.html" TargetMode="External"/><Relationship Id="rId173" Type="http://schemas.openxmlformats.org/officeDocument/2006/relationships/hyperlink" Target="https://dangokyo.me/2017/12/14/0ctf-2016-quals-pwn-zerostorage-write-up/" TargetMode="External"/><Relationship Id="rId380" Type="http://schemas.openxmlformats.org/officeDocument/2006/relationships/hyperlink" Target="https://bbs.kanxue.com/thread-272331.htm" TargetMode="External"/><Relationship Id="rId601" Type="http://schemas.openxmlformats.org/officeDocument/2006/relationships/hyperlink" Target="https://www.cnblogs.com/EPs1l0h/p/15591486.html" TargetMode="External"/><Relationship Id="rId240" Type="http://schemas.openxmlformats.org/officeDocument/2006/relationships/hyperlink" Target="https://blog.wjhwjhn.com/posts/%E7%AC%AC%E4%BA%94%E5%B1%8Axman%E9%80%89%E6%8B%94%E8%B5%9B-nowaypwn-writeup/" TargetMode="External"/><Relationship Id="rId478" Type="http://schemas.openxmlformats.org/officeDocument/2006/relationships/hyperlink" Target="https://blog.csdn.net/weixin_46081055/article/details/121435465" TargetMode="External"/><Relationship Id="rId685" Type="http://schemas.openxmlformats.org/officeDocument/2006/relationships/hyperlink" Target="https://news.gmw.cn/xinxi/2019-10/09/content_33242604.htm" TargetMode="External"/><Relationship Id="rId35" Type="http://schemas.openxmlformats.org/officeDocument/2006/relationships/hyperlink" Target="https://ctftime.org/event/1198" TargetMode="External"/><Relationship Id="rId100" Type="http://schemas.openxmlformats.org/officeDocument/2006/relationships/hyperlink" Target="https://l.xdsec.org/archives/hctf2016.html" TargetMode="External"/><Relationship Id="rId338" Type="http://schemas.openxmlformats.org/officeDocument/2006/relationships/hyperlink" Target="https://orangelop.github.io/2023/10/21/%E7%AC%AC%E4%B8%89%E5%B1%8A%E5%8C%97%E4%BA%AC%E5%A4%A7%E5%AD%A6%E4%BF%A1%E6%81%AF%E5%AE%89%E5%85%A8%E7%BB%BC%E5%90%88%E8%83%BD%E5%8A%9B%E7%AB%9E%E8%B5%9Bwriteup/" TargetMode="External"/><Relationship Id="rId545" Type="http://schemas.openxmlformats.org/officeDocument/2006/relationships/hyperlink" Target="https://cloud.tencent.com/developer/article/1804574" TargetMode="External"/><Relationship Id="rId752" Type="http://schemas.openxmlformats.org/officeDocument/2006/relationships/hyperlink" Target="https://www.scse.uestc.edu.cn/info/1020/12421.htm" TargetMode="External"/><Relationship Id="rId184" Type="http://schemas.openxmlformats.org/officeDocument/2006/relationships/hyperlink" Target="https://github.com/ymgve/ctf-writeups/tree/master/bctf2017/web-babysqli-kittyshop" TargetMode="External"/><Relationship Id="rId391" Type="http://schemas.openxmlformats.org/officeDocument/2006/relationships/hyperlink" Target="https://blog.csdn.net/luochen2436/article/details/128737105" TargetMode="External"/><Relationship Id="rId405" Type="http://schemas.openxmlformats.org/officeDocument/2006/relationships/hyperlink" Target="https://nos4fe.site/writeups/2022/05/07/ichunqiu2022-pwn-wp.html" TargetMode="External"/><Relationship Id="rId612" Type="http://schemas.openxmlformats.org/officeDocument/2006/relationships/hyperlink" Target="https://blog.xmcve.com/2023/06/20/SCTF2023-Writeup/" TargetMode="External"/><Relationship Id="rId251" Type="http://schemas.openxmlformats.org/officeDocument/2006/relationships/hyperlink" Target="https://boogipop.com/2024/03/19/DubheCTF%202024%20Web%20Writeup/" TargetMode="External"/><Relationship Id="rId489" Type="http://schemas.openxmlformats.org/officeDocument/2006/relationships/hyperlink" Target="https://blog.csdn.net/qq_42880719/article/details/116278751" TargetMode="External"/><Relationship Id="rId696" Type="http://schemas.openxmlformats.org/officeDocument/2006/relationships/hyperlink" Target="https://news.fudan.edu.cn/2018/0420/c5a54675/page.htm" TargetMode="External"/><Relationship Id="rId46" Type="http://schemas.openxmlformats.org/officeDocument/2006/relationships/hyperlink" Target="https://ctftime.org/event/264" TargetMode="External"/><Relationship Id="rId349" Type="http://schemas.openxmlformats.org/officeDocument/2006/relationships/hyperlink" Target="https://mengsec.com/2017/11/21/%E7%AC%AC%E5%85%AD%E5%B1%8A%E5%B1%B1%E4%B8%9C%E7%9C%81%E5%A4%A7%E5%AD%A6%E7%94%9F%E7%BD%91%E7%BB%9C%E5%AE%89%E5%85%A8%E6%8A%80%E8%83%BD%E5%A4%A7%E8%B5%9B%E5%86%B3%E8%B5%9BWriteup/" TargetMode="External"/><Relationship Id="rId556" Type="http://schemas.openxmlformats.org/officeDocument/2006/relationships/hyperlink" Target="https://blog.l4ys.tw/blog/realworld-ctf-2018-doc2own" TargetMode="External"/><Relationship Id="rId763" Type="http://schemas.openxmlformats.org/officeDocument/2006/relationships/hyperlink" Target="https://www.qianxin.com/bluehatcup/2022/news/details?id=6747" TargetMode="External"/><Relationship Id="rId111" Type="http://schemas.openxmlformats.org/officeDocument/2006/relationships/hyperlink" Target="https://kileak.github.io/ctf/2021/n1ctf21-babyguess/" TargetMode="External"/><Relationship Id="rId195" Type="http://schemas.openxmlformats.org/officeDocument/2006/relationships/hyperlink" Target="https://blog.chara.pub/2020/07/07/sctf-2020-writeup/" TargetMode="External"/><Relationship Id="rId209" Type="http://schemas.openxmlformats.org/officeDocument/2006/relationships/hyperlink" Target="https://boogipop.com/2023/11/06/N1CTF%202023%20Web%20%E8%B5%9B%E5%90%8E%E5%A4%8D%E7%8E%B0%20Writeup/" TargetMode="External"/><Relationship Id="rId416" Type="http://schemas.openxmlformats.org/officeDocument/2006/relationships/hyperlink" Target="https://www.dr0n.top/posts/13f4d784/" TargetMode="External"/><Relationship Id="rId623" Type="http://schemas.openxmlformats.org/officeDocument/2006/relationships/hyperlink" Target="http://www.iie.cas.cn/xwdt_101144/xnuca/201909/t20190930_5403473.html" TargetMode="External"/><Relationship Id="rId830" Type="http://schemas.openxmlformats.org/officeDocument/2006/relationships/hyperlink" Target="https://tech.sina.cn/2017-12-24/detail-ifypwzxq6003955.d.html?from=wap" TargetMode="External"/><Relationship Id="rId15" Type="http://schemas.openxmlformats.org/officeDocument/2006/relationships/hyperlink" Target="https://adworld.xctf.org.cn/contest/assess?hash=94938be6-ce42-11ee-ab28-" TargetMode="External"/><Relationship Id="rId57" Type="http://schemas.openxmlformats.org/officeDocument/2006/relationships/hyperlink" Target="https://ctftime.org/event/402" TargetMode="External"/><Relationship Id="rId262" Type="http://schemas.openxmlformats.org/officeDocument/2006/relationships/hyperlink" Target="https://vishnudevtj.github.io/notes/star-ctf-2018-babystack" TargetMode="External"/><Relationship Id="rId318" Type="http://schemas.openxmlformats.org/officeDocument/2006/relationships/hyperlink" Target="https://www.cnblogs.com/wgf4242/p/17706257.html" TargetMode="External"/><Relationship Id="rId525" Type="http://schemas.openxmlformats.org/officeDocument/2006/relationships/hyperlink" Target="https://blog.csdn.net/qq_31481187/article/details/70216950" TargetMode="External"/><Relationship Id="rId567" Type="http://schemas.openxmlformats.org/officeDocument/2006/relationships/hyperlink" Target="https://chybeta.github.io/2017/08/16/XNUCA-2017-Web%E4%B8%93%E9%A2%98%E8%B5%9B%E5%89%8D%E6%8C%87%E5%AF%BC-%E9%83%A8%E5%88%86%E7%AE%80%E5%8D%95%E9%A2%98%E6%B1%87%E6%80%BB-writeup/" TargetMode="External"/><Relationship Id="rId732" Type="http://schemas.openxmlformats.org/officeDocument/2006/relationships/hyperlink" Target="https://www.fjnu.edu.cn/67/4e/c13a26446/page.htm" TargetMode="External"/><Relationship Id="rId99" Type="http://schemas.openxmlformats.org/officeDocument/2006/relationships/hyperlink" Target="https://ctftime.org/event/322" TargetMode="External"/><Relationship Id="rId122" Type="http://schemas.openxmlformats.org/officeDocument/2006/relationships/hyperlink" Target="https://ctftime.org/event/1885" TargetMode="External"/><Relationship Id="rId164" Type="http://schemas.openxmlformats.org/officeDocument/2006/relationships/hyperlink" Target="https://balsn.tw/ctf_writeup/20190323-0ctf_tctf2019quals/" TargetMode="External"/><Relationship Id="rId371" Type="http://schemas.openxmlformats.org/officeDocument/2006/relationships/hyperlink" Target="https://www.cnblogs.com/dawn-/p/15334679.html" TargetMode="External"/><Relationship Id="rId774" Type="http://schemas.openxmlformats.org/officeDocument/2006/relationships/hyperlink" Target="https://www.thepaper.cn/newsDetail_forward_24944745" TargetMode="External"/><Relationship Id="rId427" Type="http://schemas.openxmlformats.org/officeDocument/2006/relationships/hyperlink" Target="https://blog.csdn.net/wild_smart_cuber/article/details/138004635" TargetMode="External"/><Relationship Id="rId469" Type="http://schemas.openxmlformats.org/officeDocument/2006/relationships/hyperlink" Target="https://blog.fullstackpentest.com/2020-wang-ding-bei-writeup.html" TargetMode="External"/><Relationship Id="rId634" Type="http://schemas.openxmlformats.org/officeDocument/2006/relationships/hyperlink" Target="https://www.dhu.edu.cn/wmzx/2017/1120/c8792a186756/pagem.htm" TargetMode="External"/><Relationship Id="rId676" Type="http://schemas.openxmlformats.org/officeDocument/2006/relationships/hyperlink" Target="https://www.4hou.com/posts/Xq6A" TargetMode="External"/><Relationship Id="rId841" Type="http://schemas.openxmlformats.org/officeDocument/2006/relationships/hyperlink" Target="http://www.godasai.com/zhuanye/biancheng/xinxianquan/2014-12-22/340.html" TargetMode="External"/><Relationship Id="rId26" Type="http://schemas.openxmlformats.org/officeDocument/2006/relationships/hyperlink" Target="https://ctftime.org/event/2045" TargetMode="External"/><Relationship Id="rId231" Type="http://schemas.openxmlformats.org/officeDocument/2006/relationships/hyperlink" Target="https://ctf.njupt.edu.cn/archives/752" TargetMode="External"/><Relationship Id="rId273" Type="http://schemas.openxmlformats.org/officeDocument/2006/relationships/hyperlink" Target="https://nandynarwhals.org/hitbgsec2017-arrdeepee/" TargetMode="External"/><Relationship Id="rId329" Type="http://schemas.openxmlformats.org/officeDocument/2006/relationships/hyperlink" Target="https://www.sohu.com/a/430368182_170556" TargetMode="External"/><Relationship Id="rId480" Type="http://schemas.openxmlformats.org/officeDocument/2006/relationships/hyperlink" Target="https://blog.csdn.net/m0_64910183/article/details/126612873" TargetMode="External"/><Relationship Id="rId536" Type="http://schemas.openxmlformats.org/officeDocument/2006/relationships/hyperlink" Target="https://miaotony.xyz/2020/03/15/CTF_2020XCTF_gxzy/" TargetMode="External"/><Relationship Id="rId701" Type="http://schemas.openxmlformats.org/officeDocument/2006/relationships/hyperlink" Target="https://xxhb.fjnu.edu.cn/6e/8c/c9337a355980/page.htm" TargetMode="External"/><Relationship Id="rId68" Type="http://schemas.openxmlformats.org/officeDocument/2006/relationships/hyperlink" Target="https://ctftime.org/event/2073" TargetMode="External"/><Relationship Id="rId133" Type="http://schemas.openxmlformats.org/officeDocument/2006/relationships/hyperlink" Target="https://www.52pojie.cn/thread-1918788-1-1.html" TargetMode="External"/><Relationship Id="rId175" Type="http://schemas.openxmlformats.org/officeDocument/2006/relationships/hyperlink" Target="https://ctftime.org/writeup/2842" TargetMode="External"/><Relationship Id="rId340" Type="http://schemas.openxmlformats.org/officeDocument/2006/relationships/hyperlink" Target="https://scss.bupt.edu.cn/info/1153/2804.htm" TargetMode="External"/><Relationship Id="rId578" Type="http://schemas.openxmlformats.org/officeDocument/2006/relationships/hyperlink" Target="https://blog.rois.io/2021/09/16/rctf-2021-official-writeup/" TargetMode="External"/><Relationship Id="rId743" Type="http://schemas.openxmlformats.org/officeDocument/2006/relationships/hyperlink" Target="https://www.scut.edu.cn/redhat2017/register/index.html" TargetMode="External"/><Relationship Id="rId785" Type="http://schemas.openxmlformats.org/officeDocument/2006/relationships/hyperlink" Target="https://acusorg-my.sharepoint.com/:x:/r/personal/dcary_atlanticcouncil_org/_layouts/15/Doc.aspx?sourcedoc=%7B72AF5DCD-D115-483B-95AA-35640A95DF20%7D&amp;file=Master%20Competitions%20Sheet.xlsx&amp;action=default&amp;mobileredirect=true&amp;wdsle=0" TargetMode="External"/><Relationship Id="rId200" Type="http://schemas.openxmlformats.org/officeDocument/2006/relationships/hyperlink" Target="https://www.secpulse.com/archives/40768.html" TargetMode="External"/><Relationship Id="rId382" Type="http://schemas.openxmlformats.org/officeDocument/2006/relationships/hyperlink" Target="https://miaotony.xyz/2021/04/04/CTF_2021HFCTF/" TargetMode="External"/><Relationship Id="rId438" Type="http://schemas.openxmlformats.org/officeDocument/2006/relationships/hyperlink" Target="https://cn-sec.com/archives/2809969.html" TargetMode="External"/><Relationship Id="rId603" Type="http://schemas.openxmlformats.org/officeDocument/2006/relationships/hyperlink" Target="https://www.dali.edu.cn/news/yxxw/2a99e5467d494184850b9f992a24c163.htm" TargetMode="External"/><Relationship Id="rId645" Type="http://schemas.openxmlformats.org/officeDocument/2006/relationships/hyperlink" Target="https://nic.hyit.edu.cn/info/1101/2584.htm" TargetMode="External"/><Relationship Id="rId687" Type="http://schemas.openxmlformats.org/officeDocument/2006/relationships/hyperlink" Target="https://www.hkcd.com/content_p/2018-09/15/content_63799.html" TargetMode="External"/><Relationship Id="rId810" Type="http://schemas.openxmlformats.org/officeDocument/2006/relationships/hyperlink" Target="https://blog.csdn.net/weixin_42721957/article/details/89757844" TargetMode="External"/><Relationship Id="rId852" Type="http://schemas.openxmlformats.org/officeDocument/2006/relationships/hyperlink" Target="https://ultramangaia.github.io/blog/2017/%E6%B9%96%E6%B9%98%E6%9D%AF-2017-ctf.html" TargetMode="External"/><Relationship Id="rId242" Type="http://schemas.openxmlformats.org/officeDocument/2006/relationships/hyperlink" Target="https://blog.wjhwjhn.com/posts/%E7%AC%AC%E4%BA%94%E5%B1%8Axman%E9%80%89%E6%8B%94%E8%B5%9B-nowaypwn-writeup/" TargetMode="External"/><Relationship Id="rId284" Type="http://schemas.openxmlformats.org/officeDocument/2006/relationships/hyperlink" Target="https://bruce30262.github.io/sctf-2014-pwn200/" TargetMode="External"/><Relationship Id="rId491" Type="http://schemas.openxmlformats.org/officeDocument/2006/relationships/hyperlink" Target="https://blog.csdn.net/Leaf_initial/article/details/132515752" TargetMode="External"/><Relationship Id="rId505" Type="http://schemas.openxmlformats.org/officeDocument/2006/relationships/hyperlink" Target="https://www.dr0n.top/posts/8ba5208d/" TargetMode="External"/><Relationship Id="rId712" Type="http://schemas.openxmlformats.org/officeDocument/2006/relationships/hyperlink" Target="https://www.tzc.edu.cn/info/1111/76069.htm" TargetMode="External"/><Relationship Id="rId37" Type="http://schemas.openxmlformats.org/officeDocument/2006/relationships/hyperlink" Target="https://ctftime.org/event/1797" TargetMode="External"/><Relationship Id="rId79" Type="http://schemas.openxmlformats.org/officeDocument/2006/relationships/hyperlink" Target="http://www.cs.zju.edu.cn/csen/2016/0331/c26737a1295698/page.htm" TargetMode="External"/><Relationship Id="rId102" Type="http://schemas.openxmlformats.org/officeDocument/2006/relationships/hyperlink" Target="https://ctftime.org/event/536" TargetMode="External"/><Relationship Id="rId144" Type="http://schemas.openxmlformats.org/officeDocument/2006/relationships/hyperlink" Target="https://gist.github.com/farisv/d30df98263d6dea7bad4eedd497a2408" TargetMode="External"/><Relationship Id="rId547" Type="http://schemas.openxmlformats.org/officeDocument/2006/relationships/hyperlink" Target="https://xz.aliyun.com/t/6859?time__1311=n4%2BxnD0DRDyBi%3D3qGNnm0WYR4mwfLq0KDCeD&amp;alichlgref=https%3A%2F%2Fwww.google.com%2F" TargetMode="External"/><Relationship Id="rId589" Type="http://schemas.openxmlformats.org/officeDocument/2006/relationships/hyperlink" Target="https://marsguest.github.io/2018/04/20/2018-04-20-iptables/" TargetMode="External"/><Relationship Id="rId754" Type="http://schemas.openxmlformats.org/officeDocument/2006/relationships/hyperlink" Target="https://www.scse.uestc.edu.cn/info/1020/12421.htm" TargetMode="External"/><Relationship Id="rId796" Type="http://schemas.openxmlformats.org/officeDocument/2006/relationships/hyperlink" Target="https://www.sohu.com/a/502857534_120152148" TargetMode="External"/><Relationship Id="rId90" Type="http://schemas.openxmlformats.org/officeDocument/2006/relationships/hyperlink" Target="https://ctftime.org/event/1115" TargetMode="External"/><Relationship Id="rId186" Type="http://schemas.openxmlformats.org/officeDocument/2006/relationships/hyperlink" Target="https://ctftime.org/writeup/12489" TargetMode="External"/><Relationship Id="rId351" Type="http://schemas.openxmlformats.org/officeDocument/2006/relationships/hyperlink" Target="https://blog.wm-team.cn/index.php/archives/28/" TargetMode="External"/><Relationship Id="rId393" Type="http://schemas.openxmlformats.org/officeDocument/2006/relationships/hyperlink" Target="https://www.cnblogs.com/mumuhhh/p/17691935.html" TargetMode="External"/><Relationship Id="rId407" Type="http://schemas.openxmlformats.org/officeDocument/2006/relationships/hyperlink" Target="https://miaotony.xyz/2021/02/03/CTF_2021chunqiu/" TargetMode="External"/><Relationship Id="rId449" Type="http://schemas.openxmlformats.org/officeDocument/2006/relationships/hyperlink" Target="https://www.anquanke.com/post/id/209205" TargetMode="External"/><Relationship Id="rId614" Type="http://schemas.openxmlformats.org/officeDocument/2006/relationships/hyperlink" Target="https://1cepeak.cn/post/sctf2023-writeup/" TargetMode="External"/><Relationship Id="rId656" Type="http://schemas.openxmlformats.org/officeDocument/2006/relationships/hyperlink" Target="https://www.51cto.com/article/579029.html" TargetMode="External"/><Relationship Id="rId821" Type="http://schemas.openxmlformats.org/officeDocument/2006/relationships/hyperlink" Target="https://www.ctfiot.com/8229.html" TargetMode="External"/><Relationship Id="rId863" Type="http://schemas.openxmlformats.org/officeDocument/2006/relationships/hyperlink" Target="https://zo1ro.fun/2019/08/31/blue-hat-final/" TargetMode="External"/><Relationship Id="rId211" Type="http://schemas.openxmlformats.org/officeDocument/2006/relationships/hyperlink" Target="https://jsur.in/posts/2022-11-07-n1ctf-2022-babyecc-writeup" TargetMode="External"/><Relationship Id="rId253" Type="http://schemas.openxmlformats.org/officeDocument/2006/relationships/hyperlink" Target="https://ctftime.org/writeup/36033" TargetMode="External"/><Relationship Id="rId295" Type="http://schemas.openxmlformats.org/officeDocument/2006/relationships/hyperlink" Target="https://tcode2k16.github.io/blog/posts/2020-07-27-cybrics-writeup/" TargetMode="External"/><Relationship Id="rId309" Type="http://schemas.openxmlformats.org/officeDocument/2006/relationships/hyperlink" Target="https://www.ctfiot.com/75117.html" TargetMode="External"/><Relationship Id="rId460" Type="http://schemas.openxmlformats.org/officeDocument/2006/relationships/hyperlink" Target="https://blog.csdn.net/m0_45373799/article/details/123675580" TargetMode="External"/><Relationship Id="rId516" Type="http://schemas.openxmlformats.org/officeDocument/2006/relationships/hyperlink" Target="https://www.xl-bit.cn/724.html" TargetMode="External"/><Relationship Id="rId698" Type="http://schemas.openxmlformats.org/officeDocument/2006/relationships/hyperlink" Target="http://m.52jingsai.com/article-6540.html" TargetMode="External"/><Relationship Id="rId48" Type="http://schemas.openxmlformats.org/officeDocument/2006/relationships/hyperlink" Target="https://ctftime.org/event/708" TargetMode="External"/><Relationship Id="rId113" Type="http://schemas.openxmlformats.org/officeDocument/2006/relationships/hyperlink" Target="https://ctftime.org/event/678" TargetMode="External"/><Relationship Id="rId320" Type="http://schemas.openxmlformats.org/officeDocument/2006/relationships/hyperlink" Target="https://blog.csdn.net/rfrder/article/details/118662420" TargetMode="External"/><Relationship Id="rId558" Type="http://schemas.openxmlformats.org/officeDocument/2006/relationships/hyperlink" Target="https://xz.aliyun.com/t/2405?time__1311=n4%2BxnieDqQq7qiIeGNcmDUxfFN5Y5G8%2F7eD&amp;alichlgref=https%3A%2F%2Fwww.google.com%2F" TargetMode="External"/><Relationship Id="rId723" Type="http://schemas.openxmlformats.org/officeDocument/2006/relationships/hyperlink" Target="https://xxc.csmzxy.edu.cn/info/1051/1175.htm" TargetMode="External"/><Relationship Id="rId765" Type="http://schemas.openxmlformats.org/officeDocument/2006/relationships/hyperlink" Target="https://www.4hou.com/posts/mXGr" TargetMode="External"/><Relationship Id="rId155" Type="http://schemas.openxmlformats.org/officeDocument/2006/relationships/hyperlink" Target="https://blog.huli.tw/2023/12/11/en/0ctf-2023-writeup/" TargetMode="External"/><Relationship Id="rId197" Type="http://schemas.openxmlformats.org/officeDocument/2006/relationships/hyperlink" Target="https://github.com/ev0A/SCTF2019-Write-Up" TargetMode="External"/><Relationship Id="rId362" Type="http://schemas.openxmlformats.org/officeDocument/2006/relationships/hyperlink" Target="https://www.cnblogs.com/wgf4242/p/17767653.html" TargetMode="External"/><Relationship Id="rId418" Type="http://schemas.openxmlformats.org/officeDocument/2006/relationships/hyperlink" Target="https://www.cnblogs.com/mumuhhh/p/17811688.html" TargetMode="External"/><Relationship Id="rId625" Type="http://schemas.openxmlformats.org/officeDocument/2006/relationships/hyperlink" Target="https://ctftime.org/event/267" TargetMode="External"/><Relationship Id="rId832" Type="http://schemas.openxmlformats.org/officeDocument/2006/relationships/hyperlink" Target="http://www.anquan419.com/comp/10/98.html" TargetMode="External"/><Relationship Id="rId222" Type="http://schemas.openxmlformats.org/officeDocument/2006/relationships/hyperlink" Target="https://www.arashparsa.com/gactf/" TargetMode="External"/><Relationship Id="rId264" Type="http://schemas.openxmlformats.org/officeDocument/2006/relationships/hyperlink" Target="https://blog.rois.io/2019/05/01/starctf-2019-writeup/" TargetMode="External"/><Relationship Id="rId471" Type="http://schemas.openxmlformats.org/officeDocument/2006/relationships/hyperlink" Target="https://gksec.com/2020-WangDingBei.html" TargetMode="External"/><Relationship Id="rId667" Type="http://schemas.openxmlformats.org/officeDocument/2006/relationships/hyperlink" Target="https://www.anquanke.com/post/id/108094" TargetMode="External"/><Relationship Id="rId874" Type="http://schemas.openxmlformats.org/officeDocument/2006/relationships/hyperlink" Target="https://www.cnblogs.com/sakura--tears/p/17148285.html" TargetMode="External"/><Relationship Id="rId17" Type="http://schemas.openxmlformats.org/officeDocument/2006/relationships/hyperlink" Target="https://www.nssctf.cn/contest" TargetMode="External"/><Relationship Id="rId59" Type="http://schemas.openxmlformats.org/officeDocument/2006/relationships/hyperlink" Target="https://ctftime.org/event/557" TargetMode="External"/><Relationship Id="rId124" Type="http://schemas.openxmlformats.org/officeDocument/2006/relationships/hyperlink" Target="https://ctftime.org/event/1295" TargetMode="External"/><Relationship Id="rId527" Type="http://schemas.openxmlformats.org/officeDocument/2006/relationships/hyperlink" Target="https://www.cnblogs.com/HacTF/p/6790766.html" TargetMode="External"/><Relationship Id="rId569" Type="http://schemas.openxmlformats.org/officeDocument/2006/relationships/hyperlink" Target="https://blog.csdn.net/Cyberpeace/article/details/126627046" TargetMode="External"/><Relationship Id="rId734" Type="http://schemas.openxmlformats.org/officeDocument/2006/relationships/hyperlink" Target="https://www.tjcac.gov.cn/ztgz/wqzt/wlaqxcz/202209/t20220922_5993464.html" TargetMode="External"/><Relationship Id="rId776" Type="http://schemas.openxmlformats.org/officeDocument/2006/relationships/hyperlink" Target="https://m.thepaper.cn/newsDetail_forward_20108008" TargetMode="External"/><Relationship Id="rId70" Type="http://schemas.openxmlformats.org/officeDocument/2006/relationships/hyperlink" Target="https://ctftime.org/event/1539" TargetMode="External"/><Relationship Id="rId166" Type="http://schemas.openxmlformats.org/officeDocument/2006/relationships/hyperlink" Target="https://kileak.github.io/ctf/2018/0ctf-qual-babystack/" TargetMode="External"/><Relationship Id="rId331" Type="http://schemas.openxmlformats.org/officeDocument/2006/relationships/hyperlink" Target="https://nuoye-blog.github.io/2020/10/25/a0d88c21/" TargetMode="External"/><Relationship Id="rId373" Type="http://schemas.openxmlformats.org/officeDocument/2006/relationships/hyperlink" Target="https://blog.csdn.net/qq_44060093/article/details/108187484" TargetMode="External"/><Relationship Id="rId429" Type="http://schemas.openxmlformats.org/officeDocument/2006/relationships/hyperlink" Target="https://security.zhiding.cn/security_zone/2017/0614/3094409.shtml" TargetMode="External"/><Relationship Id="rId580" Type="http://schemas.openxmlformats.org/officeDocument/2006/relationships/hyperlink" Target="https://blog.csdn.net/zsj2102/article/details/75541856" TargetMode="External"/><Relationship Id="rId636" Type="http://schemas.openxmlformats.org/officeDocument/2006/relationships/hyperlink" Target="https://news.dhu.edu.cn/2020/1224/c6405a225902/pagem.htm" TargetMode="External"/><Relationship Id="rId801" Type="http://schemas.openxmlformats.org/officeDocument/2006/relationships/hyperlink" Target="https://www.51cto.com/article/288214.html" TargetMode="External"/><Relationship Id="rId1" Type="http://schemas.openxmlformats.org/officeDocument/2006/relationships/hyperlink" Target="https://mp.weixin.qq.com/s/-BK28uJAvW6vAUVgFElymA" TargetMode="External"/><Relationship Id="rId233" Type="http://schemas.openxmlformats.org/officeDocument/2006/relationships/hyperlink" Target="https://su-team.cn/passages/2023-10-28-ACTF/" TargetMode="External"/><Relationship Id="rId440" Type="http://schemas.openxmlformats.org/officeDocument/2006/relationships/hyperlink" Target="https://mochazz.github.io/2019/06/14/2019%E7%A5%9E%E7%9B%BE%E6%9D%AF%E4%B8%8A%E6%B5%B7%E5%B8%82%E7%BD%91%E7%BB%9C%E5%AE%89%E5%85%A8%E7%AB%9E%E8%B5%9BWeb%E9%A2%98%E8%A7%A3/" TargetMode="External"/><Relationship Id="rId678" Type="http://schemas.openxmlformats.org/officeDocument/2006/relationships/hyperlink" Target="https://www.anquanke.com/post/id/252630" TargetMode="External"/><Relationship Id="rId843" Type="http://schemas.openxmlformats.org/officeDocument/2006/relationships/hyperlink" Target="https://news.sina.com.cn/o/2014-12-29/182531340874.shtml" TargetMode="External"/><Relationship Id="rId28" Type="http://schemas.openxmlformats.org/officeDocument/2006/relationships/hyperlink" Target="https://ctftime.org/event/1045" TargetMode="External"/><Relationship Id="rId275" Type="http://schemas.openxmlformats.org/officeDocument/2006/relationships/hyperlink" Target="https://nandynarwhals.org/hitbgsec2017-1000levels/" TargetMode="External"/><Relationship Id="rId300" Type="http://schemas.openxmlformats.org/officeDocument/2006/relationships/hyperlink" Target="https://github.com/wm-team/WMCTF2020-WriteUp/blob/master/WMCTF%202020%E5%AE%98%E6%96%B9WriteUp.md" TargetMode="External"/><Relationship Id="rId482" Type="http://schemas.openxmlformats.org/officeDocument/2006/relationships/hyperlink" Target="https://blog.csdn.net/weixin_46081055/article/details/121869227" TargetMode="External"/><Relationship Id="rId538" Type="http://schemas.openxmlformats.org/officeDocument/2006/relationships/hyperlink" Target="https://www.ctfiot.com/139444.html" TargetMode="External"/><Relationship Id="rId703" Type="http://schemas.openxmlformats.org/officeDocument/2006/relationships/hyperlink" Target="https://www.szzg.gov.cn/2022/cxds/mtbd/202204/t20220415_4571035.htm" TargetMode="External"/><Relationship Id="rId745" Type="http://schemas.openxmlformats.org/officeDocument/2006/relationships/hyperlink" Target="https://www.51cto.com/article/658124.html" TargetMode="External"/><Relationship Id="rId81" Type="http://schemas.openxmlformats.org/officeDocument/2006/relationships/hyperlink" Target="https://www.40huo.cn/blog/zctf-2017-writeup.html" TargetMode="External"/><Relationship Id="rId135" Type="http://schemas.openxmlformats.org/officeDocument/2006/relationships/hyperlink" Target="https://impakho.com/post/ddctf-2018-writeup" TargetMode="External"/><Relationship Id="rId177" Type="http://schemas.openxmlformats.org/officeDocument/2006/relationships/hyperlink" Target="https://capturetheswag.blogspot.com/2015/03/bctf-2015-weakenc-crypto-challenge.html" TargetMode="External"/><Relationship Id="rId342" Type="http://schemas.openxmlformats.org/officeDocument/2006/relationships/hyperlink" Target="https://yoga7xm.top/2018/11/26/NCTF/" TargetMode="External"/><Relationship Id="rId384" Type="http://schemas.openxmlformats.org/officeDocument/2006/relationships/hyperlink" Target="https://ctf.njupt.edu.cn/archives/463" TargetMode="External"/><Relationship Id="rId591" Type="http://schemas.openxmlformats.org/officeDocument/2006/relationships/hyperlink" Target="https://www.cnblogs.com/hardcoreYutian/p/11784559.html" TargetMode="External"/><Relationship Id="rId605" Type="http://schemas.openxmlformats.org/officeDocument/2006/relationships/hyperlink" Target="https://ctftime.org/event/584" TargetMode="External"/><Relationship Id="rId787" Type="http://schemas.openxmlformats.org/officeDocument/2006/relationships/hyperlink" Target="http://gs.people.com.cn/n2/2021/0926/c184701-34931707.html" TargetMode="External"/><Relationship Id="rId812" Type="http://schemas.openxmlformats.org/officeDocument/2006/relationships/hyperlink" Target="https://jsjgc.henetc.edu.cn/info/1012/2610.htm" TargetMode="External"/><Relationship Id="rId202" Type="http://schemas.openxmlformats.org/officeDocument/2006/relationships/hyperlink" Target="https://j0k3r.top/2018/11/14/hctf2018/" TargetMode="External"/><Relationship Id="rId244" Type="http://schemas.openxmlformats.org/officeDocument/2006/relationships/hyperlink" Target="https://blog.wjhwjhn.com/posts/%E7%AC%AC%E4%BA%94%E5%B1%8Axman%E9%80%89%E6%8B%94%E8%B5%9B-nowaypwn-writeup/" TargetMode="External"/><Relationship Id="rId647" Type="http://schemas.openxmlformats.org/officeDocument/2006/relationships/hyperlink" Target="https://www.integritytech.com.cn/html/News/News_141_1.html" TargetMode="External"/><Relationship Id="rId689" Type="http://schemas.openxmlformats.org/officeDocument/2006/relationships/hyperlink" Target="https://www.secrss.com/articles/62810" TargetMode="External"/><Relationship Id="rId854" Type="http://schemas.openxmlformats.org/officeDocument/2006/relationships/hyperlink" Target="https://www.sohu.com/a/209077005_119717" TargetMode="External"/><Relationship Id="rId39" Type="http://schemas.openxmlformats.org/officeDocument/2006/relationships/hyperlink" Target="https://ctftime.org/event/841" TargetMode="External"/><Relationship Id="rId286" Type="http://schemas.openxmlformats.org/officeDocument/2006/relationships/hyperlink" Target="https://ctftime.org/writeup/3053" TargetMode="External"/><Relationship Id="rId451" Type="http://schemas.openxmlformats.org/officeDocument/2006/relationships/hyperlink" Target="https://blog.csdn.net/qq_42181428/article/details/100520884" TargetMode="External"/><Relationship Id="rId493" Type="http://schemas.openxmlformats.org/officeDocument/2006/relationships/hyperlink" Target="https://blog.csdn.net/vanarrow/article/details/107884660" TargetMode="External"/><Relationship Id="rId507" Type="http://schemas.openxmlformats.org/officeDocument/2006/relationships/hyperlink" Target="https://boogipop.com/2023/04/25/AliyunCTF%202023%20WriteUP/" TargetMode="External"/><Relationship Id="rId549" Type="http://schemas.openxmlformats.org/officeDocument/2006/relationships/hyperlink" Target="https://5ime.cn/nkctf-2024.html" TargetMode="External"/><Relationship Id="rId714" Type="http://schemas.openxmlformats.org/officeDocument/2006/relationships/hyperlink" Target="https://hise.hznu.edu.cn/c/2022-09-25/2761308.shtml" TargetMode="External"/><Relationship Id="rId756" Type="http://schemas.openxmlformats.org/officeDocument/2006/relationships/hyperlink" Target="https://www.scse.uestc.edu.cn/info/1020/12421.htm" TargetMode="External"/><Relationship Id="rId50" Type="http://schemas.openxmlformats.org/officeDocument/2006/relationships/hyperlink" Target="https://ctftime.org/event/1421" TargetMode="External"/><Relationship Id="rId104" Type="http://schemas.openxmlformats.org/officeDocument/2006/relationships/hyperlink" Target="https://english.hust.edu.cn/" TargetMode="External"/><Relationship Id="rId146" Type="http://schemas.openxmlformats.org/officeDocument/2006/relationships/hyperlink" Target="https://ctftime.org/writeup/36057" TargetMode="External"/><Relationship Id="rId188" Type="http://schemas.openxmlformats.org/officeDocument/2006/relationships/hyperlink" Target="https://hackmd.io/@crazyman/rkD3OWvsK" TargetMode="External"/><Relationship Id="rId311" Type="http://schemas.openxmlformats.org/officeDocument/2006/relationships/hyperlink" Target="https://www.anquanke.com/post/id/84593" TargetMode="External"/><Relationship Id="rId353" Type="http://schemas.openxmlformats.org/officeDocument/2006/relationships/hyperlink" Target="https://matrixcup.net/page/race/home/" TargetMode="External"/><Relationship Id="rId395" Type="http://schemas.openxmlformats.org/officeDocument/2006/relationships/hyperlink" Target="https://www.cnblogs.com/Aiue/p/10173691.html" TargetMode="External"/><Relationship Id="rId409" Type="http://schemas.openxmlformats.org/officeDocument/2006/relationships/hyperlink" Target="https://blog.csdn.net/m0_64910183/article/details/126614826" TargetMode="External"/><Relationship Id="rId560" Type="http://schemas.openxmlformats.org/officeDocument/2006/relationships/hyperlink" Target="https://m.freebuf.com/articles/web/395798.html" TargetMode="External"/><Relationship Id="rId798" Type="http://schemas.openxmlformats.org/officeDocument/2006/relationships/hyperlink" Target="https://cs.njupt.edu.cn/2019/0513/c9228a149013/page.htm" TargetMode="External"/><Relationship Id="rId92" Type="http://schemas.openxmlformats.org/officeDocument/2006/relationships/hyperlink" Target="https://ctftime.org/event/2062" TargetMode="External"/><Relationship Id="rId213" Type="http://schemas.openxmlformats.org/officeDocument/2006/relationships/hyperlink" Target="https://r3kapig.com/writeup/20201020-n1ctf/" TargetMode="External"/><Relationship Id="rId420" Type="http://schemas.openxmlformats.org/officeDocument/2006/relationships/hyperlink" Target="https://www.dr0n.top/posts/780baaa1/" TargetMode="External"/><Relationship Id="rId616" Type="http://schemas.openxmlformats.org/officeDocument/2006/relationships/hyperlink" Target="https://it.szu.edu.cn/info/1013/1815.htm" TargetMode="External"/><Relationship Id="rId658" Type="http://schemas.openxmlformats.org/officeDocument/2006/relationships/hyperlink" Target="https://www.testwo.com/activity/91" TargetMode="External"/><Relationship Id="rId823" Type="http://schemas.openxmlformats.org/officeDocument/2006/relationships/hyperlink" Target="http://it.people.com.cn/n1/2016/0921/c1009-28730457.html" TargetMode="External"/><Relationship Id="rId865" Type="http://schemas.openxmlformats.org/officeDocument/2006/relationships/hyperlink" Target="https://www.secrss.com/articles/12742" TargetMode="External"/><Relationship Id="rId255" Type="http://schemas.openxmlformats.org/officeDocument/2006/relationships/hyperlink" Target="https://southsea.st/2019-XMan-Personal/" TargetMode="External"/><Relationship Id="rId297" Type="http://schemas.openxmlformats.org/officeDocument/2006/relationships/hyperlink" Target="https://blog.soreatu.com/posts/writeup-for-web-checkin-in-cybrics-ctf-2021/" TargetMode="External"/><Relationship Id="rId462" Type="http://schemas.openxmlformats.org/officeDocument/2006/relationships/hyperlink" Target="https://blog.csdn.net/2301_77392802/article/details/137394600" TargetMode="External"/><Relationship Id="rId518" Type="http://schemas.openxmlformats.org/officeDocument/2006/relationships/hyperlink" Target="https://www.cnblogs.com/ZimaBlue/articles/17484824.html" TargetMode="External"/><Relationship Id="rId725" Type="http://schemas.openxmlformats.org/officeDocument/2006/relationships/hyperlink" Target="https://xxhb.fjnu.edu.cn/5e/ae/c7652a220846/page.htm" TargetMode="External"/><Relationship Id="rId115" Type="http://schemas.openxmlformats.org/officeDocument/2006/relationships/hyperlink" Target="https://ctftime.org/event/720" TargetMode="External"/><Relationship Id="rId157" Type="http://schemas.openxmlformats.org/officeDocument/2006/relationships/hyperlink" Target="https://ctftime.org/writeup/35596" TargetMode="External"/><Relationship Id="rId322" Type="http://schemas.openxmlformats.org/officeDocument/2006/relationships/hyperlink" Target="https://blog.csdn.net/xidian_db/article/details/139049897" TargetMode="External"/><Relationship Id="rId364" Type="http://schemas.openxmlformats.org/officeDocument/2006/relationships/hyperlink" Target="https://hcnote.cn/2024/04/23/10889.html?cckey=99658d7b" TargetMode="External"/><Relationship Id="rId767" Type="http://schemas.openxmlformats.org/officeDocument/2006/relationships/hyperlink" Target="https://m.cyol.com/gb/articles/2021-10/21/content_Vx7Voiv6O.html" TargetMode="External"/><Relationship Id="rId61" Type="http://schemas.openxmlformats.org/officeDocument/2006/relationships/hyperlink" Target="https://ctftime.org/event/736" TargetMode="External"/><Relationship Id="rId199" Type="http://schemas.openxmlformats.org/officeDocument/2006/relationships/hyperlink" Target="https://jbnrz.com.cn/index.php/2024/03/22/dubhectf-2024/" TargetMode="External"/><Relationship Id="rId571" Type="http://schemas.openxmlformats.org/officeDocument/2006/relationships/hyperlink" Target="https://www.cnblogs.com/wgf4242/p/17840286.html" TargetMode="External"/><Relationship Id="rId627" Type="http://schemas.openxmlformats.org/officeDocument/2006/relationships/hyperlink" Target="https://www.51cto.com/article/534633.html" TargetMode="External"/><Relationship Id="rId669" Type="http://schemas.openxmlformats.org/officeDocument/2006/relationships/hyperlink" Target="https://www.integritytech.com.cn/html/News/News_590_1.html" TargetMode="External"/><Relationship Id="rId834" Type="http://schemas.openxmlformats.org/officeDocument/2006/relationships/hyperlink" Target="https://login546.github.io/2019/07/29/2019%E5%B7%A5%E4%B8%9A%E4%BF%A1%E6%81%AF%E5%AE%89%E5%85%A8%E6%8A%80%E8%83%BD%E5%A4%A7%E8%B5%9B%E4%B8%AA%E4%BA%BA%E7%BA%BF%E4%B8%8A%E8%B5%9BNO-1writeup/index.html" TargetMode="External"/><Relationship Id="rId876" Type="http://schemas.openxmlformats.org/officeDocument/2006/relationships/hyperlink" Target="https://www.cnblogs.com/wgf4242/p/16697706.html" TargetMode="External"/><Relationship Id="rId19" Type="http://schemas.openxmlformats.org/officeDocument/2006/relationships/hyperlink" Target="https://www.anquanke.com/post/id/287569" TargetMode="External"/><Relationship Id="rId224" Type="http://schemas.openxmlformats.org/officeDocument/2006/relationships/hyperlink" Target="https://mcfx.us/archives/284/" TargetMode="External"/><Relationship Id="rId266" Type="http://schemas.openxmlformats.org/officeDocument/2006/relationships/hyperlink" Target="https://changochen.github.io/2019-04-29-starctf-2019.html" TargetMode="External"/><Relationship Id="rId431" Type="http://schemas.openxmlformats.org/officeDocument/2006/relationships/hyperlink" Target="https://blog.csdn.net/m0_64910183/article/details/126612809" TargetMode="External"/><Relationship Id="rId473" Type="http://schemas.openxmlformats.org/officeDocument/2006/relationships/hyperlink" Target="https://blog.csdn.net/ZXW_NUDT/article/details/126609555" TargetMode="External"/><Relationship Id="rId529" Type="http://schemas.openxmlformats.org/officeDocument/2006/relationships/hyperlink" Target="https://www.cnblogs.com/120211P/p/18048346" TargetMode="External"/><Relationship Id="rId680" Type="http://schemas.openxmlformats.org/officeDocument/2006/relationships/hyperlink" Target="https://xtw.llu.edu.cn/info/2027/7246.htm" TargetMode="External"/><Relationship Id="rId736" Type="http://schemas.openxmlformats.org/officeDocument/2006/relationships/hyperlink" Target="https://net.sjtu.edu.cn/info/1010/2141.htm" TargetMode="External"/><Relationship Id="rId30" Type="http://schemas.openxmlformats.org/officeDocument/2006/relationships/hyperlink" Target="https://ctftime.org/event/1806" TargetMode="External"/><Relationship Id="rId126" Type="http://schemas.openxmlformats.org/officeDocument/2006/relationships/hyperlink" Target="https://nese.team/writeup/aliyunctf2023.pdf" TargetMode="External"/><Relationship Id="rId168" Type="http://schemas.openxmlformats.org/officeDocument/2006/relationships/hyperlink" Target="https://github.com/cc-sir/ctf-challenge/blob/master/2018%200CTF%20Finals%20Baby%20Kernel/poc.c" TargetMode="External"/><Relationship Id="rId333" Type="http://schemas.openxmlformats.org/officeDocument/2006/relationships/hyperlink" Target="https://finance.sina.cn/2022-12-19/detail-imxxeyaa0650341.d.html" TargetMode="External"/><Relationship Id="rId540" Type="http://schemas.openxmlformats.org/officeDocument/2006/relationships/hyperlink" Target="https://xz.aliyun.com/t/14477?time__1311=mqmx9QD%3DDteeqBKDsD7mr4croG8%2FYo4D&amp;alichlgref=https%3A%2F%2Fwww.google.com%2F" TargetMode="External"/><Relationship Id="rId778" Type="http://schemas.openxmlformats.org/officeDocument/2006/relationships/hyperlink" Target="https://www.sohu.com/a/576000929_664487" TargetMode="External"/><Relationship Id="rId72" Type="http://schemas.openxmlformats.org/officeDocument/2006/relationships/hyperlink" Target="https://adworld.xctf.org.cn/" TargetMode="External"/><Relationship Id="rId375" Type="http://schemas.openxmlformats.org/officeDocument/2006/relationships/hyperlink" Target="https://www.secpulse.com/archives/69824.html" TargetMode="External"/><Relationship Id="rId582" Type="http://schemas.openxmlformats.org/officeDocument/2006/relationships/hyperlink" Target="https://www.ctfiot.com/145388.html" TargetMode="External"/><Relationship Id="rId638" Type="http://schemas.openxmlformats.org/officeDocument/2006/relationships/hyperlink" Target="https://www.ichunqiu.com/2019dhb" TargetMode="External"/><Relationship Id="rId803" Type="http://schemas.openxmlformats.org/officeDocument/2006/relationships/hyperlink" Target="https://www.51cto.com/article/600102.html" TargetMode="External"/><Relationship Id="rId845" Type="http://schemas.openxmlformats.org/officeDocument/2006/relationships/hyperlink" Target="https://news.csu.edu.cn/info/1002/131923.htm" TargetMode="External"/><Relationship Id="rId3" Type="http://schemas.openxmlformats.org/officeDocument/2006/relationships/hyperlink" Target="http://www.ciscn.cn/competition/securityCompetition?compet_id=39" TargetMode="External"/><Relationship Id="rId235" Type="http://schemas.openxmlformats.org/officeDocument/2006/relationships/hyperlink" Target="https://www.anquanke.com/post/id/249647" TargetMode="External"/><Relationship Id="rId277" Type="http://schemas.openxmlformats.org/officeDocument/2006/relationships/hyperlink" Target="https://introspelliam.github.io/2018/04/20/pwn/blind-attack-HITB-XCTF-Quals-2018-babypwn/" TargetMode="External"/><Relationship Id="rId400" Type="http://schemas.openxmlformats.org/officeDocument/2006/relationships/hyperlink" Target="https://xz.aliyun.com/t/12558?time__1311=mqmhD50KBK7K8xBqDTeeuRtKNi%3DFD8IDTeD&amp;alichlgref=https%3A%2F%2Fwww.google.com%2F" TargetMode="External"/><Relationship Id="rId442" Type="http://schemas.openxmlformats.org/officeDocument/2006/relationships/hyperlink" Target="https://vuln.top/posts/2019shendun/" TargetMode="External"/><Relationship Id="rId484" Type="http://schemas.openxmlformats.org/officeDocument/2006/relationships/hyperlink" Target="https://blog.csdn.net/shuaicenglou3032/article/details/117188499" TargetMode="External"/><Relationship Id="rId705" Type="http://schemas.openxmlformats.org/officeDocument/2006/relationships/hyperlink" Target="https://www.qianxin.com/digital/news/detail?id=9" TargetMode="External"/><Relationship Id="rId137" Type="http://schemas.openxmlformats.org/officeDocument/2006/relationships/hyperlink" Target="https://blog.csdn.net/Leaf_initial/article/details/134792175" TargetMode="External"/><Relationship Id="rId302" Type="http://schemas.openxmlformats.org/officeDocument/2006/relationships/hyperlink" Target="https://su-team.cn/passages/2020-08-01-WMCTF/" TargetMode="External"/><Relationship Id="rId344" Type="http://schemas.openxmlformats.org/officeDocument/2006/relationships/hyperlink" Target="https://arttnba3.cn/2020/11/23/CTF-0X01-ByteCTF2020-pwn/" TargetMode="External"/><Relationship Id="rId691" Type="http://schemas.openxmlformats.org/officeDocument/2006/relationships/hyperlink" Target="https://www.sohu.com/a/492795694_104421" TargetMode="External"/><Relationship Id="rId747" Type="http://schemas.openxmlformats.org/officeDocument/2006/relationships/hyperlink" Target="https://ac.nowcoder.com/acm/contest/77922" TargetMode="External"/><Relationship Id="rId789" Type="http://schemas.openxmlformats.org/officeDocument/2006/relationships/hyperlink" Target="http://sn.people.com.cn/n2/2023/1008/c186331-40595402.html" TargetMode="External"/><Relationship Id="rId41" Type="http://schemas.openxmlformats.org/officeDocument/2006/relationships/hyperlink" Target="https://ctftime.org/event/857" TargetMode="External"/><Relationship Id="rId83" Type="http://schemas.openxmlformats.org/officeDocument/2006/relationships/hyperlink" Target="https://www.anquanke.com/post/id/85691" TargetMode="External"/><Relationship Id="rId179" Type="http://schemas.openxmlformats.org/officeDocument/2006/relationships/hyperlink" Target="https://www.secpulse.com/archives/5580.html" TargetMode="External"/><Relationship Id="rId386" Type="http://schemas.openxmlformats.org/officeDocument/2006/relationships/hyperlink" Target="https://topics.gmw.cn/2023-03/14/content_36429743.htm" TargetMode="External"/><Relationship Id="rId551" Type="http://schemas.openxmlformats.org/officeDocument/2006/relationships/hyperlink" Target="https://www.cnblogs.com/EddieMurphy-blogs/p/18106932" TargetMode="External"/><Relationship Id="rId593" Type="http://schemas.openxmlformats.org/officeDocument/2006/relationships/hyperlink" Target="https://www.anquanke.com/post/id/87315" TargetMode="External"/><Relationship Id="rId607" Type="http://schemas.openxmlformats.org/officeDocument/2006/relationships/hyperlink" Target="https://ctftime.org/event/1539" TargetMode="External"/><Relationship Id="rId649" Type="http://schemas.openxmlformats.org/officeDocument/2006/relationships/hyperlink" Target="https://fgw.hubei.gov.cn/fgjj/ztzl/zl/2017/2017wlaq/aqzdt/201709/t20170925_997632.shtml" TargetMode="External"/><Relationship Id="rId814" Type="http://schemas.openxmlformats.org/officeDocument/2006/relationships/hyperlink" Target="https://www.51cto.com/article/587618.html" TargetMode="External"/><Relationship Id="rId856" Type="http://schemas.openxmlformats.org/officeDocument/2006/relationships/hyperlink" Target="https://www.sohu.com/a/278434819_119717" TargetMode="External"/><Relationship Id="rId190" Type="http://schemas.openxmlformats.org/officeDocument/2006/relationships/hyperlink" Target="https://su-team.cn/passages/2021-12-25-SCTF/" TargetMode="External"/><Relationship Id="rId204" Type="http://schemas.openxmlformats.org/officeDocument/2006/relationships/hyperlink" Target="https://www.jianshu.com/p/6ea6a63dc5c8" TargetMode="External"/><Relationship Id="rId246" Type="http://schemas.openxmlformats.org/officeDocument/2006/relationships/hyperlink" Target="https://blog.wjhwjhn.com/posts/%E7%AC%AC%E4%BA%94%E5%B1%8Axman%E9%80%89%E6%8B%94%E8%B5%9B-nowaypwn-writeup/" TargetMode="External"/><Relationship Id="rId288" Type="http://schemas.openxmlformats.org/officeDocument/2006/relationships/hyperlink" Target="https://bryceandress.github.io/2016/04/12/sctf2016-rev2.html" TargetMode="External"/><Relationship Id="rId411" Type="http://schemas.openxmlformats.org/officeDocument/2006/relationships/hyperlink" Target="https://rce.moe/2021/06/08/2021%E5%B9%B4%E6%98%A5%E7%A7%8B%E6%9D%AF%E7%BD%91%E7%BB%9C%E5%AE%89%E5%85%A8%E8%81%94%E8%B5%9B%E6%98%A5%E5%AD%A3%E8%B5%9B-CTF-GameContract-WriteUp/" TargetMode="External"/><Relationship Id="rId453" Type="http://schemas.openxmlformats.org/officeDocument/2006/relationships/hyperlink" Target="https://technology12002.rssing.com/chan-40338889/article25.html" TargetMode="External"/><Relationship Id="rId509" Type="http://schemas.openxmlformats.org/officeDocument/2006/relationships/hyperlink" Target="https://boogipop.com/2024/03/25/AliyunCTF%202024%20Web%20Writeup%EF%BC%88Blog%20ver)/" TargetMode="External"/><Relationship Id="rId660" Type="http://schemas.openxmlformats.org/officeDocument/2006/relationships/hyperlink" Target="https://www.dingxiang-inc.com/blog/post/429" TargetMode="External"/><Relationship Id="rId106" Type="http://schemas.openxmlformats.org/officeDocument/2006/relationships/hyperlink" Target="https://ctftime.org/event/1510" TargetMode="External"/><Relationship Id="rId313" Type="http://schemas.openxmlformats.org/officeDocument/2006/relationships/hyperlink" Target="https://gist.github.com/vifly/406b6ad86a4f725b14a6494dff1755c3" TargetMode="External"/><Relationship Id="rId495" Type="http://schemas.openxmlformats.org/officeDocument/2006/relationships/hyperlink" Target="https://www.shawroot.cc/1125.html" TargetMode="External"/><Relationship Id="rId716" Type="http://schemas.openxmlformats.org/officeDocument/2006/relationships/hyperlink" Target="https://www.zstu.edu.cn/info/1064/4185.htm" TargetMode="External"/><Relationship Id="rId758" Type="http://schemas.openxmlformats.org/officeDocument/2006/relationships/hyperlink" Target="https://shenzhen.sina.cn/news/2020-11-30/detail-iiznezxs4461473.d.html" TargetMode="External"/><Relationship Id="rId10" Type="http://schemas.openxmlformats.org/officeDocument/2006/relationships/hyperlink" Target="https://mp.weixin.qq.com/s/ImWNs003Xsh-lruhC_addQ" TargetMode="External"/><Relationship Id="rId52" Type="http://schemas.openxmlformats.org/officeDocument/2006/relationships/hyperlink" Target="https://ctftime.org/event/2061" TargetMode="External"/><Relationship Id="rId94" Type="http://schemas.openxmlformats.org/officeDocument/2006/relationships/hyperlink" Target="https://ctftime.org/event/2062" TargetMode="External"/><Relationship Id="rId148" Type="http://schemas.openxmlformats.org/officeDocument/2006/relationships/hyperlink" Target="https://hackmd.io/@bata24/ryPu-Ll1V?type=view" TargetMode="External"/><Relationship Id="rId355" Type="http://schemas.openxmlformats.org/officeDocument/2006/relationships/hyperlink" Target="https://blog.xmcve.com/2023/07/21/%E5%B7%85%E5%B3%B0%E6%9E%81%E5%AE%A22023-Writeup/" TargetMode="External"/><Relationship Id="rId397" Type="http://schemas.openxmlformats.org/officeDocument/2006/relationships/hyperlink" Target="https://boogipop.com/2024/02/10/2023%E5%B9%B4%E6%98%A5%E7%A7%8B%E6%9D%AF%E7%BD%91%E7%BB%9C%E5%AE%89%E5%85%A8%E8%81%94%E8%B5%9B%E5%86%AC%E5%AD%A3%E8%B5%9B%20Web%20Writeup/" TargetMode="External"/><Relationship Id="rId520" Type="http://schemas.openxmlformats.org/officeDocument/2006/relationships/hyperlink" Target="https://5ime.cn/shanxi-2023.html" TargetMode="External"/><Relationship Id="rId562" Type="http://schemas.openxmlformats.org/officeDocument/2006/relationships/hyperlink" Target="https://cn-sec.com/archives/1020515.html" TargetMode="External"/><Relationship Id="rId618" Type="http://schemas.openxmlformats.org/officeDocument/2006/relationships/hyperlink" Target="https://cs.fudan.edu.cn/17/4c/c24256a268108/page.htm" TargetMode="External"/><Relationship Id="rId825" Type="http://schemas.openxmlformats.org/officeDocument/2006/relationships/hyperlink" Target="https://www.secrss.com/articles/60319" TargetMode="External"/><Relationship Id="rId215" Type="http://schemas.openxmlformats.org/officeDocument/2006/relationships/hyperlink" Target="https://xz.aliyun.com/t/6317?time__1311=n4%2BxnD0DRDBDc0D9DUxmqGNnpQojSe0QF3Yz4D&amp;alichlgref=https%3A%2F%2Fwww.google.com%2F" TargetMode="External"/><Relationship Id="rId257" Type="http://schemas.openxmlformats.org/officeDocument/2006/relationships/hyperlink" Target="https://xp0int.top/posts/2024/05/01/XYCTF%E9%AB%98%E6%A0%A1%E6%96%B0%E7%94%9F%E8%81%94%E5%90%88%E8%B5%9B-2024-Writeup-By-Xp0int/" TargetMode="External"/><Relationship Id="rId422" Type="http://schemas.openxmlformats.org/officeDocument/2006/relationships/hyperlink" Target="https://www.xunflash.top/archives/zjCTF_wp1.html" TargetMode="External"/><Relationship Id="rId464" Type="http://schemas.openxmlformats.org/officeDocument/2006/relationships/hyperlink" Target="https://www.scse.uestc.edu.cn/info/1020/12421.htm" TargetMode="External"/><Relationship Id="rId867" Type="http://schemas.openxmlformats.org/officeDocument/2006/relationships/hyperlink" Target="https://blog.csdn.net/qq_46150940/article/details/111431006" TargetMode="External"/><Relationship Id="rId299" Type="http://schemas.openxmlformats.org/officeDocument/2006/relationships/hyperlink" Target="https://qiita.com/mikecat_mixc/items/5f3c8e02e59f5b57d9a1" TargetMode="External"/><Relationship Id="rId727" Type="http://schemas.openxmlformats.org/officeDocument/2006/relationships/hyperlink" Target="https://www.integritytech.com.cn/html/News/News_190_1.html" TargetMode="External"/><Relationship Id="rId63" Type="http://schemas.openxmlformats.org/officeDocument/2006/relationships/hyperlink" Target="https://ctftime.org/event/1356" TargetMode="External"/><Relationship Id="rId159" Type="http://schemas.openxmlformats.org/officeDocument/2006/relationships/hyperlink" Target="https://r3kapig.com/writeup/20210706-0ctf-quals/" TargetMode="External"/><Relationship Id="rId366" Type="http://schemas.openxmlformats.org/officeDocument/2006/relationships/hyperlink" Target="https://boogipop.com/2023/12/18/%E7%AC%AC%E4%B8%83%E5%B1%8A%20%E5%BC%BA%E7%BD%91%E6%9D%AF%20%E5%85%A8%E5%9B%BD%E7%BD%91%E7%BB%9C%E5%AE%89%E5%85%A8%E6%8C%91%E6%88%98%E8%B5%9B%20Web%20Writeup/" TargetMode="External"/><Relationship Id="rId573" Type="http://schemas.openxmlformats.org/officeDocument/2006/relationships/hyperlink" Target="https://www.anquanke.com/post/id/178414" TargetMode="External"/><Relationship Id="rId780" Type="http://schemas.openxmlformats.org/officeDocument/2006/relationships/hyperlink" Target="http://www.ciita.org.cn/news/4007.html" TargetMode="External"/><Relationship Id="rId226" Type="http://schemas.openxmlformats.org/officeDocument/2006/relationships/hyperlink" Target="https://blog.soreatu.com/posts/writeup-for-crypto-problems-in-suctf-2019/" TargetMode="External"/><Relationship Id="rId433" Type="http://schemas.openxmlformats.org/officeDocument/2006/relationships/hyperlink" Target="https://impakho.com/post/hxb-2018-writeup" TargetMode="External"/><Relationship Id="rId878" Type="http://schemas.openxmlformats.org/officeDocument/2006/relationships/hyperlink" Target="https://lug.ustc.edu.cn/news/2019/01/hackergame-awards/" TargetMode="External"/><Relationship Id="rId640" Type="http://schemas.openxmlformats.org/officeDocument/2006/relationships/hyperlink" Target="https://cie.shmtu.edu.cn/2019/0107/c6184a48039/page.htm" TargetMode="External"/><Relationship Id="rId738" Type="http://schemas.openxmlformats.org/officeDocument/2006/relationships/hyperlink" Target="https://www.hp.gov.cn/gzjg/qzfgwhgzbm/qgafj/xxgk/content/post_7397892.html" TargetMode="External"/><Relationship Id="rId74" Type="http://schemas.openxmlformats.org/officeDocument/2006/relationships/hyperlink" Target="https://blog.xmcve.com/2024/05/28/RCTF-2024-Writeup/" TargetMode="External"/><Relationship Id="rId377" Type="http://schemas.openxmlformats.org/officeDocument/2006/relationships/hyperlink" Target="https://www.ctfiot.com/108889.html" TargetMode="External"/><Relationship Id="rId500" Type="http://schemas.openxmlformats.org/officeDocument/2006/relationships/hyperlink" Target="https://rerizon.cn/1598-2/" TargetMode="External"/><Relationship Id="rId584" Type="http://schemas.openxmlformats.org/officeDocument/2006/relationships/hyperlink" Target="https://su-team.cn/passages/2022-11-06-NTFY/" TargetMode="External"/><Relationship Id="rId805" Type="http://schemas.openxmlformats.org/officeDocument/2006/relationships/hyperlink" Target="https://web.pkusz.edu.cn/itfna/2021/10/12/%E7%AC%AC18%E5%B1%8A%E4%BF%A1%E6%81%AF%E5%AE%89%E5%85%A8%E4%B8%8E%E5%AF%B9%E6%8A%97%E6%8A%80%E6%9C%AF%E7%AB%9E%E8%B5%9B%EF%BC%88iscc2021%EF%BC%89-%E4%B8%AA%E4%BA%BA%E6%8C%91%E6%88%98%E8%B5%9B%E3%80%81/" TargetMode="External"/><Relationship Id="rId5" Type="http://schemas.openxmlformats.org/officeDocument/2006/relationships/hyperlink" Target="https://shuxinbei.ichunqiu.com/" TargetMode="External"/><Relationship Id="rId237" Type="http://schemas.openxmlformats.org/officeDocument/2006/relationships/hyperlink" Target="https://mp.weixin.qq.com/s/XbF_ML87jQHp_Rej-LBS4A" TargetMode="External"/><Relationship Id="rId791" Type="http://schemas.openxmlformats.org/officeDocument/2006/relationships/hyperlink" Target="https://www.sohu.com/a/425939159_793178" TargetMode="External"/><Relationship Id="rId444" Type="http://schemas.openxmlformats.org/officeDocument/2006/relationships/hyperlink" Target="https://blog.csdn.net/m0_64910183/article/details/126989981" TargetMode="External"/><Relationship Id="rId651" Type="http://schemas.openxmlformats.org/officeDocument/2006/relationships/hyperlink" Target="https://www.chima.org.cn/Html/News/Articles/16111.html" TargetMode="External"/><Relationship Id="rId749" Type="http://schemas.openxmlformats.org/officeDocument/2006/relationships/hyperlink" Target="https://www.sohu.com/a/540769086_121123911" TargetMode="External"/><Relationship Id="rId290" Type="http://schemas.openxmlformats.org/officeDocument/2006/relationships/hyperlink" Target="https://xz.aliyun.com/t/2405?time__1311=n4%2BxnieDqQq7qiIeGNcmDUhDRhrDBAjgA70YD&amp;alichlgref=https%3A%2F%2Fwww.google.com%2F" TargetMode="External"/><Relationship Id="rId304" Type="http://schemas.openxmlformats.org/officeDocument/2006/relationships/hyperlink" Target="https://blog.csdn.net/weixin_52091458/article/details/121073476" TargetMode="External"/><Relationship Id="rId388" Type="http://schemas.openxmlformats.org/officeDocument/2006/relationships/hyperlink" Target="https://1cepeak.cn/post/2024sjaq-writeup/" TargetMode="External"/><Relationship Id="rId511" Type="http://schemas.openxmlformats.org/officeDocument/2006/relationships/hyperlink" Target="https://fushuling.com/index.php/2023/09/21/%E7%AC%AC%E4%BA%8C%E5%B1%8A%E9%99%87%E5%89%91%E6%9D%AF%E5%8D%8A%E5%86%B3%E8%B5%9B%E5%86%B3%E8%B5%9B-%E6%95%B0%E6%8D%AE%E5%88%86%E6%9E%90/" TargetMode="External"/><Relationship Id="rId609" Type="http://schemas.openxmlformats.org/officeDocument/2006/relationships/hyperlink" Target="https://hackmd.io/@crazyman/rkD3OWvsK" TargetMode="External"/><Relationship Id="rId85" Type="http://schemas.openxmlformats.org/officeDocument/2006/relationships/hyperlink" Target="https://qnzs.youth.cn/tsxq/201704/t20170428_9611017.htm" TargetMode="External"/><Relationship Id="rId150" Type="http://schemas.openxmlformats.org/officeDocument/2006/relationships/hyperlink" Target="https://ctftime.org/writeup/15951" TargetMode="External"/><Relationship Id="rId595" Type="http://schemas.openxmlformats.org/officeDocument/2006/relationships/hyperlink" Target="https://cloud.tencent.com/developer/news/340145" TargetMode="External"/><Relationship Id="rId816" Type="http://schemas.openxmlformats.org/officeDocument/2006/relationships/hyperlink" Target="http://m.chinajungong.com/News/201712/35832.html" TargetMode="External"/><Relationship Id="rId248" Type="http://schemas.openxmlformats.org/officeDocument/2006/relationships/hyperlink" Target="https://www.anquanke.com/post/id/288061" TargetMode="External"/><Relationship Id="rId455" Type="http://schemas.openxmlformats.org/officeDocument/2006/relationships/hyperlink" Target="https://www.anquanke.com/post/id/86038" TargetMode="External"/><Relationship Id="rId662" Type="http://schemas.openxmlformats.org/officeDocument/2006/relationships/hyperlink" Target="https://finance.sina.cn/2022-12-19/detail-imxxeyaa0650341.d.html" TargetMode="External"/><Relationship Id="rId12" Type="http://schemas.openxmlformats.org/officeDocument/2006/relationships/hyperlink" Target="https://nssctf.cn/contest" TargetMode="External"/><Relationship Id="rId108" Type="http://schemas.openxmlformats.org/officeDocument/2006/relationships/hyperlink" Target="https://aidaip.github.io/ctf/2019/08/06/De1CTF2019-Writeup.html" TargetMode="External"/><Relationship Id="rId315" Type="http://schemas.openxmlformats.org/officeDocument/2006/relationships/hyperlink" Target="https://www.jianshu.com/p/d8aea193a67b" TargetMode="External"/><Relationship Id="rId522" Type="http://schemas.openxmlformats.org/officeDocument/2006/relationships/hyperlink" Target="https://blog.soreatu.com/posts/writeup-for-jinengdasai-final-2019/" TargetMode="External"/><Relationship Id="rId96" Type="http://schemas.openxmlformats.org/officeDocument/2006/relationships/hyperlink" Target="https://ctftime.org/event/1099" TargetMode="External"/><Relationship Id="rId161" Type="http://schemas.openxmlformats.org/officeDocument/2006/relationships/hyperlink" Target="https://r3kapig.com/writeup/20200702-0ctf-quals/" TargetMode="External"/><Relationship Id="rId399" Type="http://schemas.openxmlformats.org/officeDocument/2006/relationships/hyperlink" Target="https://www.ctfiot.com/116586.html" TargetMode="External"/><Relationship Id="rId827" Type="http://schemas.openxmlformats.org/officeDocument/2006/relationships/hyperlink" Target="https://www.sohu.com/a/495711348_100124314" TargetMode="External"/><Relationship Id="rId259" Type="http://schemas.openxmlformats.org/officeDocument/2006/relationships/hyperlink" Target="https://blog.csdn.net/CHTXRT/article/details/139205980" TargetMode="External"/><Relationship Id="rId466" Type="http://schemas.openxmlformats.org/officeDocument/2006/relationships/hyperlink" Target="https://blog.csdn.net/ZXW_NUDT/article/details/126609555" TargetMode="External"/><Relationship Id="rId673" Type="http://schemas.openxmlformats.org/officeDocument/2006/relationships/hyperlink" Target="https://www.anquanke.com/post/id/290511" TargetMode="External"/><Relationship Id="rId880" Type="http://schemas.openxmlformats.org/officeDocument/2006/relationships/hyperlink" Target="https://cloud.tencent.com/developer/article/1472500" TargetMode="External"/><Relationship Id="rId23" Type="http://schemas.openxmlformats.org/officeDocument/2006/relationships/hyperlink" Target="https://ctftime.org/event/778" TargetMode="External"/><Relationship Id="rId119" Type="http://schemas.openxmlformats.org/officeDocument/2006/relationships/hyperlink" Target="https://archive.conference.hitb.org/hitbsecconf2018pek/capture-the-flag/" TargetMode="External"/><Relationship Id="rId326" Type="http://schemas.openxmlformats.org/officeDocument/2006/relationships/hyperlink" Target="https://www.anquanke.com/post/id/86174" TargetMode="External"/><Relationship Id="rId533" Type="http://schemas.openxmlformats.org/officeDocument/2006/relationships/hyperlink" Target="https://blog.csdn.net/kidsama123/article/details/136330945" TargetMode="External"/><Relationship Id="rId740" Type="http://schemas.openxmlformats.org/officeDocument/2006/relationships/hyperlink" Target="http://www.figurefairfl.com/jsjxb/2019/0325/c167a8448/page.htm" TargetMode="External"/><Relationship Id="rId838" Type="http://schemas.openxmlformats.org/officeDocument/2006/relationships/hyperlink" Target="https://www.sohu.com/a/343440245_670423" TargetMode="External"/><Relationship Id="rId172" Type="http://schemas.openxmlformats.org/officeDocument/2006/relationships/hyperlink" Target="https://blog.eadom.net/writeups/qemu-escape-vm-escape-from-0ctf-2017-finals-writeup/" TargetMode="External"/><Relationship Id="rId477" Type="http://schemas.openxmlformats.org/officeDocument/2006/relationships/hyperlink" Target="https://blog.csdn.net/m0_64444909/article/details/126771337" TargetMode="External"/><Relationship Id="rId600" Type="http://schemas.openxmlformats.org/officeDocument/2006/relationships/hyperlink" Target="https://mmdjiji.com/2021/02/2302/" TargetMode="External"/><Relationship Id="rId684" Type="http://schemas.openxmlformats.org/officeDocument/2006/relationships/hyperlink" Target="https://www.sohu.com/a/492034716_120995165" TargetMode="External"/><Relationship Id="rId337" Type="http://schemas.openxmlformats.org/officeDocument/2006/relationships/hyperlink" Target="https://www.lut.edu.cn/info/1224/93382.htm" TargetMode="External"/><Relationship Id="rId34" Type="http://schemas.openxmlformats.org/officeDocument/2006/relationships/hyperlink" Target="https://ctftime.org/event/267" TargetMode="External"/><Relationship Id="rId544" Type="http://schemas.openxmlformats.org/officeDocument/2006/relationships/hyperlink" Target="https://www.cjovi.icu/wp/1604.html" TargetMode="External"/><Relationship Id="rId751" Type="http://schemas.openxmlformats.org/officeDocument/2006/relationships/hyperlink" Target="https://www.douyin.com/shipin/7343623269284644902" TargetMode="External"/><Relationship Id="rId849" Type="http://schemas.openxmlformats.org/officeDocument/2006/relationships/hyperlink" Target="https://xi4or0uji.github.io/2019/11/10/2019%E6%B9%96%E6%B9%98%E6%9D%AFwp/" TargetMode="External"/><Relationship Id="rId183" Type="http://schemas.openxmlformats.org/officeDocument/2006/relationships/hyperlink" Target="https://github.com/ymgve/ctf-writeups/tree/master/bctf2017/pwn-babyuse" TargetMode="External"/><Relationship Id="rId390" Type="http://schemas.openxmlformats.org/officeDocument/2006/relationships/hyperlink" Target="https://www.aqniu.com/zhuanti/2020hefei/70532.html" TargetMode="External"/><Relationship Id="rId404" Type="http://schemas.openxmlformats.org/officeDocument/2006/relationships/hyperlink" Target="https://blog.51cto.com/u_14178266/7428820" TargetMode="External"/><Relationship Id="rId611" Type="http://schemas.openxmlformats.org/officeDocument/2006/relationships/hyperlink" Target="https://su-team.cn/passages/2021-12-25-SCTF/" TargetMode="External"/><Relationship Id="rId250" Type="http://schemas.openxmlformats.org/officeDocument/2006/relationships/hyperlink" Target="https://archive.ph/d7hc8" TargetMode="External"/><Relationship Id="rId488" Type="http://schemas.openxmlformats.org/officeDocument/2006/relationships/hyperlink" Target="https://blog.csdn.net/qq_45603443/article/details/125699844" TargetMode="External"/><Relationship Id="rId695" Type="http://schemas.openxmlformats.org/officeDocument/2006/relationships/hyperlink" Target="https://www.anquanke.com/post/id/177285" TargetMode="External"/><Relationship Id="rId709" Type="http://schemas.openxmlformats.org/officeDocument/2006/relationships/hyperlink" Target="https://topics.gmw.cn/2023-03/14/content_36429743.htm" TargetMode="External"/><Relationship Id="rId45" Type="http://schemas.openxmlformats.org/officeDocument/2006/relationships/hyperlink" Target="https://ctftime.org/event/191" TargetMode="External"/><Relationship Id="rId110" Type="http://schemas.openxmlformats.org/officeDocument/2006/relationships/hyperlink" Target="https://ctftime.org/event/843" TargetMode="External"/><Relationship Id="rId348" Type="http://schemas.openxmlformats.org/officeDocument/2006/relationships/hyperlink" Target="https://www.zhongfu.net/news/info/977.html" TargetMode="External"/><Relationship Id="rId555" Type="http://schemas.openxmlformats.org/officeDocument/2006/relationships/hyperlink" Target="https://github.com/EmpireCTF/empirectf/blob/master/writeups/2018-07-28-Real-World-CTF-Quals/README.md" TargetMode="External"/><Relationship Id="rId762" Type="http://schemas.openxmlformats.org/officeDocument/2006/relationships/hyperlink" Target="https://www.meiyacup.cn/Ne_d_gci_16_id_30.html" TargetMode="External"/><Relationship Id="rId194" Type="http://schemas.openxmlformats.org/officeDocument/2006/relationships/hyperlink" Target="https://evi0s.com/2020/07/06/sctf-2020-web-writeup/" TargetMode="External"/><Relationship Id="rId208" Type="http://schemas.openxmlformats.org/officeDocument/2006/relationships/hyperlink" Target="https://nese.team/posts/n1ctf2023/" TargetMode="External"/><Relationship Id="rId415" Type="http://schemas.openxmlformats.org/officeDocument/2006/relationships/hyperlink" Target="https://blog.csdn.net/weixin_52365980/article/details/126550419" TargetMode="External"/><Relationship Id="rId622" Type="http://schemas.openxmlformats.org/officeDocument/2006/relationships/hyperlink" Target="http://www.iie.cas.cn/xwdt_101144/xnuca/201909/t20190930_5403473.html" TargetMode="External"/><Relationship Id="rId261" Type="http://schemas.openxmlformats.org/officeDocument/2006/relationships/hyperlink" Target="http://www.chinatoday.com.cn/zw2018/bktg/201804/t20180403_800125540.html" TargetMode="External"/><Relationship Id="rId499" Type="http://schemas.openxmlformats.org/officeDocument/2006/relationships/hyperlink" Target="https://www.thepaper.cn/newsDetail_forward_24944745" TargetMode="External"/><Relationship Id="rId56" Type="http://schemas.openxmlformats.org/officeDocument/2006/relationships/hyperlink" Target="https://ctftime.org/event/263" TargetMode="External"/><Relationship Id="rId359" Type="http://schemas.openxmlformats.org/officeDocument/2006/relationships/hyperlink" Target="https://www.anquanke.com/post/id/189142" TargetMode="External"/><Relationship Id="rId566" Type="http://schemas.openxmlformats.org/officeDocument/2006/relationships/hyperlink" Target="https://blog.rois.io/2018/11/26/xnuca2018-online-writeup/" TargetMode="External"/><Relationship Id="rId773" Type="http://schemas.openxmlformats.org/officeDocument/2006/relationships/hyperlink" Target="https://cn.chinadaily.com.cn/a/202306/26/WS649911aea310ba94c56136f5.html" TargetMode="External"/><Relationship Id="rId121" Type="http://schemas.openxmlformats.org/officeDocument/2006/relationships/hyperlink" Target="https://ctftime.org/event/2276" TargetMode="External"/><Relationship Id="rId219" Type="http://schemas.openxmlformats.org/officeDocument/2006/relationships/hyperlink" Target="https://blog.csdn.net/w597013296/article/details/52012856" TargetMode="External"/><Relationship Id="rId426" Type="http://schemas.openxmlformats.org/officeDocument/2006/relationships/hyperlink" Target="https://blog.csdn.net/qq_17282985/article/details/130632499" TargetMode="External"/><Relationship Id="rId633" Type="http://schemas.openxmlformats.org/officeDocument/2006/relationships/hyperlink" Target="https://ctftime.org/event/2128" TargetMode="External"/><Relationship Id="rId840" Type="http://schemas.openxmlformats.org/officeDocument/2006/relationships/hyperlink" Target="https://www.cac.gov.cn/2015-01/04/c_1113860033.htm" TargetMode="External"/><Relationship Id="rId67" Type="http://schemas.openxmlformats.org/officeDocument/2006/relationships/hyperlink" Target="https://ctftime.org/event/1717" TargetMode="External"/><Relationship Id="rId272" Type="http://schemas.openxmlformats.org/officeDocument/2006/relationships/hyperlink" Target="https://blog.xmcve.com/2023/07/31/starCTF-2023-Writeup/" TargetMode="External"/><Relationship Id="rId577" Type="http://schemas.openxmlformats.org/officeDocument/2006/relationships/hyperlink" Target="https://devel0pment.de/?p=561" TargetMode="External"/><Relationship Id="rId700" Type="http://schemas.openxmlformats.org/officeDocument/2006/relationships/hyperlink" Target="https://www.integritytech.com.cn/html/News/News_711_1.html" TargetMode="External"/><Relationship Id="rId132" Type="http://schemas.openxmlformats.org/officeDocument/2006/relationships/hyperlink" Target="https://blog.xmcve.com/2024/06/12/R3CTF-2024-Writeup/" TargetMode="External"/><Relationship Id="rId784" Type="http://schemas.openxmlformats.org/officeDocument/2006/relationships/hyperlink" Target="https://www.sohu.com/a/721183757_120948198" TargetMode="External"/><Relationship Id="rId437" Type="http://schemas.openxmlformats.org/officeDocument/2006/relationships/hyperlink" Target="https://blog.xmcve.com/2024/06/02/%E7%9F%A9%E9%98%B5%E6%9D%AF-2024-Writeup/" TargetMode="External"/><Relationship Id="rId644" Type="http://schemas.openxmlformats.org/officeDocument/2006/relationships/hyperlink" Target="https://nic.hyit.edu.cn/info/1101/2584.htm" TargetMode="External"/><Relationship Id="rId851" Type="http://schemas.openxmlformats.org/officeDocument/2006/relationships/hyperlink" Target="https://www.anquanke.com/post/id/192605" TargetMode="External"/><Relationship Id="rId283" Type="http://schemas.openxmlformats.org/officeDocument/2006/relationships/hyperlink" Target="https://blog.csdn.net/weixin_33963594/article/details/92522465" TargetMode="External"/><Relationship Id="rId490" Type="http://schemas.openxmlformats.org/officeDocument/2006/relationships/hyperlink" Target="https://blog.csdn.net/qq_46230755/article/details/117635423" TargetMode="External"/><Relationship Id="rId504" Type="http://schemas.openxmlformats.org/officeDocument/2006/relationships/hyperlink" Target="https://www.ctfiot.com/19019.html" TargetMode="External"/><Relationship Id="rId711" Type="http://schemas.openxmlformats.org/officeDocument/2006/relationships/hyperlink" Target="https://medium.com/moonbeam-%E4%B8%AD%E6%96%87/%E6%99%8B%E7%BA%A7%E5%90%8D%E5%8D%95%E6%8F%AD%E6%99%93-%E4%B8%80%E8%A7%88-2023-%E5%86%AC%E5%AD%A3%E6%B3%A2%E5%8D%A1%E9%BB%91%E5%AE%A2%E6%9D%BE%E5%86%B3%E8%B5%9B%E9%A1%B9%E7%9B%AE-f6678ffc66ed" TargetMode="External"/><Relationship Id="rId78" Type="http://schemas.openxmlformats.org/officeDocument/2006/relationships/hyperlink" Target="https://ctftime.org/event/289" TargetMode="External"/><Relationship Id="rId143" Type="http://schemas.openxmlformats.org/officeDocument/2006/relationships/hyperlink" Target="https://r3kapig.com/writeup/20220125-rwctf4/" TargetMode="External"/><Relationship Id="rId350" Type="http://schemas.openxmlformats.org/officeDocument/2006/relationships/hyperlink" Target="https://su-team.cn/passages/2019-09-07-ByteCTF/" TargetMode="External"/><Relationship Id="rId588" Type="http://schemas.openxmlformats.org/officeDocument/2006/relationships/hyperlink" Target="https://marsguest.github.io/2018/04/18/2018-04-18-Writeup02/" TargetMode="External"/><Relationship Id="rId795" Type="http://schemas.openxmlformats.org/officeDocument/2006/relationships/hyperlink" Target="https://www.sohu.com/a/502857534_120152148" TargetMode="External"/><Relationship Id="rId809" Type="http://schemas.openxmlformats.org/officeDocument/2006/relationships/hyperlink" Target="https://blog.csdn.net/qq_43500877/article/details/90544115" TargetMode="External"/><Relationship Id="rId9" Type="http://schemas.openxmlformats.org/officeDocument/2006/relationships/hyperlink" Target="https://paluctf.runctf.cn/" TargetMode="External"/><Relationship Id="rId210" Type="http://schemas.openxmlformats.org/officeDocument/2006/relationships/hyperlink" Target="https://nese.team/writeup/n1ctf2022.pdf" TargetMode="External"/><Relationship Id="rId448" Type="http://schemas.openxmlformats.org/officeDocument/2006/relationships/hyperlink" Target="https://blog.csdn.net/qq_45603443/article/details/120390911" TargetMode="External"/><Relationship Id="rId655" Type="http://schemas.openxmlformats.org/officeDocument/2006/relationships/hyperlink" Target="https://www.chima.org.cn/Html/News/Articles/4477.html" TargetMode="External"/><Relationship Id="rId862" Type="http://schemas.openxmlformats.org/officeDocument/2006/relationships/hyperlink" Target="https://cn.chinadaily.com.cn/2018-09/05/content_36870512.htm" TargetMode="External"/><Relationship Id="rId294" Type="http://schemas.openxmlformats.org/officeDocument/2006/relationships/hyperlink" Target="https://nevesnunes.github.io/blog/2020/07/30/CTF-Writeup-CyBRICS-2020-Hide-And-Seek.html" TargetMode="External"/><Relationship Id="rId308" Type="http://schemas.openxmlformats.org/officeDocument/2006/relationships/hyperlink" Target="https://cpipc.acge.org.cn/cw/introl/%E8%B5%9B%E4%BA%8B%E4%BB%8B%E7%BB%8D/2c90800c8093eef401809d33b36f0652" TargetMode="External"/><Relationship Id="rId515" Type="http://schemas.openxmlformats.org/officeDocument/2006/relationships/hyperlink" Target="https://m.freebuf.com/articles/web/289226.html" TargetMode="External"/><Relationship Id="rId722" Type="http://schemas.openxmlformats.org/officeDocument/2006/relationships/hyperlink" Target="https://hunan.gov.cn/hnszf/hnyw/zwdt/202112/t20211206_21247789.html" TargetMode="External"/><Relationship Id="rId89" Type="http://schemas.openxmlformats.org/officeDocument/2006/relationships/hyperlink" Target="https://ctftime.org/event/1682" TargetMode="External"/><Relationship Id="rId154" Type="http://schemas.openxmlformats.org/officeDocument/2006/relationships/hyperlink" Target="https://imp.ress.me/blog/2022-08-22/wmctf-2022/" TargetMode="External"/><Relationship Id="rId361" Type="http://schemas.openxmlformats.org/officeDocument/2006/relationships/hyperlink" Target="https://xz.aliyun.com/t/13727?time__1311=mqmxnQKCqWqGq0KDsD7mG7Wy2B4Ig%2B8G%2B0TD&amp;alichlgref=https%3A%2F%2Fwww.google.com%2F" TargetMode="External"/><Relationship Id="rId599" Type="http://schemas.openxmlformats.org/officeDocument/2006/relationships/hyperlink" Target="https://mmdjiji.com/2021/02/2302/" TargetMode="External"/><Relationship Id="rId459" Type="http://schemas.openxmlformats.org/officeDocument/2006/relationships/hyperlink" Target="https://www.ctfiot.com/32078.html" TargetMode="External"/><Relationship Id="rId666" Type="http://schemas.openxmlformats.org/officeDocument/2006/relationships/hyperlink" Target="https://www.anquanke.com/post/id/108094" TargetMode="External"/><Relationship Id="rId873" Type="http://schemas.openxmlformats.org/officeDocument/2006/relationships/hyperlink" Target="https://blog.csdn.net/akxnxbshai/article/details/128390832" TargetMode="External"/><Relationship Id="rId16" Type="http://schemas.openxmlformats.org/officeDocument/2006/relationships/hyperlink" Target="https://ctf.venomsec.com/" TargetMode="External"/><Relationship Id="rId221" Type="http://schemas.openxmlformats.org/officeDocument/2006/relationships/hyperlink" Target="https://www.jianshu.com/p/4f7e8b39d96c" TargetMode="External"/><Relationship Id="rId319" Type="http://schemas.openxmlformats.org/officeDocument/2006/relationships/hyperlink" Target="https://blog.csdn.net/Java_ZZZZZ/article/details/136402774" TargetMode="External"/><Relationship Id="rId526" Type="http://schemas.openxmlformats.org/officeDocument/2006/relationships/hyperlink" Target="https://blog.csdn.net/Ni9htMar3/article/details/70770611" TargetMode="External"/><Relationship Id="rId733" Type="http://schemas.openxmlformats.org/officeDocument/2006/relationships/hyperlink" Target="https://www.iaf.org.cn/about/notice/2018-10-11/86724.html" TargetMode="External"/><Relationship Id="rId165" Type="http://schemas.openxmlformats.org/officeDocument/2006/relationships/hyperlink" Target="https://balsn.tw/ctf_writeup/20190608-0ctf_tctf2019finals/" TargetMode="External"/><Relationship Id="rId372" Type="http://schemas.openxmlformats.org/officeDocument/2006/relationships/hyperlink" Target="https://www.cnblogs.com/dawn-/p/15334679.html" TargetMode="External"/><Relationship Id="rId677" Type="http://schemas.openxmlformats.org/officeDocument/2006/relationships/hyperlink" Target="https://www.anquanke.com/post/id/277807" TargetMode="External"/><Relationship Id="rId800" Type="http://schemas.openxmlformats.org/officeDocument/2006/relationships/hyperlink" Target="https://hncsisc.com/hncsisc/introduction.html?v=2" TargetMode="External"/><Relationship Id="rId232" Type="http://schemas.openxmlformats.org/officeDocument/2006/relationships/hyperlink" Target="https://blog.xmcve.com/2023/10/31/ACTF-2023-Writeup/" TargetMode="External"/><Relationship Id="rId27" Type="http://schemas.openxmlformats.org/officeDocument/2006/relationships/hyperlink" Target="https://ctftime.org/event/812" TargetMode="External"/><Relationship Id="rId537" Type="http://schemas.openxmlformats.org/officeDocument/2006/relationships/hyperlink" Target="https://www.cnblogs.com/wgf4242/p/17767653.html" TargetMode="External"/><Relationship Id="rId744" Type="http://schemas.openxmlformats.org/officeDocument/2006/relationships/hyperlink" Target="https://www.sohu.com/a/459219298_104421" TargetMode="External"/><Relationship Id="rId80" Type="http://schemas.openxmlformats.org/officeDocument/2006/relationships/hyperlink" Target="https://www.anquanke.com/post/id/83371" TargetMode="External"/><Relationship Id="rId176" Type="http://schemas.openxmlformats.org/officeDocument/2006/relationships/hyperlink" Target="https://blog.eadom.net/writeups/0ctf-2015-writeup/" TargetMode="External"/><Relationship Id="rId383" Type="http://schemas.openxmlformats.org/officeDocument/2006/relationships/hyperlink" Target="https://www.beigui.xyz/2020/07/01/hufu/index.html" TargetMode="External"/><Relationship Id="rId590" Type="http://schemas.openxmlformats.org/officeDocument/2006/relationships/hyperlink" Target="https://www.xmsec.cc/ogeek-ozero-wp/" TargetMode="External"/><Relationship Id="rId604" Type="http://schemas.openxmlformats.org/officeDocument/2006/relationships/hyperlink" Target="https://www.sohu.com/a/190612933_114877" TargetMode="External"/><Relationship Id="rId811" Type="http://schemas.openxmlformats.org/officeDocument/2006/relationships/hyperlink" Target="https://jsjgc.henetc.edu.cn/info/1012/2610.htm" TargetMode="External"/><Relationship Id="rId243" Type="http://schemas.openxmlformats.org/officeDocument/2006/relationships/hyperlink" Target="https://www.anquanke.com/post/id/249647" TargetMode="External"/><Relationship Id="rId450" Type="http://schemas.openxmlformats.org/officeDocument/2006/relationships/hyperlink" Target="https://www.4hou.com/posts/p77y" TargetMode="External"/><Relationship Id="rId688" Type="http://schemas.openxmlformats.org/officeDocument/2006/relationships/hyperlink" Target="https://www.hkcd.com/content_p/2018-09/15/content_63799.html" TargetMode="External"/><Relationship Id="rId38" Type="http://schemas.openxmlformats.org/officeDocument/2006/relationships/hyperlink" Target="https://ctftime.org/event/2172" TargetMode="External"/><Relationship Id="rId103" Type="http://schemas.openxmlformats.org/officeDocument/2006/relationships/hyperlink" Target="https://ctftime.org/event/703" TargetMode="External"/><Relationship Id="rId310" Type="http://schemas.openxmlformats.org/officeDocument/2006/relationships/hyperlink" Target="https://cloud.tencent.com/developer/article/1472500" TargetMode="External"/><Relationship Id="rId548" Type="http://schemas.openxmlformats.org/officeDocument/2006/relationships/hyperlink" Target="https://blog.xmcve.com/2024/03/25/NKCTF-2024-Writeup/" TargetMode="External"/><Relationship Id="rId755" Type="http://schemas.openxmlformats.org/officeDocument/2006/relationships/hyperlink" Target="https://www.scse.uestc.edu.cn/info/1020/12421.htm" TargetMode="External"/><Relationship Id="rId91" Type="http://schemas.openxmlformats.org/officeDocument/2006/relationships/hyperlink" Target="https://ctftime.org/event/2062" TargetMode="External"/><Relationship Id="rId187" Type="http://schemas.openxmlformats.org/officeDocument/2006/relationships/hyperlink" Target="https://xz.aliyun.com/t/3472?time__1311=n4%2BxnD0DBDgAG%3DQqiKDsA3xCqEZioDuGDWTAD&amp;alichlgref=https%3A%2F%2Fwww.google.com%2F" TargetMode="External"/><Relationship Id="rId394" Type="http://schemas.openxmlformats.org/officeDocument/2006/relationships/hyperlink" Target="https://cloud.tencent.com/developer/article/1380117" TargetMode="External"/><Relationship Id="rId408" Type="http://schemas.openxmlformats.org/officeDocument/2006/relationships/hyperlink" Target="https://www.cnblogs.com/backlion/p/15717901.html" TargetMode="External"/><Relationship Id="rId615" Type="http://schemas.openxmlformats.org/officeDocument/2006/relationships/hyperlink" Target="https://www.aqniu.com/vendor/88568.html" TargetMode="External"/><Relationship Id="rId822" Type="http://schemas.openxmlformats.org/officeDocument/2006/relationships/hyperlink" Target="https://login546.github.io/2019/07/29/2019%E5%B7%A5%E4%B8%9A%E4%BF%A1%E6%81%AF%E5%AE%89%E5%85%A8%E6%8A%80%E8%83%BD%E5%A4%A7%E8%B5%9B%E4%B8%AA%E4%BA%BA%E7%BA%BF%E4%B8%8A%E8%B5%9BNO-1writeup/index.html" TargetMode="External"/><Relationship Id="rId254" Type="http://schemas.openxmlformats.org/officeDocument/2006/relationships/hyperlink" Target="https://www.anquanke.com/post/id/249647" TargetMode="External"/><Relationship Id="rId699" Type="http://schemas.openxmlformats.org/officeDocument/2006/relationships/hyperlink" Target="http://m.52jingsai.com/article-6540.html" TargetMode="External"/><Relationship Id="rId49" Type="http://schemas.openxmlformats.org/officeDocument/2006/relationships/hyperlink" Target="https://ctftime.org/event/1094" TargetMode="External"/><Relationship Id="rId114" Type="http://schemas.openxmlformats.org/officeDocument/2006/relationships/hyperlink" Target="https://ctftime.org/event/598" TargetMode="External"/><Relationship Id="rId461" Type="http://schemas.openxmlformats.org/officeDocument/2006/relationships/hyperlink" Target="https://1cepeak.cn/post/2024hmg-writeup/" TargetMode="External"/><Relationship Id="rId559" Type="http://schemas.openxmlformats.org/officeDocument/2006/relationships/hyperlink" Target="https://pdf.kennysoft.kr/%5B17.07.10%5D%202017%20SCTF%20Write-Up.pdf" TargetMode="External"/><Relationship Id="rId766" Type="http://schemas.openxmlformats.org/officeDocument/2006/relationships/hyperlink" Target="https://m.cyol.com/gb/articles/2021-10/21/content_Vx7Voiv6O.html" TargetMode="External"/><Relationship Id="rId198" Type="http://schemas.openxmlformats.org/officeDocument/2006/relationships/hyperlink" Target="https://quanyang.github.io/alictf-2016-loopandloop-reversing-100/" TargetMode="External"/><Relationship Id="rId321" Type="http://schemas.openxmlformats.org/officeDocument/2006/relationships/hyperlink" Target="https://www.secrss.com/articles/27645" TargetMode="External"/><Relationship Id="rId419" Type="http://schemas.openxmlformats.org/officeDocument/2006/relationships/hyperlink" Target="https://cloud.tencent.com/developer/article/2129087" TargetMode="External"/><Relationship Id="rId626" Type="http://schemas.openxmlformats.org/officeDocument/2006/relationships/hyperlink" Target="https://www.51cto.com/article/534633.html" TargetMode="External"/><Relationship Id="rId833" Type="http://schemas.openxmlformats.org/officeDocument/2006/relationships/hyperlink" Target="https://www.ctfiot.com/1512.html" TargetMode="External"/><Relationship Id="rId265" Type="http://schemas.openxmlformats.org/officeDocument/2006/relationships/hyperlink" Target="https://github.com/CTFTraining/starctf_2019_echohub/blob/master/writeup.md" TargetMode="External"/><Relationship Id="rId472" Type="http://schemas.openxmlformats.org/officeDocument/2006/relationships/hyperlink" Target="https://blog.csdn.net/2301_76896268/article/details/134146020" TargetMode="External"/><Relationship Id="rId125" Type="http://schemas.openxmlformats.org/officeDocument/2006/relationships/hyperlink" Target="https://ctftime.org/event/930" TargetMode="External"/><Relationship Id="rId332" Type="http://schemas.openxmlformats.org/officeDocument/2006/relationships/hyperlink" Target="https://blog.csdn.net/qq_45603443/article/details/109267707" TargetMode="External"/><Relationship Id="rId777" Type="http://schemas.openxmlformats.org/officeDocument/2006/relationships/hyperlink" Target="https://www.zlxy.edu.cn/xxgcx/info/1072/1675.htm" TargetMode="External"/><Relationship Id="rId637" Type="http://schemas.openxmlformats.org/officeDocument/2006/relationships/hyperlink" Target="https://news.dhu.edu.cn/2020/1224/c6405a225902/pagem.htm" TargetMode="External"/><Relationship Id="rId844" Type="http://schemas.openxmlformats.org/officeDocument/2006/relationships/hyperlink" Target="https://news.csu.edu.cn/info/1002/131923.htm" TargetMode="External"/><Relationship Id="rId276" Type="http://schemas.openxmlformats.org/officeDocument/2006/relationships/hyperlink" Target="https://medium.com/@u0x/hitb-xctf-2018-pythons-revenge-web-writeup-7ec4d25872d5" TargetMode="External"/><Relationship Id="rId483" Type="http://schemas.openxmlformats.org/officeDocument/2006/relationships/hyperlink" Target="https://www.cnblogs.com/backlion/p/16704171.html" TargetMode="External"/><Relationship Id="rId690" Type="http://schemas.openxmlformats.org/officeDocument/2006/relationships/hyperlink" Target="https://www.secrss.com/articles/46087" TargetMode="External"/><Relationship Id="rId704" Type="http://schemas.openxmlformats.org/officeDocument/2006/relationships/hyperlink" Target="https://www.qianxin.com/digital/news/detail?id=9" TargetMode="External"/><Relationship Id="rId40" Type="http://schemas.openxmlformats.org/officeDocument/2006/relationships/hyperlink" Target="https://ctftime.org/event/857" TargetMode="External"/><Relationship Id="rId136" Type="http://schemas.openxmlformats.org/officeDocument/2006/relationships/hyperlink" Target="https://www.angelwhu.com/paper/2017/12/19/ddctf-2017-writeup/" TargetMode="External"/><Relationship Id="rId343" Type="http://schemas.openxmlformats.org/officeDocument/2006/relationships/hyperlink" Target="https://www.sqlsec.com/2018/11/nctf2018.html" TargetMode="External"/><Relationship Id="rId550" Type="http://schemas.openxmlformats.org/officeDocument/2006/relationships/hyperlink" Target="https://www.cnblogs.com/gxngxngxn/p/18091636" TargetMode="External"/><Relationship Id="rId788" Type="http://schemas.openxmlformats.org/officeDocument/2006/relationships/hyperlink" Target="http://gs.people.com.cn/n2/2021/0926/c184701-34931707.html" TargetMode="External"/><Relationship Id="rId203" Type="http://schemas.openxmlformats.org/officeDocument/2006/relationships/hyperlink" Target="https://impakho.com/post/hctf-2018-writeup" TargetMode="External"/><Relationship Id="rId648" Type="http://schemas.openxmlformats.org/officeDocument/2006/relationships/hyperlink" Target="http://news.sohu.com/20160921/n468879900.shtml" TargetMode="External"/><Relationship Id="rId855" Type="http://schemas.openxmlformats.org/officeDocument/2006/relationships/hyperlink" Target="https://www.sohu.com/a/278434819_119717" TargetMode="External"/><Relationship Id="rId287" Type="http://schemas.openxmlformats.org/officeDocument/2006/relationships/hyperlink" Target="https://aaron-hoffmann.com/sctf-2016/" TargetMode="External"/><Relationship Id="rId410" Type="http://schemas.openxmlformats.org/officeDocument/2006/relationships/hyperlink" Target="https://www.cnblogs.com/whathay/p/15614775.html" TargetMode="External"/><Relationship Id="rId494" Type="http://schemas.openxmlformats.org/officeDocument/2006/relationships/hyperlink" Target="https://blog.csdn.net/lms29355/article/details/126512978" TargetMode="External"/><Relationship Id="rId508" Type="http://schemas.openxmlformats.org/officeDocument/2006/relationships/hyperlink" Target="https://blog.wm-team.cn/index.php/archives/37/" TargetMode="External"/><Relationship Id="rId715" Type="http://schemas.openxmlformats.org/officeDocument/2006/relationships/hyperlink" Target="https://www.hznu.edu.cn/c/2021-11-23/2633714.shtml" TargetMode="External"/><Relationship Id="rId147" Type="http://schemas.openxmlformats.org/officeDocument/2006/relationships/hyperlink" Target="https://boogipop.com/2024/01/29/RealWorld%20CTF%206th%20%E6%AD%A3%E8%B5%9B_%E4%BD%93%E9%AA%8C%E8%B5%9B%20%E9%83%A8%E5%88%86%20Web%20Writeup/" TargetMode="External"/><Relationship Id="rId354" Type="http://schemas.openxmlformats.org/officeDocument/2006/relationships/hyperlink" Target="https://www.sohu.com/a/713578980_116237" TargetMode="External"/><Relationship Id="rId799" Type="http://schemas.openxmlformats.org/officeDocument/2006/relationships/hyperlink" Target="https://cs.njupt.edu.cn/2019/0513/c9228a149013/page.htm" TargetMode="External"/><Relationship Id="rId51" Type="http://schemas.openxmlformats.org/officeDocument/2006/relationships/hyperlink" Target="https://ctftime.org/event/1712" TargetMode="External"/><Relationship Id="rId561" Type="http://schemas.openxmlformats.org/officeDocument/2006/relationships/hyperlink" Target="https://www.cnblogs.com/EddieMurphy-blogs/p/18078485" TargetMode="External"/><Relationship Id="rId659" Type="http://schemas.openxmlformats.org/officeDocument/2006/relationships/hyperlink" Target="https://www.testwo.com/activity/91" TargetMode="External"/><Relationship Id="rId866" Type="http://schemas.openxmlformats.org/officeDocument/2006/relationships/hyperlink" Target="https://m.kingduns.com/hot-c-473.html" TargetMode="External"/><Relationship Id="rId214" Type="http://schemas.openxmlformats.org/officeDocument/2006/relationships/hyperlink" Target="https://balsn.tw/ctf_writeup/20190906-n1ctf/" TargetMode="External"/><Relationship Id="rId298" Type="http://schemas.openxmlformats.org/officeDocument/2006/relationships/hyperlink" Target="https://revervand.github.io/ctf/writeup/2021/07/27/CyBRICS-CTF-2021-Reverse-Paired.html" TargetMode="External"/><Relationship Id="rId421" Type="http://schemas.openxmlformats.org/officeDocument/2006/relationships/hyperlink" Target="https://www.cnblogs.com/404p3rs0n/p/15514643.html" TargetMode="External"/><Relationship Id="rId519" Type="http://schemas.openxmlformats.org/officeDocument/2006/relationships/hyperlink" Target="https://www.cnblogs.com/gxngxngxn/p/17455170.html" TargetMode="External"/><Relationship Id="rId158" Type="http://schemas.openxmlformats.org/officeDocument/2006/relationships/hyperlink" Target="https://www.secpulse.com/archives/187829.html" TargetMode="External"/><Relationship Id="rId726" Type="http://schemas.openxmlformats.org/officeDocument/2006/relationships/hyperlink" Target="https://news.fzu.edu.cn/info/1011/4739.htm" TargetMode="External"/><Relationship Id="rId62" Type="http://schemas.openxmlformats.org/officeDocument/2006/relationships/hyperlink" Target="https://ctftime.org/event/737" TargetMode="External"/><Relationship Id="rId365" Type="http://schemas.openxmlformats.org/officeDocument/2006/relationships/hyperlink" Target="https://www.cnblogs.com/xhzccy/p/18149509" TargetMode="External"/><Relationship Id="rId572" Type="http://schemas.openxmlformats.org/officeDocument/2006/relationships/hyperlink" Target="https://www.anquanke.com/post/id/178392" TargetMode="External"/><Relationship Id="rId225" Type="http://schemas.openxmlformats.org/officeDocument/2006/relationships/hyperlink" Target="https://su-team.cn/passages/2019-08-22-SUCTF/" TargetMode="External"/><Relationship Id="rId432" Type="http://schemas.openxmlformats.org/officeDocument/2006/relationships/hyperlink" Target="https://blog.csdn.net/qq_35405259/article/details/84228991" TargetMode="External"/><Relationship Id="rId877" Type="http://schemas.openxmlformats.org/officeDocument/2006/relationships/hyperlink" Target="https://cloud.tencent.com/developer/article/1472500" TargetMode="External"/><Relationship Id="rId737" Type="http://schemas.openxmlformats.org/officeDocument/2006/relationships/hyperlink" Target="https://www.hp.gov.cn/gzjg/qzfgwhgzbm/qgafj/xxgk/content/post_7397892.html" TargetMode="External"/><Relationship Id="rId73" Type="http://schemas.openxmlformats.org/officeDocument/2006/relationships/hyperlink" Target="https://ctftime.org/event/1566" TargetMode="External"/><Relationship Id="rId169" Type="http://schemas.openxmlformats.org/officeDocument/2006/relationships/hyperlink" Target="https://ypl.coffee/0ctf-2018-finals-baby-kernel/" TargetMode="External"/><Relationship Id="rId376" Type="http://schemas.openxmlformats.org/officeDocument/2006/relationships/hyperlink" Target="https://www.ctfiot.com/173987.html" TargetMode="External"/><Relationship Id="rId583" Type="http://schemas.openxmlformats.org/officeDocument/2006/relationships/hyperlink" Target="https://5ime.cn/mimic-2023.html" TargetMode="External"/><Relationship Id="rId790" Type="http://schemas.openxmlformats.org/officeDocument/2006/relationships/hyperlink" Target="https://www.ccabchina.com/info/1373/12169.htm" TargetMode="External"/><Relationship Id="rId804" Type="http://schemas.openxmlformats.org/officeDocument/2006/relationships/hyperlink" Target="https://www.isclab.org.cn/2020/12/28/2020%E5%B9%B4%E7%AC%AC17%E5%B1%8A%E5%85%A8%E5%9B%BD%E5%A4%A7%E5%AD%A6%E7%94%9F%E4%BF%A1%E6%81%AF%E5%AE%89%E5%85%A8%E4%B8%8E%E5%AF%B9%E6%8A%97%E6%8A%80%E6%9C%AF%E7%AB%9E%E8%B5%9B%E7%AE%80%E5%86%B5/" TargetMode="External"/><Relationship Id="rId4" Type="http://schemas.openxmlformats.org/officeDocument/2006/relationships/hyperlink" Target="http://www.isclab.org.cn/" TargetMode="External"/><Relationship Id="rId236" Type="http://schemas.openxmlformats.org/officeDocument/2006/relationships/hyperlink" Target="https://blog.csdn.net/weixin_43923136/article/details/108440830" TargetMode="External"/><Relationship Id="rId443" Type="http://schemas.openxmlformats.org/officeDocument/2006/relationships/hyperlink" Target="https://ctf.njupt.edu.cn/archives/831" TargetMode="External"/><Relationship Id="rId650" Type="http://schemas.openxmlformats.org/officeDocument/2006/relationships/hyperlink" Target="https://www.secrss.com/articles/55097" TargetMode="External"/><Relationship Id="rId303" Type="http://schemas.openxmlformats.org/officeDocument/2006/relationships/hyperlink" Target="https://miaotony.xyz/2021/11/02/CTF_2021donghua/" TargetMode="External"/><Relationship Id="rId748" Type="http://schemas.openxmlformats.org/officeDocument/2006/relationships/hyperlink" Target="https://ac.nowcoder.com/acm/contest/77922" TargetMode="External"/><Relationship Id="rId84" Type="http://schemas.openxmlformats.org/officeDocument/2006/relationships/hyperlink" Target="https://adworld.xctf.org.cn/league/list?rwNmOdr=1717760842830" TargetMode="External"/><Relationship Id="rId387" Type="http://schemas.openxmlformats.org/officeDocument/2006/relationships/hyperlink" Target="https://www.cnblogs.com/wgf4242/p/16825857.html" TargetMode="External"/><Relationship Id="rId510" Type="http://schemas.openxmlformats.org/officeDocument/2006/relationships/hyperlink" Target="https://bbs.kanxue.com/thread-281088.htm" TargetMode="External"/><Relationship Id="rId594" Type="http://schemas.openxmlformats.org/officeDocument/2006/relationships/hyperlink" Target="https://baijiahao.baidu.com/s?id=1598986690215139257&amp;wfr=spider&amp;for=pc" TargetMode="External"/><Relationship Id="rId608" Type="http://schemas.openxmlformats.org/officeDocument/2006/relationships/hyperlink" Target="https://ctftime.org/event/2021" TargetMode="External"/><Relationship Id="rId815" Type="http://schemas.openxmlformats.org/officeDocument/2006/relationships/hyperlink" Target="http://m.chinajungong.com/News/201712/35832.html" TargetMode="External"/><Relationship Id="rId247" Type="http://schemas.openxmlformats.org/officeDocument/2006/relationships/hyperlink" Target="https://www.cnblogs.com/ZimaBlue/articles/17436369.html" TargetMode="External"/><Relationship Id="rId107" Type="http://schemas.openxmlformats.org/officeDocument/2006/relationships/hyperlink" Target="https://ctftime.org/event/2236" TargetMode="External"/><Relationship Id="rId454" Type="http://schemas.openxmlformats.org/officeDocument/2006/relationships/hyperlink" Target="https://imlonghao.com/48.html" TargetMode="External"/><Relationship Id="rId661" Type="http://schemas.openxmlformats.org/officeDocument/2006/relationships/hyperlink" Target="http://icsisia.com/industry/content-2308.html" TargetMode="External"/><Relationship Id="rId759" Type="http://schemas.openxmlformats.org/officeDocument/2006/relationships/hyperlink" Target="https://shenzhen.sina.cn/news/2020-11-30/detail-iiznezxs4461473.d.html" TargetMode="External"/><Relationship Id="rId11" Type="http://schemas.openxmlformats.org/officeDocument/2006/relationships/hyperlink" Target="https://www.sm.gov.cn/inc/hgbm/" TargetMode="External"/><Relationship Id="rId314" Type="http://schemas.openxmlformats.org/officeDocument/2006/relationships/hyperlink" Target="https://www.huige233.com/pages/9cb391/" TargetMode="External"/><Relationship Id="rId398" Type="http://schemas.openxmlformats.org/officeDocument/2006/relationships/hyperlink" Target="https://www.cnblogs.com/backlion/p/17459760.html" TargetMode="External"/><Relationship Id="rId521" Type="http://schemas.openxmlformats.org/officeDocument/2006/relationships/hyperlink" Target="https://www.sohu.com/a/425939159_793178" TargetMode="External"/><Relationship Id="rId619" Type="http://schemas.openxmlformats.org/officeDocument/2006/relationships/hyperlink" Target="https://cs.fudan.edu.cn/17/4c/c24256a268108/page.htm" TargetMode="External"/><Relationship Id="rId95" Type="http://schemas.openxmlformats.org/officeDocument/2006/relationships/hyperlink" Target="https://ctftime.org/event/1367" TargetMode="External"/><Relationship Id="rId160" Type="http://schemas.openxmlformats.org/officeDocument/2006/relationships/hyperlink" Target="https://blog.rois.io/2021/09/27/2021-0ctf-tctf-final-writeup/" TargetMode="External"/><Relationship Id="rId826" Type="http://schemas.openxmlformats.org/officeDocument/2006/relationships/hyperlink" Target="https://www.sohu.com/a/495711348_100124314" TargetMode="External"/><Relationship Id="rId258" Type="http://schemas.openxmlformats.org/officeDocument/2006/relationships/hyperlink" Target="https://www.anquanke.com/post/id/87206" TargetMode="External"/><Relationship Id="rId465" Type="http://schemas.openxmlformats.org/officeDocument/2006/relationships/hyperlink" Target="https://www.ctfiot.com/56442.html" TargetMode="External"/><Relationship Id="rId672" Type="http://schemas.openxmlformats.org/officeDocument/2006/relationships/hyperlink" Target="https://www.integritytech.com.cn/html/News/News_185_1.html" TargetMode="External"/><Relationship Id="rId22" Type="http://schemas.openxmlformats.org/officeDocument/2006/relationships/hyperlink" Target="https://ctftime.org/event/614" TargetMode="External"/><Relationship Id="rId118" Type="http://schemas.openxmlformats.org/officeDocument/2006/relationships/hyperlink" Target="https://ctftime.org/event/1012" TargetMode="External"/><Relationship Id="rId325" Type="http://schemas.openxmlformats.org/officeDocument/2006/relationships/hyperlink" Target="https://sist.shanghaitech.edu.cn/2017/1123/c2858a25158/page.htm" TargetMode="External"/><Relationship Id="rId532" Type="http://schemas.openxmlformats.org/officeDocument/2006/relationships/hyperlink" Target="https://cn-sec.com/archives/2120669.html" TargetMode="External"/><Relationship Id="rId171" Type="http://schemas.openxmlformats.org/officeDocument/2006/relationships/hyperlink" Target="https://david942j.blogspot.com/2017/03/write-up-0ctf-2017-qual-pwn647-pages.html" TargetMode="External"/><Relationship Id="rId837" Type="http://schemas.openxmlformats.org/officeDocument/2006/relationships/hyperlink" Target="https://www.cnpanda.net/ctf/415.html" TargetMode="External"/><Relationship Id="rId269" Type="http://schemas.openxmlformats.org/officeDocument/2006/relationships/hyperlink" Target="https://blog.bi0s.in/2021/01/20/Pwn/StarCTF21-FavArch-1/" TargetMode="External"/><Relationship Id="rId476" Type="http://schemas.openxmlformats.org/officeDocument/2006/relationships/hyperlink" Target="https://www.scse.uestc.edu.cn/info/1020/12421.htm" TargetMode="External"/><Relationship Id="rId683" Type="http://schemas.openxmlformats.org/officeDocument/2006/relationships/hyperlink" Target="https://www.wenjiang.gov.cn/wjzzw/zzssxx/2021-09/26/content_dacad608322e41038771198cdcaaf473.shtml" TargetMode="External"/><Relationship Id="rId33" Type="http://schemas.openxmlformats.org/officeDocument/2006/relationships/hyperlink" Target="https://ctftime.org/event/266" TargetMode="External"/><Relationship Id="rId129" Type="http://schemas.openxmlformats.org/officeDocument/2006/relationships/hyperlink" Target="https://cn-sec.com/archives/2701685.html" TargetMode="External"/><Relationship Id="rId336" Type="http://schemas.openxmlformats.org/officeDocument/2006/relationships/hyperlink" Target="https://www.jianshu.com/p/6ba1fbb1de52" TargetMode="External"/><Relationship Id="rId543" Type="http://schemas.openxmlformats.org/officeDocument/2006/relationships/hyperlink" Target="https://zysgmzb.club/index.php/archives/226" TargetMode="External"/><Relationship Id="rId182" Type="http://schemas.openxmlformats.org/officeDocument/2006/relationships/hyperlink" Target="https://0x90r00t.com/2016/03/21/bctf-2016-forensics-150-catvideo-write-up/" TargetMode="External"/><Relationship Id="rId403" Type="http://schemas.openxmlformats.org/officeDocument/2006/relationships/hyperlink" Target="https://ephemerally.top/post/6" TargetMode="External"/><Relationship Id="rId750" Type="http://schemas.openxmlformats.org/officeDocument/2006/relationships/hyperlink" Target="https://www.douyin.com/shipin/7343623269284644902" TargetMode="External"/><Relationship Id="rId848" Type="http://schemas.openxmlformats.org/officeDocument/2006/relationships/hyperlink" Target="https://blog.csdn.net/yuse1194/article/details/78637242" TargetMode="External"/><Relationship Id="rId487" Type="http://schemas.openxmlformats.org/officeDocument/2006/relationships/hyperlink" Target="https://blog.csdn.net/a_touhouer/article/details/117632700" TargetMode="External"/><Relationship Id="rId610" Type="http://schemas.openxmlformats.org/officeDocument/2006/relationships/hyperlink" Target="https://www.anquanke.com/post/id/264422" TargetMode="External"/><Relationship Id="rId694" Type="http://schemas.openxmlformats.org/officeDocument/2006/relationships/hyperlink" Target="https://www.anquanke.com/post/id/177285" TargetMode="External"/><Relationship Id="rId708" Type="http://schemas.openxmlformats.org/officeDocument/2006/relationships/hyperlink" Target="http://www.whhxit.edu.cn/xxgc/info/1053/4794.htm" TargetMode="External"/><Relationship Id="rId347" Type="http://schemas.openxmlformats.org/officeDocument/2006/relationships/hyperlink" Target="https://www.51cto.com/article/638061.html" TargetMode="External"/><Relationship Id="rId44" Type="http://schemas.openxmlformats.org/officeDocument/2006/relationships/hyperlink" Target="https://adworld.xctf.org.cn/contest/assess?hash=94938be6-ce42-11ee-ab28-000c29bc20bf&amp;rwNmOdr=1717601821921" TargetMode="External"/><Relationship Id="rId554" Type="http://schemas.openxmlformats.org/officeDocument/2006/relationships/hyperlink" Target="https://ctftime.org/writeup/12656" TargetMode="External"/><Relationship Id="rId761" Type="http://schemas.openxmlformats.org/officeDocument/2006/relationships/hyperlink" Target="https://www.ichunqiu.com/competition/detail/154" TargetMode="External"/><Relationship Id="rId859" Type="http://schemas.openxmlformats.org/officeDocument/2006/relationships/hyperlink" Target="https://www.jdonline.com.hk/content_47228.html" TargetMode="External"/><Relationship Id="rId193" Type="http://schemas.openxmlformats.org/officeDocument/2006/relationships/hyperlink" Target="https://jbnrz.com.cn/index.php/2023/06/21/sctf-2023/" TargetMode="External"/><Relationship Id="rId207" Type="http://schemas.openxmlformats.org/officeDocument/2006/relationships/hyperlink" Target="https://sunichi.github.io/2018/07/07/suctf18-pwn-heap(offbyone)/" TargetMode="External"/><Relationship Id="rId414" Type="http://schemas.openxmlformats.org/officeDocument/2006/relationships/hyperlink" Target="http://www.ccw.com.cn/action/action/2020-02-25/12144.html" TargetMode="External"/><Relationship Id="rId498" Type="http://schemas.openxmlformats.org/officeDocument/2006/relationships/hyperlink" Target="https://blog.csdn.net/ShangYaoPaiGu/article/details/130980913" TargetMode="External"/><Relationship Id="rId621" Type="http://schemas.openxmlformats.org/officeDocument/2006/relationships/hyperlink" Target="https://www.szu.edu.cn/info/1161/14567.htm" TargetMode="External"/><Relationship Id="rId260" Type="http://schemas.openxmlformats.org/officeDocument/2006/relationships/hyperlink" Target="https://blog.csdn.net/zwy3327078581/article/details/139223721" TargetMode="External"/><Relationship Id="rId719" Type="http://schemas.openxmlformats.org/officeDocument/2006/relationships/hyperlink" Target="https://www.zjiet.edu.cn/2018/1109/c108a34752/page.htm" TargetMode="External"/><Relationship Id="rId55" Type="http://schemas.openxmlformats.org/officeDocument/2006/relationships/hyperlink" Target="https://ctftime.org/event/262" TargetMode="External"/><Relationship Id="rId120" Type="http://schemas.openxmlformats.org/officeDocument/2006/relationships/hyperlink" Target="https://archive.conference.hitb.org/hitbsecconf2018pek/capture-the-flag/" TargetMode="External"/><Relationship Id="rId358" Type="http://schemas.openxmlformats.org/officeDocument/2006/relationships/hyperlink" Target="https://www.trust04zh.xyz/2021/08/02/2021dfjk-writeup/" TargetMode="External"/><Relationship Id="rId565" Type="http://schemas.openxmlformats.org/officeDocument/2006/relationships/hyperlink" Target="https://xz.aliyun.com/t/3428?time__1311=n4%2Bxnii%3DG%3DGQeYv9405DK3xCTubjKDu7jDhmoD" TargetMode="External"/><Relationship Id="rId772" Type="http://schemas.openxmlformats.org/officeDocument/2006/relationships/hyperlink" Target="https://archive.ph/noBMz" TargetMode="External"/><Relationship Id="rId218" Type="http://schemas.openxmlformats.org/officeDocument/2006/relationships/hyperlink" Target="https://blog.spoock.com/2016/05/19/whctf-web-writeup/" TargetMode="External"/><Relationship Id="rId425" Type="http://schemas.openxmlformats.org/officeDocument/2006/relationships/hyperlink" Target="https://www.zhousa.com/archives/43624.html" TargetMode="External"/><Relationship Id="rId632" Type="http://schemas.openxmlformats.org/officeDocument/2006/relationships/hyperlink" Target="https://ctftime.org/event/2103" TargetMode="External"/><Relationship Id="rId271" Type="http://schemas.openxmlformats.org/officeDocument/2006/relationships/hyperlink" Target="https://hujiekang.top/posts/starctf-2022-writeup/" TargetMode="External"/><Relationship Id="rId66" Type="http://schemas.openxmlformats.org/officeDocument/2006/relationships/hyperlink" Target="https://ctftime.org/event/1357" TargetMode="External"/><Relationship Id="rId131" Type="http://schemas.openxmlformats.org/officeDocument/2006/relationships/hyperlink" Target="https://ctftime.org/event/833" TargetMode="External"/><Relationship Id="rId369" Type="http://schemas.openxmlformats.org/officeDocument/2006/relationships/hyperlink" Target="https://www.secrss.com/articles/46087" TargetMode="External"/><Relationship Id="rId576" Type="http://schemas.openxmlformats.org/officeDocument/2006/relationships/hyperlink" Target="https://ctftime.org/writeup/10126" TargetMode="External"/><Relationship Id="rId783" Type="http://schemas.openxmlformats.org/officeDocument/2006/relationships/hyperlink" Target="http://www.gjbmj.gov.cn/n1/2017/0228/c409094-29113908.html" TargetMode="External"/><Relationship Id="rId229" Type="http://schemas.openxmlformats.org/officeDocument/2006/relationships/hyperlink" Target="https://blog.xmcve.com/2024/02/10/L3HCTF-2024-Writeup/" TargetMode="External"/><Relationship Id="rId436" Type="http://schemas.openxmlformats.org/officeDocument/2006/relationships/hyperlink" Target="https://blog.csdn.net/zfzdbdr1250/article/details/84724196" TargetMode="External"/><Relationship Id="rId643" Type="http://schemas.openxmlformats.org/officeDocument/2006/relationships/hyperlink" Target="http://t.m.china.com.cn/convert/c_qLy48AM2.html" TargetMode="External"/><Relationship Id="rId850" Type="http://schemas.openxmlformats.org/officeDocument/2006/relationships/hyperlink" Target="https://www.anquanke.com/post/id/192605" TargetMode="External"/><Relationship Id="rId77" Type="http://schemas.openxmlformats.org/officeDocument/2006/relationships/hyperlink" Target="https://ctftime.org/event/282/" TargetMode="External"/><Relationship Id="rId282" Type="http://schemas.openxmlformats.org/officeDocument/2006/relationships/hyperlink" Target="https://bruce30262.github.io/sctf-2014-code400/" TargetMode="External"/><Relationship Id="rId503" Type="http://schemas.openxmlformats.org/officeDocument/2006/relationships/hyperlink" Target="https://cn-sec.com/archives/1251145.html" TargetMode="External"/><Relationship Id="rId587" Type="http://schemas.openxmlformats.org/officeDocument/2006/relationships/hyperlink" Target="https://blog.csdn.net/aihuochou9723/article/details/101556490" TargetMode="External"/><Relationship Id="rId710" Type="http://schemas.openxmlformats.org/officeDocument/2006/relationships/hyperlink" Target="https://www.aqniu.com/zhuanti/2020hefei/70532.html" TargetMode="External"/><Relationship Id="rId808" Type="http://schemas.openxmlformats.org/officeDocument/2006/relationships/hyperlink" Target="https://blog.csdn.net/weixin_30646505/article/details/98380558" TargetMode="External"/><Relationship Id="rId8" Type="http://schemas.openxmlformats.org/officeDocument/2006/relationships/hyperlink" Target="https://d3c.tf/" TargetMode="External"/><Relationship Id="rId142" Type="http://schemas.openxmlformats.org/officeDocument/2006/relationships/hyperlink" Target="https://r3kapig.com/writeup/20210111-rwctf-game2048/" TargetMode="External"/><Relationship Id="rId447" Type="http://schemas.openxmlformats.org/officeDocument/2006/relationships/hyperlink" Target="https://miaotony.xyz/2021/09/18/CTF_2021_5space/" TargetMode="External"/><Relationship Id="rId794" Type="http://schemas.openxmlformats.org/officeDocument/2006/relationships/hyperlink" Target="https://www.cagd.gov.cn/v/2023/11/4195.html" TargetMode="External"/><Relationship Id="rId654" Type="http://schemas.openxmlformats.org/officeDocument/2006/relationships/hyperlink" Target="https://www.secrss.com/articles/27645" TargetMode="External"/><Relationship Id="rId861" Type="http://schemas.openxmlformats.org/officeDocument/2006/relationships/hyperlink" Target="https://zo1ro.fun/2019/08/31/blue-hat-final/" TargetMode="External"/><Relationship Id="rId293" Type="http://schemas.openxmlformats.org/officeDocument/2006/relationships/hyperlink" Target="https://lorexxar.cn/2015/11/17/rctf2015/" TargetMode="External"/><Relationship Id="rId307" Type="http://schemas.openxmlformats.org/officeDocument/2006/relationships/hyperlink" Target="https://blog.csdn.net/Thea_1207/article/details/83744517" TargetMode="External"/><Relationship Id="rId514" Type="http://schemas.openxmlformats.org/officeDocument/2006/relationships/hyperlink" Target="https://blog.csdn.net/mochu7777777/article/details/132517971" TargetMode="External"/><Relationship Id="rId721" Type="http://schemas.openxmlformats.org/officeDocument/2006/relationships/hyperlink" Target="https://www.cac.gov.cn/2021-12/15/c_1641167209664558.htm" TargetMode="External"/><Relationship Id="rId88" Type="http://schemas.openxmlformats.org/officeDocument/2006/relationships/hyperlink" Target="https://adworld.xctf.org.cn/league/list?rwNmOdr=1717760842830" TargetMode="External"/><Relationship Id="rId153" Type="http://schemas.openxmlformats.org/officeDocument/2006/relationships/hyperlink" Target="https://github.com/wm-team/WMCTF2022" TargetMode="External"/><Relationship Id="rId360" Type="http://schemas.openxmlformats.org/officeDocument/2006/relationships/hyperlink" Target="https://www.cics-cert.org.cn/web_root/webpage/articlecontent_101001_1731585099524214785.html" TargetMode="External"/><Relationship Id="rId598" Type="http://schemas.openxmlformats.org/officeDocument/2006/relationships/hyperlink" Target="https://err0r.top/article/2020-HECTF-Write-up/" TargetMode="External"/><Relationship Id="rId819" Type="http://schemas.openxmlformats.org/officeDocument/2006/relationships/hyperlink" Target="https://news.pku.edu.cn/xwzh/e9b75542813a4b02abd6831f4d413c63.htm" TargetMode="External"/><Relationship Id="rId220" Type="http://schemas.openxmlformats.org/officeDocument/2006/relationships/hyperlink" Target="https://wrlus.com/ctf/wp-whctf2017/" TargetMode="External"/><Relationship Id="rId458" Type="http://schemas.openxmlformats.org/officeDocument/2006/relationships/hyperlink" Target="https://blog.csdn.net/mochu7777777/article/details/130255217" TargetMode="External"/><Relationship Id="rId665" Type="http://schemas.openxmlformats.org/officeDocument/2006/relationships/hyperlink" Target="https://m.yunnan.cn/system/2020/11/02/031090214.shtml" TargetMode="External"/><Relationship Id="rId872" Type="http://schemas.openxmlformats.org/officeDocument/2006/relationships/hyperlink" Target="https://www.nynusec.com/post/71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news.bupt.edu.cn/ddh15/info/1005/1580.htm" TargetMode="External"/><Relationship Id="rId18" Type="http://schemas.openxmlformats.org/officeDocument/2006/relationships/hyperlink" Target="https://www.cnblogs.com/vict0r/p/13527845.html" TargetMode="External"/><Relationship Id="rId26" Type="http://schemas.openxmlformats.org/officeDocument/2006/relationships/hyperlink" Target="https://www.tsinghua.edu.cn/info/1175/19396.htm" TargetMode="External"/><Relationship Id="rId39" Type="http://schemas.openxmlformats.org/officeDocument/2006/relationships/hyperlink" Target="https://news.whu.edu.cn/info/1003/19336.htm" TargetMode="External"/><Relationship Id="rId21" Type="http://schemas.openxmlformats.org/officeDocument/2006/relationships/hyperlink" Target="https://xxxy.zjxu.edu.cn/info/10442/87986.htm" TargetMode="External"/><Relationship Id="rId34" Type="http://schemas.openxmlformats.org/officeDocument/2006/relationships/hyperlink" Target="https://bit.edu.cn/publish/bit/xww/xwtt/a28827.htm" TargetMode="External"/><Relationship Id="rId42" Type="http://schemas.openxmlformats.org/officeDocument/2006/relationships/hyperlink" Target="https://blog.csdn.net/qq_42280544/article/details/89460410" TargetMode="External"/><Relationship Id="rId47" Type="http://schemas.openxmlformats.org/officeDocument/2006/relationships/hyperlink" Target="https://nqtr.cn/news/show-2362426.html?action=onClick" TargetMode="External"/><Relationship Id="rId7" Type="http://schemas.openxmlformats.org/officeDocument/2006/relationships/hyperlink" Target="https://blog.csdn.net/aptx4869_li/article/details/80589250" TargetMode="External"/><Relationship Id="rId2" Type="http://schemas.openxmlformats.org/officeDocument/2006/relationships/hyperlink" Target="https://blog.csdn.net/mochu7777777/article/details/130917754" TargetMode="External"/><Relationship Id="rId16" Type="http://schemas.openxmlformats.org/officeDocument/2006/relationships/hyperlink" Target="https://blog.rexskz.info/2016-nationwide-ctf-first-writeup.html?cc_lang=zh" TargetMode="External"/><Relationship Id="rId29" Type="http://schemas.openxmlformats.org/officeDocument/2006/relationships/hyperlink" Target="https://www.bit.edu.cn/xww/zhxw/jxky1/a127405.htm" TargetMode="External"/><Relationship Id="rId11" Type="http://schemas.openxmlformats.org/officeDocument/2006/relationships/hyperlink" Target="https://www.sohu.com/a/420448113_99899618" TargetMode="External"/><Relationship Id="rId24" Type="http://schemas.openxmlformats.org/officeDocument/2006/relationships/hyperlink" Target="https://www.tsinghua.edu.cn/info/1175/19396.htm" TargetMode="External"/><Relationship Id="rId32" Type="http://schemas.openxmlformats.org/officeDocument/2006/relationships/hyperlink" Target="https://ci.hfut.edu.cn/info/1065/12177.htm" TargetMode="External"/><Relationship Id="rId37" Type="http://schemas.openxmlformats.org/officeDocument/2006/relationships/hyperlink" Target="http://www.secedu.cn/jnjs/%E7%AC%AC%E5%9B%9B%E5%B1%8A%E5%85%A8%E5%9B%BD%E5%A4%A7%E5%AD%A6%E7%94%9F%E4%BF%A1%E6%81%AF%E5%AE%89%E5%85%A8%E7%AB%9E%E8%B5%9B" TargetMode="External"/><Relationship Id="rId40" Type="http://schemas.openxmlformats.org/officeDocument/2006/relationships/hyperlink" Target="https://news.whu.edu.cn/info/1003/19336.htm" TargetMode="External"/><Relationship Id="rId45" Type="http://schemas.openxmlformats.org/officeDocument/2006/relationships/hyperlink" Target="https://ccs.scu.edu.cn/info/1028/2754.htm" TargetMode="External"/><Relationship Id="rId5" Type="http://schemas.openxmlformats.org/officeDocument/2006/relationships/hyperlink" Target="https://ctf.njupt.edu.cn/archives/454" TargetMode="External"/><Relationship Id="rId15" Type="http://schemas.openxmlformats.org/officeDocument/2006/relationships/hyperlink" Target="https://mochazz.github.io/2017/07/10/2017ncstisc/" TargetMode="External"/><Relationship Id="rId23" Type="http://schemas.openxmlformats.org/officeDocument/2006/relationships/hyperlink" Target="http://www.ciscn.cn/upload/file/20201006/1601950934237588.pdf" TargetMode="External"/><Relationship Id="rId28" Type="http://schemas.openxmlformats.org/officeDocument/2006/relationships/hyperlink" Target="https://www.bit.edu.cn/xww/zhxw/jxky1/a127405.htm" TargetMode="External"/><Relationship Id="rId36" Type="http://schemas.openxmlformats.org/officeDocument/2006/relationships/hyperlink" Target="https://cs.njupt.edu.cn/_t106/2012/0909/c1887a22616/page.htm" TargetMode="External"/><Relationship Id="rId49" Type="http://schemas.openxmlformats.org/officeDocument/2006/relationships/hyperlink" Target="https://g0ul4sh.top/2021/05/16/ciscn-2021-writeup/" TargetMode="External"/><Relationship Id="rId10" Type="http://schemas.openxmlformats.org/officeDocument/2006/relationships/hyperlink" Target="https://m.saikr.com/vse/37961" TargetMode="External"/><Relationship Id="rId19" Type="http://schemas.openxmlformats.org/officeDocument/2006/relationships/hyperlink" Target="https://blog.csdn.net/Jayjay___/article/details/139047540" TargetMode="External"/><Relationship Id="rId31" Type="http://schemas.openxmlformats.org/officeDocument/2006/relationships/hyperlink" Target="https://bit.edu.cn/publish/bit/xww/xwtt/a28827.htm" TargetMode="External"/><Relationship Id="rId44" Type="http://schemas.openxmlformats.org/officeDocument/2006/relationships/hyperlink" Target="https://news.uestc.edu.cn/?Id=72714&amp;n=UestcNews.Front.DocumentV2.ArticlePage" TargetMode="External"/><Relationship Id="rId4" Type="http://schemas.openxmlformats.org/officeDocument/2006/relationships/hyperlink" Target="https://blog.csdn.net/mochu7777777/article/details/108327699" TargetMode="External"/><Relationship Id="rId9" Type="http://schemas.openxmlformats.org/officeDocument/2006/relationships/hyperlink" Target="https://j0k3r.top/2020/08/25/CISCN-2020/" TargetMode="External"/><Relationship Id="rId14" Type="http://schemas.openxmlformats.org/officeDocument/2006/relationships/hyperlink" Target="https://www.cnblogs.com/Hardworking666/p/17374801.html" TargetMode="External"/><Relationship Id="rId22" Type="http://schemas.openxmlformats.org/officeDocument/2006/relationships/hyperlink" Target="https://cc.nankai.edu.cn/2022/0601/c13291a455613/page.htm" TargetMode="External"/><Relationship Id="rId27" Type="http://schemas.openxmlformats.org/officeDocument/2006/relationships/hyperlink" Target="http://117.78.33.202/competition/securityCompetition?compet_id=25" TargetMode="External"/><Relationship Id="rId30" Type="http://schemas.openxmlformats.org/officeDocument/2006/relationships/hyperlink" Target="https://www.njupt.edu.cn/2008/1030/c17117a89920/page.htm" TargetMode="External"/><Relationship Id="rId35" Type="http://schemas.openxmlformats.org/officeDocument/2006/relationships/hyperlink" Target="http://www.secedu.cn/jnjs/%E7%AC%AC%E5%9B%9B%E5%B1%8A%E5%85%A8%E5%9B%BD%E5%A4%A7%E5%AD%A6%E7%94%9F%E4%BF%A1%E6%81%AF%E5%AE%89%E5%85%A8%E7%AB%9E%E8%B5%9B" TargetMode="External"/><Relationship Id="rId43" Type="http://schemas.openxmlformats.org/officeDocument/2006/relationships/hyperlink" Target="https://news.uestc.edu.cn/?Id=72714&amp;n=UestcNews.Front.DocumentV2.ArticlePage" TargetMode="External"/><Relationship Id="rId48" Type="http://schemas.openxmlformats.org/officeDocument/2006/relationships/hyperlink" Target="https://blog.csdn.net/wanmiqi/article/details/117044715" TargetMode="External"/><Relationship Id="rId8" Type="http://schemas.openxmlformats.org/officeDocument/2006/relationships/hyperlink" Target="https://www.lovei.org/archives/ciscn2018.html" TargetMode="External"/><Relationship Id="rId3" Type="http://schemas.openxmlformats.org/officeDocument/2006/relationships/hyperlink" Target="https://miaotony.xyz/2022/05/31/CTF_2022CISCN_preliminary/" TargetMode="External"/><Relationship Id="rId12" Type="http://schemas.openxmlformats.org/officeDocument/2006/relationships/hyperlink" Target="https://l.xdsec.org/archives/writeup-ciscn-2017.html" TargetMode="External"/><Relationship Id="rId17" Type="http://schemas.openxmlformats.org/officeDocument/2006/relationships/hyperlink" Target="https://www.asuri.club/2016/08/13/2016-nationwide-ctf-first-writeup/" TargetMode="External"/><Relationship Id="rId25" Type="http://schemas.openxmlformats.org/officeDocument/2006/relationships/hyperlink" Target="https://www.tsinghua.edu.cn/info/1175/19396.htm" TargetMode="External"/><Relationship Id="rId33" Type="http://schemas.openxmlformats.org/officeDocument/2006/relationships/hyperlink" Target="https://ci.hfut.edu.cn/info/1065/12177.htm" TargetMode="External"/><Relationship Id="rId38" Type="http://schemas.openxmlformats.org/officeDocument/2006/relationships/hyperlink" Target="https://news.whu.edu.cn/info/1007/25161.htm" TargetMode="External"/><Relationship Id="rId46" Type="http://schemas.openxmlformats.org/officeDocument/2006/relationships/hyperlink" Target="https://xi4or0uji.github.io/2019/04/22/2019-%E5%85%A8%E5%9B%BD%E5%A4%A7%E5%AD%A6%E7%94%9F%E4%BF%A1%E6%81%AF%E5%AE%89%E5%85%A8%E7%AB%9E%E8%B5%9B-writeup/" TargetMode="External"/><Relationship Id="rId20" Type="http://schemas.openxmlformats.org/officeDocument/2006/relationships/hyperlink" Target="https://www.sxpi.edu.cn/info/1021/26452.htm" TargetMode="External"/><Relationship Id="rId41" Type="http://schemas.openxmlformats.org/officeDocument/2006/relationships/hyperlink" Target="http://www.secedu.cn/jnjs/%E7%AC%AC%E5%85%AB%E5%B1%8A%E5%85%A8%E5%9B%BD%E5%A4%A7%E5%AD%A6%E7%94%9F%E4%BF%A1%E6%81%AF%E5%AE%89%E5%85%A8%E7%AB%9E%E8%B5%9B" TargetMode="External"/><Relationship Id="rId1" Type="http://schemas.openxmlformats.org/officeDocument/2006/relationships/hyperlink" Target="https://www.cnblogs.com/SecIN/p/17592793.html" TargetMode="External"/><Relationship Id="rId6" Type="http://schemas.openxmlformats.org/officeDocument/2006/relationships/hyperlink" Target="https://blog.csdn.net/anastasia0204/article/details/8020016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estwo.com/activity/61" TargetMode="External"/><Relationship Id="rId2" Type="http://schemas.openxmlformats.org/officeDocument/2006/relationships/hyperlink" Target="https://ctftime.org/event/708/" TargetMode="External"/><Relationship Id="rId1" Type="http://schemas.openxmlformats.org/officeDocument/2006/relationships/hyperlink" Target="https://ctftime.org/event/1306"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ichunqiu.com/competition/detail/87" TargetMode="External"/><Relationship Id="rId3" Type="http://schemas.openxmlformats.org/officeDocument/2006/relationships/hyperlink" Target="https://ctf.wgpsec.org/" TargetMode="External"/><Relationship Id="rId7" Type="http://schemas.openxmlformats.org/officeDocument/2006/relationships/hyperlink" Target="https://vidar.club/" TargetMode="External"/><Relationship Id="rId2" Type="http://schemas.openxmlformats.org/officeDocument/2006/relationships/hyperlink" Target="https://www.sycsec.com/" TargetMode="External"/><Relationship Id="rId1" Type="http://schemas.openxmlformats.org/officeDocument/2006/relationships/hyperlink" Target="https://su-team.cn/" TargetMode="External"/><Relationship Id="rId6" Type="http://schemas.openxmlformats.org/officeDocument/2006/relationships/hyperlink" Target="https://blog.rois.io/" TargetMode="External"/><Relationship Id="rId11" Type="http://schemas.openxmlformats.org/officeDocument/2006/relationships/hyperlink" Target="https://ctftime.org/team/130817" TargetMode="External"/><Relationship Id="rId5" Type="http://schemas.openxmlformats.org/officeDocument/2006/relationships/hyperlink" Target="https://adworld.xctf.org.cn/league/list?rwNmOdr=1717751875495" TargetMode="External"/><Relationship Id="rId10" Type="http://schemas.openxmlformats.org/officeDocument/2006/relationships/hyperlink" Target="http://ww25.de1ctf.de1ta.club/?subid1=20240608-0043-10a7-8462-aa6fee7770d7" TargetMode="External"/><Relationship Id="rId4" Type="http://schemas.openxmlformats.org/officeDocument/2006/relationships/hyperlink" Target="https://tctf.qq.com/index.html" TargetMode="External"/><Relationship Id="rId9" Type="http://schemas.openxmlformats.org/officeDocument/2006/relationships/hyperlink" Target="https://github.com/Hcamael/CTF_rep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64B0-66C1-464A-9F4E-32E75F6A2303}">
  <dimension ref="A1:AE56"/>
  <sheetViews>
    <sheetView zoomScale="93" zoomScaleNormal="140" workbookViewId="0">
      <pane ySplit="1" topLeftCell="A2" activePane="bottomLeft" state="frozen"/>
      <selection pane="bottomLeft" activeCell="E2" sqref="E2"/>
    </sheetView>
  </sheetViews>
  <sheetFormatPr baseColWidth="10" defaultColWidth="11" defaultRowHeight="15.75" customHeight="1"/>
  <cols>
    <col min="1" max="1" width="65.83203125" customWidth="1"/>
    <col min="2" max="2" width="27.6640625" customWidth="1"/>
    <col min="3" max="3" width="15.1640625" customWidth="1"/>
    <col min="4" max="4" width="16.83203125" customWidth="1"/>
    <col min="5" max="5" width="19" customWidth="1"/>
    <col min="6" max="6" width="8.33203125" style="9" customWidth="1"/>
    <col min="7" max="7" width="20.1640625" style="9" customWidth="1"/>
    <col min="8" max="8" width="23.83203125" customWidth="1"/>
    <col min="9" max="9" width="46.6640625" customWidth="1"/>
    <col min="10" max="10" width="10.33203125" customWidth="1"/>
    <col min="11" max="12" width="8.1640625" customWidth="1"/>
    <col min="13" max="13" width="9.6640625" customWidth="1"/>
    <col min="14" max="14" width="10.1640625" customWidth="1"/>
    <col min="15" max="15" width="18" customWidth="1"/>
    <col min="16" max="16" width="14" customWidth="1"/>
    <col min="17" max="17" width="14.6640625" customWidth="1"/>
    <col min="18" max="18" width="11.33203125" customWidth="1"/>
    <col min="19" max="19" width="8.6640625" customWidth="1"/>
    <col min="20" max="20" width="7.33203125" customWidth="1"/>
    <col min="21" max="21" width="11.1640625" customWidth="1"/>
    <col min="22" max="22" width="21.1640625" customWidth="1"/>
    <col min="23" max="23" width="28.83203125" customWidth="1"/>
    <col min="24" max="24" width="12.6640625" customWidth="1"/>
    <col min="25" max="25" width="9"/>
  </cols>
  <sheetData>
    <row r="1" spans="1:31" s="1" customFormat="1" ht="16">
      <c r="A1" s="1" t="s">
        <v>0</v>
      </c>
      <c r="B1" s="1" t="s">
        <v>1</v>
      </c>
      <c r="C1" s="13" t="s">
        <v>2</v>
      </c>
      <c r="D1" s="1" t="s">
        <v>4</v>
      </c>
      <c r="E1" s="1" t="s">
        <v>5</v>
      </c>
      <c r="F1" s="8" t="s">
        <v>9</v>
      </c>
      <c r="G1" s="8" t="s">
        <v>2467</v>
      </c>
      <c r="H1" s="1" t="s">
        <v>24</v>
      </c>
      <c r="I1" s="1" t="s">
        <v>11</v>
      </c>
      <c r="J1" s="1" t="s">
        <v>12</v>
      </c>
      <c r="K1" s="1" t="s">
        <v>13</v>
      </c>
      <c r="L1" s="1" t="s">
        <v>14</v>
      </c>
      <c r="M1" s="1" t="s">
        <v>15</v>
      </c>
      <c r="N1" s="1" t="s">
        <v>16</v>
      </c>
      <c r="O1" s="1" t="s">
        <v>17</v>
      </c>
      <c r="P1" s="1" t="s">
        <v>18</v>
      </c>
      <c r="Q1" s="1" t="s">
        <v>19</v>
      </c>
      <c r="R1" s="13" t="s">
        <v>20</v>
      </c>
      <c r="S1" s="1" t="s">
        <v>21</v>
      </c>
      <c r="T1" s="1" t="s">
        <v>22</v>
      </c>
      <c r="U1" s="1" t="s">
        <v>23</v>
      </c>
      <c r="V1" s="1" t="s">
        <v>25</v>
      </c>
      <c r="W1" s="1" t="s">
        <v>26</v>
      </c>
      <c r="X1" s="1" t="s">
        <v>27</v>
      </c>
      <c r="Y1" s="1" t="s">
        <v>28</v>
      </c>
      <c r="Z1" s="1" t="s">
        <v>2470</v>
      </c>
      <c r="AA1" s="1" t="s">
        <v>2471</v>
      </c>
      <c r="AB1" s="1" t="s">
        <v>2472</v>
      </c>
      <c r="AC1" s="1" t="s">
        <v>2473</v>
      </c>
    </row>
    <row r="2" spans="1:31" ht="16">
      <c r="A2" t="s">
        <v>1035</v>
      </c>
      <c r="B2" s="16" t="s">
        <v>1036</v>
      </c>
      <c r="C2" s="16" t="s">
        <v>1037</v>
      </c>
      <c r="D2" t="s">
        <v>2520</v>
      </c>
      <c r="E2" t="s">
        <v>1038</v>
      </c>
      <c r="F2" s="9">
        <v>316</v>
      </c>
      <c r="G2" s="9">
        <v>316</v>
      </c>
      <c r="H2" s="38" t="s">
        <v>1040</v>
      </c>
      <c r="I2" t="s">
        <v>1039</v>
      </c>
      <c r="J2" t="s">
        <v>33</v>
      </c>
      <c r="M2" t="s">
        <v>33</v>
      </c>
      <c r="O2" t="s">
        <v>33</v>
      </c>
      <c r="T2" s="3" t="s">
        <v>45</v>
      </c>
      <c r="W2" t="s">
        <v>2598</v>
      </c>
      <c r="X2" t="s">
        <v>1842</v>
      </c>
    </row>
    <row r="3" spans="1:31" ht="16">
      <c r="A3" t="s">
        <v>1478</v>
      </c>
      <c r="B3" s="4" t="s">
        <v>2538</v>
      </c>
      <c r="C3" t="s">
        <v>39</v>
      </c>
      <c r="D3" t="s">
        <v>2537</v>
      </c>
      <c r="E3" t="s">
        <v>1480</v>
      </c>
      <c r="F3" s="9">
        <v>117</v>
      </c>
      <c r="G3" s="9">
        <v>468</v>
      </c>
      <c r="H3" s="7" t="s">
        <v>1482</v>
      </c>
      <c r="I3" t="s">
        <v>1481</v>
      </c>
      <c r="M3" t="s">
        <v>33</v>
      </c>
      <c r="O3" t="s">
        <v>33</v>
      </c>
      <c r="S3" t="s">
        <v>33</v>
      </c>
      <c r="T3" s="3" t="s">
        <v>45</v>
      </c>
      <c r="V3" s="3"/>
      <c r="W3" s="7" t="s">
        <v>54</v>
      </c>
      <c r="X3" s="7" t="s">
        <v>55</v>
      </c>
      <c r="Y3" s="7" t="s">
        <v>56</v>
      </c>
    </row>
    <row r="4" spans="1:31" ht="16">
      <c r="A4" t="s">
        <v>308</v>
      </c>
      <c r="B4" t="s">
        <v>309</v>
      </c>
      <c r="C4" t="s">
        <v>31</v>
      </c>
      <c r="D4" t="s">
        <v>2454</v>
      </c>
      <c r="E4" t="s">
        <v>309</v>
      </c>
      <c r="F4" s="9">
        <v>204</v>
      </c>
      <c r="G4" s="9">
        <v>612</v>
      </c>
      <c r="H4" s="10" t="s">
        <v>311</v>
      </c>
      <c r="I4" t="s">
        <v>310</v>
      </c>
      <c r="T4" s="3" t="s">
        <v>45</v>
      </c>
      <c r="U4" s="40"/>
      <c r="V4" s="3" t="s">
        <v>69</v>
      </c>
      <c r="W4" s="44" t="s">
        <v>2599</v>
      </c>
      <c r="X4" s="7" t="s">
        <v>2600</v>
      </c>
      <c r="Y4" t="s">
        <v>2601</v>
      </c>
    </row>
    <row r="5" spans="1:31" ht="16">
      <c r="A5" t="s">
        <v>1684</v>
      </c>
      <c r="B5" t="s">
        <v>2550</v>
      </c>
      <c r="C5" t="s">
        <v>39</v>
      </c>
      <c r="D5" t="s">
        <v>2498</v>
      </c>
      <c r="E5" t="s">
        <v>1686</v>
      </c>
      <c r="F5" s="9">
        <v>236</v>
      </c>
      <c r="G5" s="9">
        <v>708</v>
      </c>
      <c r="H5" s="7" t="s">
        <v>1688</v>
      </c>
      <c r="I5" t="s">
        <v>1687</v>
      </c>
      <c r="O5" t="s">
        <v>33</v>
      </c>
      <c r="T5" s="3" t="s">
        <v>45</v>
      </c>
      <c r="V5" s="3"/>
      <c r="W5" t="s">
        <v>2604</v>
      </c>
    </row>
    <row r="6" spans="1:31" ht="16">
      <c r="A6" t="s">
        <v>205</v>
      </c>
      <c r="B6" s="15" t="s">
        <v>659</v>
      </c>
      <c r="D6" t="s">
        <v>2460</v>
      </c>
      <c r="E6" t="s">
        <v>2462</v>
      </c>
      <c r="F6" s="9">
        <v>150</v>
      </c>
      <c r="G6" s="9">
        <v>750</v>
      </c>
      <c r="H6" s="2" t="s">
        <v>2458</v>
      </c>
      <c r="I6" t="s">
        <v>2459</v>
      </c>
      <c r="S6" t="s">
        <v>33</v>
      </c>
      <c r="T6" s="3"/>
      <c r="V6" s="3"/>
      <c r="W6" s="7" t="s">
        <v>101</v>
      </c>
    </row>
    <row r="7" spans="1:31" ht="16">
      <c r="A7" t="s">
        <v>48</v>
      </c>
      <c r="B7" t="s">
        <v>2573</v>
      </c>
      <c r="C7" t="s">
        <v>49</v>
      </c>
      <c r="D7" t="s">
        <v>50</v>
      </c>
      <c r="E7" t="s">
        <v>51</v>
      </c>
      <c r="F7" s="9">
        <v>159</v>
      </c>
      <c r="G7" s="9">
        <v>956</v>
      </c>
      <c r="H7" s="74" t="s">
        <v>53</v>
      </c>
      <c r="I7" t="s">
        <v>52</v>
      </c>
      <c r="L7" t="s">
        <v>33</v>
      </c>
      <c r="M7" t="s">
        <v>33</v>
      </c>
      <c r="O7" t="s">
        <v>33</v>
      </c>
      <c r="P7" t="s">
        <v>33</v>
      </c>
      <c r="Q7" t="s">
        <v>33</v>
      </c>
      <c r="S7" t="s">
        <v>33</v>
      </c>
      <c r="T7" s="3" t="s">
        <v>45</v>
      </c>
      <c r="V7" s="3"/>
      <c r="W7" t="s">
        <v>2602</v>
      </c>
    </row>
    <row r="8" spans="1:31" ht="18" customHeight="1">
      <c r="A8" t="s">
        <v>1115</v>
      </c>
      <c r="B8" t="s">
        <v>2522</v>
      </c>
      <c r="C8" t="s">
        <v>31</v>
      </c>
      <c r="D8" t="s">
        <v>2456</v>
      </c>
      <c r="E8" t="s">
        <v>2559</v>
      </c>
      <c r="F8" s="9">
        <v>167</v>
      </c>
      <c r="G8" s="9">
        <v>1169</v>
      </c>
      <c r="H8" s="10" t="s">
        <v>1116</v>
      </c>
      <c r="I8" t="s">
        <v>2521</v>
      </c>
      <c r="N8" t="s">
        <v>33</v>
      </c>
      <c r="T8" s="3" t="s">
        <v>45</v>
      </c>
      <c r="V8" s="3"/>
      <c r="W8" s="7" t="s">
        <v>188</v>
      </c>
      <c r="X8" s="7" t="s">
        <v>189</v>
      </c>
    </row>
    <row r="9" spans="1:31" ht="16">
      <c r="A9" s="90" t="s">
        <v>116</v>
      </c>
      <c r="B9" s="4" t="s">
        <v>2574</v>
      </c>
      <c r="C9" s="4" t="s">
        <v>118</v>
      </c>
      <c r="D9" s="4" t="s">
        <v>2456</v>
      </c>
      <c r="E9" t="s">
        <v>119</v>
      </c>
      <c r="F9" s="9">
        <v>224</v>
      </c>
      <c r="G9" s="9">
        <f>224*8</f>
        <v>1792</v>
      </c>
      <c r="H9" s="10" t="s">
        <v>121</v>
      </c>
      <c r="I9" t="s">
        <v>120</v>
      </c>
      <c r="T9" s="3" t="s">
        <v>45</v>
      </c>
      <c r="U9" t="s">
        <v>2461</v>
      </c>
      <c r="V9" s="3"/>
      <c r="W9" s="7" t="s">
        <v>209</v>
      </c>
    </row>
    <row r="10" spans="1:31" ht="16">
      <c r="A10" s="4" t="s">
        <v>1880</v>
      </c>
      <c r="B10" t="s">
        <v>2589</v>
      </c>
      <c r="C10" s="4"/>
      <c r="D10" t="s">
        <v>2520</v>
      </c>
      <c r="E10" t="s">
        <v>1882</v>
      </c>
      <c r="F10" s="9">
        <v>1098</v>
      </c>
      <c r="G10" s="9">
        <v>2196</v>
      </c>
      <c r="H10" s="55"/>
      <c r="I10" t="s">
        <v>2571</v>
      </c>
      <c r="J10" t="s">
        <v>33</v>
      </c>
      <c r="T10" s="3" t="s">
        <v>45</v>
      </c>
      <c r="V10" s="3"/>
      <c r="W10" s="7" t="s">
        <v>214</v>
      </c>
    </row>
    <row r="11" spans="1:31" ht="16">
      <c r="A11" t="s">
        <v>1836</v>
      </c>
      <c r="B11" t="s">
        <v>2557</v>
      </c>
      <c r="D11" t="s">
        <v>2504</v>
      </c>
      <c r="E11" t="s">
        <v>1838</v>
      </c>
      <c r="F11" s="9">
        <v>250</v>
      </c>
      <c r="G11" s="9">
        <v>2250</v>
      </c>
      <c r="H11" s="55" t="s">
        <v>1841</v>
      </c>
      <c r="I11" t="s">
        <v>1839</v>
      </c>
      <c r="J11" t="s">
        <v>33</v>
      </c>
      <c r="M11" t="s">
        <v>33</v>
      </c>
      <c r="S11" t="s">
        <v>33</v>
      </c>
      <c r="T11" s="3"/>
      <c r="V11" s="3"/>
      <c r="W11" s="7" t="s">
        <v>244</v>
      </c>
      <c r="X11" s="7" t="s">
        <v>2605</v>
      </c>
    </row>
    <row r="12" spans="1:31" ht="16">
      <c r="A12" t="s">
        <v>318</v>
      </c>
      <c r="B12" t="s">
        <v>319</v>
      </c>
      <c r="C12" t="s">
        <v>31</v>
      </c>
      <c r="D12" t="s">
        <v>2453</v>
      </c>
      <c r="E12" t="s">
        <v>319</v>
      </c>
      <c r="F12" s="9">
        <v>907</v>
      </c>
      <c r="G12" s="9">
        <v>2720</v>
      </c>
      <c r="H12" s="10" t="s">
        <v>322</v>
      </c>
      <c r="I12" t="s">
        <v>320</v>
      </c>
      <c r="T12" s="3" t="s">
        <v>45</v>
      </c>
      <c r="V12" t="s">
        <v>251</v>
      </c>
      <c r="W12" s="7" t="s">
        <v>252</v>
      </c>
    </row>
    <row r="13" spans="1:31" ht="16">
      <c r="A13" t="s">
        <v>276</v>
      </c>
      <c r="B13" t="s">
        <v>277</v>
      </c>
      <c r="D13" t="s">
        <v>2456</v>
      </c>
      <c r="E13" t="s">
        <v>277</v>
      </c>
      <c r="F13" s="9">
        <v>766</v>
      </c>
      <c r="G13" s="9">
        <v>3064</v>
      </c>
      <c r="H13" s="38" t="s">
        <v>279</v>
      </c>
      <c r="I13" t="s">
        <v>2468</v>
      </c>
      <c r="T13" s="3"/>
      <c r="V13" t="s">
        <v>2469</v>
      </c>
      <c r="W13" s="7" t="s">
        <v>280</v>
      </c>
      <c r="X13" s="7" t="s">
        <v>281</v>
      </c>
      <c r="Y13" s="7" t="s">
        <v>282</v>
      </c>
      <c r="Z13" s="7" t="s">
        <v>295</v>
      </c>
      <c r="AA13" s="7" t="s">
        <v>290</v>
      </c>
      <c r="AB13" s="7" t="s">
        <v>291</v>
      </c>
      <c r="AC13" s="7" t="s">
        <v>287</v>
      </c>
      <c r="AD13" s="7" t="s">
        <v>286</v>
      </c>
      <c r="AE13" s="7" t="s">
        <v>285</v>
      </c>
    </row>
    <row r="14" spans="1:31" ht="16">
      <c r="A14" t="s">
        <v>1877</v>
      </c>
      <c r="B14" s="4" t="s">
        <v>2564</v>
      </c>
      <c r="D14" t="s">
        <v>2453</v>
      </c>
      <c r="E14" t="s">
        <v>1878</v>
      </c>
      <c r="F14" s="9">
        <v>1281</v>
      </c>
      <c r="G14" s="9">
        <v>3843</v>
      </c>
      <c r="H14" s="7" t="s">
        <v>2592</v>
      </c>
      <c r="I14" t="s">
        <v>1879</v>
      </c>
      <c r="N14" t="s">
        <v>33</v>
      </c>
      <c r="O14" t="s">
        <v>33</v>
      </c>
      <c r="Q14" t="s">
        <v>33</v>
      </c>
      <c r="S14" t="s">
        <v>33</v>
      </c>
      <c r="T14" s="3" t="s">
        <v>34</v>
      </c>
      <c r="V14" s="3"/>
      <c r="W14" s="7" t="s">
        <v>312</v>
      </c>
      <c r="X14" s="7" t="s">
        <v>315</v>
      </c>
      <c r="Y14" s="7" t="s">
        <v>316</v>
      </c>
    </row>
    <row r="15" spans="1:31" ht="16">
      <c r="A15" s="4" t="s">
        <v>1206</v>
      </c>
      <c r="B15" t="s">
        <v>2527</v>
      </c>
      <c r="C15" s="4"/>
      <c r="D15" t="s">
        <v>2520</v>
      </c>
      <c r="E15" t="s">
        <v>1208</v>
      </c>
      <c r="F15" s="9">
        <v>2000</v>
      </c>
      <c r="G15" s="9">
        <v>4000</v>
      </c>
      <c r="H15" s="7" t="s">
        <v>1211</v>
      </c>
      <c r="I15" s="15" t="s">
        <v>1209</v>
      </c>
      <c r="N15" t="s">
        <v>33</v>
      </c>
      <c r="Q15" t="s">
        <v>33</v>
      </c>
      <c r="T15" s="3" t="s">
        <v>34</v>
      </c>
      <c r="V15" s="3"/>
      <c r="W15" s="7" t="s">
        <v>327</v>
      </c>
      <c r="X15" s="7" t="s">
        <v>328</v>
      </c>
      <c r="Y15" s="7" t="s">
        <v>324</v>
      </c>
      <c r="Z15" s="7" t="s">
        <v>323</v>
      </c>
    </row>
    <row r="16" spans="1:31" ht="16">
      <c r="A16" t="s">
        <v>1744</v>
      </c>
      <c r="B16" t="s">
        <v>2556</v>
      </c>
      <c r="D16" t="s">
        <v>2555</v>
      </c>
      <c r="E16" s="15" t="s">
        <v>1746</v>
      </c>
      <c r="F16" s="9">
        <v>1010</v>
      </c>
      <c r="G16" s="9">
        <v>4040</v>
      </c>
      <c r="H16" s="7"/>
      <c r="I16" t="s">
        <v>1747</v>
      </c>
      <c r="O16" t="s">
        <v>33</v>
      </c>
      <c r="S16" t="s">
        <v>33</v>
      </c>
      <c r="T16" s="3" t="s">
        <v>45</v>
      </c>
      <c r="V16" s="3"/>
      <c r="W16" s="7" t="s">
        <v>337</v>
      </c>
      <c r="X16" s="7" t="s">
        <v>344</v>
      </c>
      <c r="Y16" s="7" t="s">
        <v>345</v>
      </c>
      <c r="Z16" s="7" t="s">
        <v>351</v>
      </c>
      <c r="AA16" s="7" t="s">
        <v>352</v>
      </c>
      <c r="AB16" s="7" t="s">
        <v>357</v>
      </c>
      <c r="AC16" s="7" t="s">
        <v>358</v>
      </c>
    </row>
    <row r="17" spans="1:31" ht="16">
      <c r="A17" s="15" t="s">
        <v>888</v>
      </c>
      <c r="B17" s="98" t="s">
        <v>2580</v>
      </c>
      <c r="C17" t="s">
        <v>31</v>
      </c>
      <c r="D17" t="s">
        <v>40</v>
      </c>
      <c r="E17" t="s">
        <v>890</v>
      </c>
      <c r="F17" s="9">
        <v>460</v>
      </c>
      <c r="G17" s="9">
        <v>4140</v>
      </c>
      <c r="H17" s="10"/>
      <c r="I17" t="s">
        <v>2510</v>
      </c>
      <c r="J17" t="s">
        <v>33</v>
      </c>
      <c r="N17" t="s">
        <v>33</v>
      </c>
      <c r="Q17" t="s">
        <v>33</v>
      </c>
      <c r="S17" t="s">
        <v>33</v>
      </c>
      <c r="T17" s="3" t="s">
        <v>45</v>
      </c>
      <c r="V17" s="3"/>
      <c r="W17" s="7" t="s">
        <v>678</v>
      </c>
      <c r="X17" s="7" t="s">
        <v>682</v>
      </c>
      <c r="Y17" s="7" t="s">
        <v>683</v>
      </c>
      <c r="Z17" s="7" t="s">
        <v>694</v>
      </c>
      <c r="AA17" s="7" t="s">
        <v>695</v>
      </c>
      <c r="AB17" s="7" t="s">
        <v>699</v>
      </c>
      <c r="AC17" s="7" t="s">
        <v>700</v>
      </c>
      <c r="AD17" s="7" t="s">
        <v>705</v>
      </c>
      <c r="AE17" s="7" t="s">
        <v>711</v>
      </c>
    </row>
    <row r="18" spans="1:31" ht="16">
      <c r="A18" t="s">
        <v>1249</v>
      </c>
      <c r="B18" t="s">
        <v>2583</v>
      </c>
      <c r="C18" t="s">
        <v>39</v>
      </c>
      <c r="D18" t="s">
        <v>2520</v>
      </c>
      <c r="E18" t="s">
        <v>1251</v>
      </c>
      <c r="F18" s="9">
        <v>2100</v>
      </c>
      <c r="G18" s="9">
        <v>4200</v>
      </c>
      <c r="H18" s="7" t="s">
        <v>1253</v>
      </c>
      <c r="I18" t="s">
        <v>2530</v>
      </c>
      <c r="N18" t="s">
        <v>33</v>
      </c>
      <c r="Q18" t="s">
        <v>33</v>
      </c>
      <c r="T18" s="3" t="s">
        <v>45</v>
      </c>
      <c r="V18" s="3" t="s">
        <v>33</v>
      </c>
      <c r="W18" t="s">
        <v>2606</v>
      </c>
      <c r="X18" t="s">
        <v>2607</v>
      </c>
      <c r="Y18" t="s">
        <v>2608</v>
      </c>
    </row>
    <row r="19" spans="1:31" ht="16">
      <c r="A19" t="s">
        <v>1788</v>
      </c>
      <c r="B19" s="82" t="s">
        <v>2588</v>
      </c>
      <c r="C19" s="4" t="s">
        <v>39</v>
      </c>
      <c r="D19" t="s">
        <v>40</v>
      </c>
      <c r="E19" t="s">
        <v>1790</v>
      </c>
      <c r="F19" s="9">
        <v>522</v>
      </c>
      <c r="G19" s="9">
        <v>4698</v>
      </c>
      <c r="I19" t="s">
        <v>1791</v>
      </c>
      <c r="N19" t="s">
        <v>33</v>
      </c>
      <c r="O19" t="s">
        <v>33</v>
      </c>
      <c r="T19" s="3" t="s">
        <v>45</v>
      </c>
      <c r="V19" s="3"/>
      <c r="W19" s="7" t="s">
        <v>2482</v>
      </c>
    </row>
    <row r="20" spans="1:31" ht="16">
      <c r="A20" s="15" t="s">
        <v>1844</v>
      </c>
      <c r="B20" t="s">
        <v>2636</v>
      </c>
      <c r="D20" t="s">
        <v>2453</v>
      </c>
      <c r="E20" t="s">
        <v>1846</v>
      </c>
      <c r="F20" s="9">
        <v>1566</v>
      </c>
      <c r="G20" s="9">
        <v>4698</v>
      </c>
      <c r="H20" s="55"/>
      <c r="I20" t="s">
        <v>2558</v>
      </c>
      <c r="J20" t="s">
        <v>33</v>
      </c>
      <c r="M20" t="s">
        <v>33</v>
      </c>
      <c r="N20" t="s">
        <v>33</v>
      </c>
      <c r="S20" t="s">
        <v>33</v>
      </c>
      <c r="T20" s="3" t="s">
        <v>45</v>
      </c>
      <c r="V20" s="3"/>
      <c r="W20" t="s">
        <v>2609</v>
      </c>
      <c r="X20" t="s">
        <v>2610</v>
      </c>
    </row>
    <row r="21" spans="1:31" ht="16">
      <c r="A21" t="s">
        <v>332</v>
      </c>
      <c r="B21" t="s">
        <v>2596</v>
      </c>
      <c r="C21" t="s">
        <v>39</v>
      </c>
      <c r="D21" t="s">
        <v>2455</v>
      </c>
      <c r="E21" t="s">
        <v>2597</v>
      </c>
      <c r="F21" s="9">
        <v>1203</v>
      </c>
      <c r="G21" s="9">
        <v>4811</v>
      </c>
      <c r="H21" s="10" t="s">
        <v>336</v>
      </c>
      <c r="I21" t="s">
        <v>335</v>
      </c>
      <c r="O21" t="s">
        <v>33</v>
      </c>
      <c r="P21" t="s">
        <v>33</v>
      </c>
      <c r="T21" s="3" t="s">
        <v>45</v>
      </c>
      <c r="V21" s="3"/>
      <c r="W21" s="7" t="s">
        <v>770</v>
      </c>
      <c r="X21" s="7" t="s">
        <v>771</v>
      </c>
      <c r="Y21" s="7" t="s">
        <v>772</v>
      </c>
      <c r="Z21" t="s">
        <v>2495</v>
      </c>
    </row>
    <row r="22" spans="1:31" ht="16">
      <c r="A22" t="s">
        <v>1695</v>
      </c>
      <c r="B22" t="s">
        <v>2553</v>
      </c>
      <c r="C22" t="s">
        <v>31</v>
      </c>
      <c r="D22" t="s">
        <v>2537</v>
      </c>
      <c r="E22" t="s">
        <v>1697</v>
      </c>
      <c r="F22" s="9">
        <v>983</v>
      </c>
      <c r="G22" s="9">
        <v>4915</v>
      </c>
      <c r="H22" s="7" t="s">
        <v>1699</v>
      </c>
      <c r="I22" t="s">
        <v>1698</v>
      </c>
      <c r="S22" t="s">
        <v>33</v>
      </c>
      <c r="T22" s="3" t="s">
        <v>778</v>
      </c>
      <c r="V22" s="3"/>
      <c r="W22" s="7" t="s">
        <v>790</v>
      </c>
      <c r="X22" s="7" t="s">
        <v>802</v>
      </c>
      <c r="Y22" s="7" t="s">
        <v>783</v>
      </c>
      <c r="Z22" s="7" t="s">
        <v>784</v>
      </c>
    </row>
    <row r="23" spans="1:31" ht="16">
      <c r="A23" t="s">
        <v>1337</v>
      </c>
      <c r="B23" t="s">
        <v>2531</v>
      </c>
      <c r="C23" t="s">
        <v>31</v>
      </c>
      <c r="D23" t="s">
        <v>2456</v>
      </c>
      <c r="E23" t="s">
        <v>1339</v>
      </c>
      <c r="F23" s="9">
        <v>1822</v>
      </c>
      <c r="G23" s="9">
        <v>5466</v>
      </c>
      <c r="H23" s="55" t="s">
        <v>1341</v>
      </c>
      <c r="I23" t="s">
        <v>1340</v>
      </c>
      <c r="S23" t="s">
        <v>33</v>
      </c>
      <c r="T23" s="3" t="s">
        <v>45</v>
      </c>
      <c r="V23" s="3"/>
      <c r="W23" s="7" t="s">
        <v>810</v>
      </c>
      <c r="X23" s="7" t="s">
        <v>811</v>
      </c>
      <c r="Y23" s="7" t="s">
        <v>817</v>
      </c>
      <c r="Z23" s="7" t="s">
        <v>822</v>
      </c>
      <c r="AA23" s="7" t="s">
        <v>823</v>
      </c>
      <c r="AB23" s="76" t="s">
        <v>853</v>
      </c>
      <c r="AC23" s="76" t="s">
        <v>854</v>
      </c>
      <c r="AD23" s="7" t="s">
        <v>871</v>
      </c>
    </row>
    <row r="24" spans="1:31" ht="16">
      <c r="A24" s="4" t="s">
        <v>1903</v>
      </c>
      <c r="B24" s="4" t="s">
        <v>1903</v>
      </c>
      <c r="C24" s="16" t="s">
        <v>31</v>
      </c>
      <c r="D24" t="s">
        <v>2537</v>
      </c>
      <c r="E24" t="s">
        <v>94</v>
      </c>
      <c r="F24" s="9">
        <v>1410</v>
      </c>
      <c r="G24" s="9">
        <v>5640</v>
      </c>
      <c r="H24" s="55" t="s">
        <v>1904</v>
      </c>
      <c r="I24" s="88" t="s">
        <v>2572</v>
      </c>
      <c r="R24" t="s">
        <v>33</v>
      </c>
      <c r="S24" t="s">
        <v>33</v>
      </c>
      <c r="T24" s="3" t="s">
        <v>881</v>
      </c>
      <c r="V24" s="3"/>
      <c r="W24" s="7" t="s">
        <v>885</v>
      </c>
      <c r="X24" s="7" t="s">
        <v>886</v>
      </c>
      <c r="Y24" s="7" t="s">
        <v>887</v>
      </c>
      <c r="Z24" s="10" t="s">
        <v>884</v>
      </c>
      <c r="AA24" t="s">
        <v>2508</v>
      </c>
      <c r="AB24" t="s">
        <v>2509</v>
      </c>
    </row>
    <row r="25" spans="1:31" ht="16">
      <c r="A25" t="s">
        <v>235</v>
      </c>
      <c r="B25" t="s">
        <v>2577</v>
      </c>
      <c r="C25" s="4"/>
      <c r="D25" t="s">
        <v>2465</v>
      </c>
      <c r="E25" t="s">
        <v>240</v>
      </c>
      <c r="F25" s="9">
        <v>2036</v>
      </c>
      <c r="G25" s="9">
        <v>6108</v>
      </c>
      <c r="H25" s="7" t="s">
        <v>241</v>
      </c>
      <c r="I25" t="s">
        <v>237</v>
      </c>
      <c r="T25" s="3"/>
      <c r="V25" s="3"/>
      <c r="W25" s="7" t="s">
        <v>903</v>
      </c>
      <c r="X25" s="7" t="s">
        <v>907</v>
      </c>
      <c r="Y25" s="7"/>
    </row>
    <row r="26" spans="1:31" ht="16">
      <c r="A26" s="16" t="s">
        <v>1024</v>
      </c>
      <c r="B26" s="16" t="s">
        <v>1025</v>
      </c>
      <c r="C26" t="s">
        <v>118</v>
      </c>
      <c r="D26" t="s">
        <v>50</v>
      </c>
      <c r="E26" t="s">
        <v>1026</v>
      </c>
      <c r="F26" s="9">
        <v>1342</v>
      </c>
      <c r="G26" s="9">
        <v>6712</v>
      </c>
      <c r="H26" s="10" t="s">
        <v>1028</v>
      </c>
      <c r="I26" t="s">
        <v>2519</v>
      </c>
      <c r="O26" t="s">
        <v>33</v>
      </c>
      <c r="P26" t="s">
        <v>33</v>
      </c>
      <c r="T26" s="3"/>
      <c r="V26" s="3"/>
      <c r="W26" s="7" t="s">
        <v>2512</v>
      </c>
      <c r="X26" s="7" t="s">
        <v>2639</v>
      </c>
      <c r="Y26" s="7" t="s">
        <v>2640</v>
      </c>
      <c r="Z26" s="7" t="s">
        <v>2641</v>
      </c>
    </row>
    <row r="27" spans="1:31" ht="16">
      <c r="A27" t="s">
        <v>1213</v>
      </c>
      <c r="B27" t="s">
        <v>2582</v>
      </c>
      <c r="C27" t="s">
        <v>39</v>
      </c>
      <c r="D27" t="s">
        <v>2498</v>
      </c>
      <c r="E27" t="s">
        <v>1215</v>
      </c>
      <c r="F27" s="14">
        <v>1715</v>
      </c>
      <c r="G27" s="14">
        <v>6860</v>
      </c>
      <c r="I27" t="s">
        <v>2528</v>
      </c>
      <c r="O27" t="s">
        <v>33</v>
      </c>
      <c r="T27" s="3"/>
      <c r="V27" s="3"/>
      <c r="W27" t="s">
        <v>2515</v>
      </c>
      <c r="X27" s="10" t="s">
        <v>934</v>
      </c>
      <c r="Y27" t="s">
        <v>2637</v>
      </c>
      <c r="Z27" t="s">
        <v>2638</v>
      </c>
    </row>
    <row r="28" spans="1:31" ht="16">
      <c r="A28" t="s">
        <v>1522</v>
      </c>
      <c r="B28" s="98" t="s">
        <v>2635</v>
      </c>
      <c r="C28" t="s">
        <v>39</v>
      </c>
      <c r="D28" t="s">
        <v>2453</v>
      </c>
      <c r="E28" t="s">
        <v>1524</v>
      </c>
      <c r="F28" s="9">
        <v>1810</v>
      </c>
      <c r="G28" s="9">
        <v>7240</v>
      </c>
      <c r="H28" s="7" t="s">
        <v>1525</v>
      </c>
      <c r="I28" t="s">
        <v>2542</v>
      </c>
      <c r="J28" t="s">
        <v>33</v>
      </c>
      <c r="O28" t="s">
        <v>33</v>
      </c>
      <c r="T28" s="3" t="s">
        <v>45</v>
      </c>
      <c r="V28" s="3"/>
      <c r="W28" t="s">
        <v>47</v>
      </c>
    </row>
    <row r="29" spans="1:31" ht="16">
      <c r="A29" t="s">
        <v>740</v>
      </c>
      <c r="B29" s="98" t="s">
        <v>2494</v>
      </c>
      <c r="C29" t="s">
        <v>39</v>
      </c>
      <c r="D29" t="s">
        <v>2493</v>
      </c>
      <c r="E29" t="s">
        <v>742</v>
      </c>
      <c r="F29" s="9">
        <v>700</v>
      </c>
      <c r="G29" s="9">
        <v>7700</v>
      </c>
      <c r="H29" s="10" t="s">
        <v>744</v>
      </c>
      <c r="I29" t="s">
        <v>2492</v>
      </c>
      <c r="M29" t="s">
        <v>33</v>
      </c>
      <c r="P29" t="s">
        <v>33</v>
      </c>
      <c r="T29" s="3"/>
      <c r="V29" s="3"/>
      <c r="W29" t="s">
        <v>47</v>
      </c>
    </row>
    <row r="30" spans="1:31" ht="16">
      <c r="A30" t="s">
        <v>1463</v>
      </c>
      <c r="B30" t="s">
        <v>2536</v>
      </c>
      <c r="C30" t="s">
        <v>735</v>
      </c>
      <c r="D30" t="s">
        <v>2498</v>
      </c>
      <c r="E30" t="s">
        <v>1465</v>
      </c>
      <c r="F30" s="9">
        <v>2864</v>
      </c>
      <c r="G30" s="9">
        <v>8592</v>
      </c>
      <c r="H30" s="7" t="s">
        <v>1466</v>
      </c>
      <c r="I30" t="s">
        <v>2533</v>
      </c>
      <c r="K30" t="s">
        <v>33</v>
      </c>
      <c r="M30" t="s">
        <v>33</v>
      </c>
      <c r="O30" t="s">
        <v>33</v>
      </c>
      <c r="S30" t="s">
        <v>33</v>
      </c>
      <c r="T30" s="3"/>
      <c r="V30" s="3"/>
      <c r="W30" t="s">
        <v>47</v>
      </c>
    </row>
    <row r="31" spans="1:31" ht="16" customHeight="1">
      <c r="A31" t="s">
        <v>183</v>
      </c>
      <c r="B31" t="s">
        <v>2575</v>
      </c>
      <c r="D31" t="s">
        <v>2453</v>
      </c>
      <c r="E31" t="s">
        <v>185</v>
      </c>
      <c r="F31" s="9">
        <v>3348</v>
      </c>
      <c r="G31" s="9">
        <v>10044</v>
      </c>
      <c r="H31" s="10" t="s">
        <v>187</v>
      </c>
      <c r="I31" s="125" t="s">
        <v>2595</v>
      </c>
      <c r="T31" s="3" t="s">
        <v>45</v>
      </c>
      <c r="V31" s="3"/>
      <c r="W31" s="7" t="s">
        <v>1084</v>
      </c>
      <c r="X31" t="s">
        <v>2611</v>
      </c>
      <c r="Y31" t="s">
        <v>2612</v>
      </c>
    </row>
    <row r="32" spans="1:31" ht="16">
      <c r="A32" t="s">
        <v>923</v>
      </c>
      <c r="B32" t="s">
        <v>2513</v>
      </c>
      <c r="D32" t="s">
        <v>2514</v>
      </c>
      <c r="E32" t="s">
        <v>925</v>
      </c>
      <c r="F32" s="9">
        <v>2012</v>
      </c>
      <c r="G32" s="9">
        <v>12000</v>
      </c>
      <c r="H32" s="10" t="s">
        <v>933</v>
      </c>
      <c r="I32" t="s">
        <v>926</v>
      </c>
      <c r="L32" t="s">
        <v>33</v>
      </c>
      <c r="M32" t="s">
        <v>33</v>
      </c>
      <c r="Q32" t="s">
        <v>33</v>
      </c>
      <c r="R32" t="s">
        <v>33</v>
      </c>
      <c r="S32" t="s">
        <v>33</v>
      </c>
      <c r="T32" s="3"/>
      <c r="V32" s="3"/>
      <c r="W32" t="s">
        <v>1139</v>
      </c>
      <c r="X32" s="7" t="s">
        <v>2642</v>
      </c>
    </row>
    <row r="33" spans="1:29" ht="16">
      <c r="A33" s="4" t="s">
        <v>98</v>
      </c>
      <c r="B33" s="4" t="s">
        <v>99</v>
      </c>
      <c r="C33" s="16" t="s">
        <v>31</v>
      </c>
      <c r="D33" t="s">
        <v>2455</v>
      </c>
      <c r="E33" t="s">
        <v>99</v>
      </c>
      <c r="F33" s="14">
        <v>3187</v>
      </c>
      <c r="G33" s="14">
        <v>12748</v>
      </c>
      <c r="H33" s="7"/>
      <c r="I33" t="s">
        <v>100</v>
      </c>
      <c r="T33" s="3" t="s">
        <v>45</v>
      </c>
      <c r="V33" s="3"/>
      <c r="W33" s="7" t="s">
        <v>1152</v>
      </c>
      <c r="X33" s="7" t="s">
        <v>1153</v>
      </c>
    </row>
    <row r="34" spans="1:29" ht="16">
      <c r="A34" t="s">
        <v>673</v>
      </c>
      <c r="B34" t="s">
        <v>2475</v>
      </c>
      <c r="D34" t="s">
        <v>40</v>
      </c>
      <c r="E34" t="s">
        <v>2474</v>
      </c>
      <c r="F34" s="14">
        <v>1641</v>
      </c>
      <c r="G34" s="14">
        <v>13128</v>
      </c>
      <c r="H34" s="10" t="s">
        <v>677</v>
      </c>
      <c r="I34" t="s">
        <v>2476</v>
      </c>
      <c r="O34" t="s">
        <v>33</v>
      </c>
      <c r="S34" t="s">
        <v>33</v>
      </c>
      <c r="T34" t="s">
        <v>1186</v>
      </c>
      <c r="U34" s="5" t="s">
        <v>1210</v>
      </c>
      <c r="W34" s="7" t="s">
        <v>1212</v>
      </c>
      <c r="X34" t="s">
        <v>2524</v>
      </c>
      <c r="Y34" t="s">
        <v>2525</v>
      </c>
      <c r="Z34" t="s">
        <v>2526</v>
      </c>
    </row>
    <row r="35" spans="1:29" ht="16">
      <c r="A35" t="s">
        <v>1628</v>
      </c>
      <c r="B35" t="s">
        <v>2586</v>
      </c>
      <c r="C35" t="s">
        <v>31</v>
      </c>
      <c r="D35" t="s">
        <v>2456</v>
      </c>
      <c r="E35" t="s">
        <v>1628</v>
      </c>
      <c r="F35" s="14">
        <v>1900</v>
      </c>
      <c r="G35" s="14">
        <v>13300</v>
      </c>
      <c r="I35" t="s">
        <v>2543</v>
      </c>
      <c r="J35" t="s">
        <v>33</v>
      </c>
      <c r="S35" t="s">
        <v>33</v>
      </c>
      <c r="T35" t="s">
        <v>1186</v>
      </c>
      <c r="U35" s="5" t="s">
        <v>1216</v>
      </c>
      <c r="W35" t="s">
        <v>2613</v>
      </c>
      <c r="X35" t="s">
        <v>2614</v>
      </c>
      <c r="Z35" t="s">
        <v>1219</v>
      </c>
    </row>
    <row r="36" spans="1:29" ht="16">
      <c r="A36" t="s">
        <v>774</v>
      </c>
      <c r="B36" s="98" t="s">
        <v>2499</v>
      </c>
      <c r="C36" s="16" t="s">
        <v>766</v>
      </c>
      <c r="D36" t="s">
        <v>2498</v>
      </c>
      <c r="E36" t="s">
        <v>776</v>
      </c>
      <c r="F36" s="9">
        <v>3560</v>
      </c>
      <c r="G36" s="9">
        <v>14240</v>
      </c>
      <c r="H36" s="10" t="s">
        <v>779</v>
      </c>
      <c r="I36" t="s">
        <v>777</v>
      </c>
      <c r="T36" t="s">
        <v>1186</v>
      </c>
      <c r="U36" s="5" t="s">
        <v>1252</v>
      </c>
      <c r="W36" s="44" t="s">
        <v>2615</v>
      </c>
      <c r="Y36" t="s">
        <v>2616</v>
      </c>
      <c r="Z36" t="s">
        <v>2617</v>
      </c>
    </row>
    <row r="37" spans="1:29" ht="16">
      <c r="A37" t="s">
        <v>246</v>
      </c>
      <c r="B37" t="s">
        <v>248</v>
      </c>
      <c r="C37" t="s">
        <v>31</v>
      </c>
      <c r="D37" t="s">
        <v>2466</v>
      </c>
      <c r="E37" t="s">
        <v>248</v>
      </c>
      <c r="F37" s="9">
        <v>1824</v>
      </c>
      <c r="G37" s="9">
        <v>14588</v>
      </c>
      <c r="H37" s="38" t="s">
        <v>250</v>
      </c>
      <c r="I37" t="s">
        <v>249</v>
      </c>
      <c r="W37" t="s">
        <v>2618</v>
      </c>
      <c r="X37" t="s">
        <v>2619</v>
      </c>
      <c r="Y37" t="s">
        <v>2620</v>
      </c>
    </row>
    <row r="38" spans="1:29" ht="16">
      <c r="A38" t="s">
        <v>719</v>
      </c>
      <c r="B38" s="111" t="s">
        <v>2578</v>
      </c>
      <c r="C38" t="s">
        <v>39</v>
      </c>
      <c r="D38" t="s">
        <v>2477</v>
      </c>
      <c r="E38" t="s">
        <v>2479</v>
      </c>
      <c r="F38" s="9">
        <v>4886</v>
      </c>
      <c r="G38" s="9">
        <v>14658</v>
      </c>
      <c r="H38" s="7" t="s">
        <v>725</v>
      </c>
      <c r="I38" t="s">
        <v>2478</v>
      </c>
      <c r="O38" t="s">
        <v>33</v>
      </c>
      <c r="S38" t="s">
        <v>33</v>
      </c>
      <c r="T38" s="55" t="s">
        <v>1380</v>
      </c>
      <c r="W38" t="s">
        <v>2621</v>
      </c>
      <c r="X38" t="s">
        <v>2622</v>
      </c>
      <c r="Y38" t="s">
        <v>2623</v>
      </c>
    </row>
    <row r="39" spans="1:29" ht="16">
      <c r="A39" t="s">
        <v>1664</v>
      </c>
      <c r="B39" t="s">
        <v>2546</v>
      </c>
      <c r="C39" t="s">
        <v>39</v>
      </c>
      <c r="D39" t="s">
        <v>50</v>
      </c>
      <c r="E39" t="s">
        <v>2545</v>
      </c>
      <c r="F39" s="9">
        <v>3444</v>
      </c>
      <c r="G39" s="9">
        <v>15000</v>
      </c>
      <c r="H39" s="7" t="s">
        <v>2547</v>
      </c>
      <c r="I39" t="s">
        <v>2548</v>
      </c>
      <c r="J39" t="s">
        <v>33</v>
      </c>
      <c r="O39" t="s">
        <v>33</v>
      </c>
      <c r="T39" t="s">
        <v>1274</v>
      </c>
      <c r="W39" s="7" t="s">
        <v>1452</v>
      </c>
      <c r="X39" s="7" t="s">
        <v>1453</v>
      </c>
      <c r="Y39" s="7" t="s">
        <v>1454</v>
      </c>
    </row>
    <row r="40" spans="1:29" ht="16">
      <c r="A40" t="s">
        <v>1500</v>
      </c>
      <c r="B40" t="s">
        <v>2584</v>
      </c>
      <c r="D40" t="s">
        <v>2464</v>
      </c>
      <c r="E40" t="s">
        <v>1502</v>
      </c>
      <c r="F40" s="9">
        <v>4267</v>
      </c>
      <c r="G40" s="9">
        <v>17068</v>
      </c>
      <c r="H40" s="7" t="s">
        <v>1504</v>
      </c>
      <c r="I40" t="s">
        <v>2540</v>
      </c>
      <c r="J40" t="s">
        <v>33</v>
      </c>
      <c r="O40" t="s">
        <v>33</v>
      </c>
      <c r="S40" t="s">
        <v>33</v>
      </c>
      <c r="T40" t="s">
        <v>1274</v>
      </c>
      <c r="W40" t="s">
        <v>2534</v>
      </c>
      <c r="X40" t="s">
        <v>2535</v>
      </c>
      <c r="Y40" t="s">
        <v>1454</v>
      </c>
    </row>
    <row r="41" spans="1:29" ht="16">
      <c r="A41" t="s">
        <v>1769</v>
      </c>
      <c r="B41" t="s">
        <v>2587</v>
      </c>
      <c r="C41" s="4" t="s">
        <v>31</v>
      </c>
      <c r="D41" t="s">
        <v>2453</v>
      </c>
      <c r="E41" t="s">
        <v>1771</v>
      </c>
      <c r="F41" s="9">
        <v>8930</v>
      </c>
      <c r="G41" s="9">
        <v>17860</v>
      </c>
      <c r="H41" s="7"/>
      <c r="I41" t="s">
        <v>1772</v>
      </c>
      <c r="J41" t="s">
        <v>33</v>
      </c>
      <c r="M41" t="s">
        <v>33</v>
      </c>
      <c r="T41" t="s">
        <v>1274</v>
      </c>
      <c r="W41" s="7" t="s">
        <v>1483</v>
      </c>
      <c r="X41" s="7" t="s">
        <v>1484</v>
      </c>
      <c r="Y41" s="7" t="s">
        <v>1485</v>
      </c>
      <c r="Z41" s="7" t="s">
        <v>1489</v>
      </c>
      <c r="AA41" s="7" t="s">
        <v>1490</v>
      </c>
      <c r="AB41" s="7" t="s">
        <v>1494</v>
      </c>
      <c r="AC41" s="7" t="s">
        <v>1495</v>
      </c>
    </row>
    <row r="42" spans="1:29" ht="16">
      <c r="A42" t="s">
        <v>764</v>
      </c>
      <c r="B42" s="16" t="s">
        <v>2497</v>
      </c>
      <c r="C42" s="16" t="s">
        <v>766</v>
      </c>
      <c r="D42" t="s">
        <v>2504</v>
      </c>
      <c r="E42" t="s">
        <v>767</v>
      </c>
      <c r="F42" s="9">
        <v>2517</v>
      </c>
      <c r="G42" s="9">
        <v>20136</v>
      </c>
      <c r="H42" t="s">
        <v>2496</v>
      </c>
      <c r="I42" t="s">
        <v>2554</v>
      </c>
      <c r="K42" t="s">
        <v>33</v>
      </c>
      <c r="M42" t="s">
        <v>33</v>
      </c>
      <c r="P42" t="s">
        <v>33</v>
      </c>
      <c r="Q42" t="s">
        <v>33</v>
      </c>
      <c r="S42" t="s">
        <v>33</v>
      </c>
      <c r="W42" s="44" t="s">
        <v>2539</v>
      </c>
      <c r="X42" s="7"/>
    </row>
    <row r="43" spans="1:29" ht="16">
      <c r="A43" t="s">
        <v>88</v>
      </c>
      <c r="B43" t="s">
        <v>89</v>
      </c>
      <c r="C43" t="s">
        <v>39</v>
      </c>
      <c r="D43" t="s">
        <v>2453</v>
      </c>
      <c r="E43" t="s">
        <v>2634</v>
      </c>
      <c r="F43" s="14">
        <v>5149</v>
      </c>
      <c r="G43" s="14">
        <v>20596</v>
      </c>
      <c r="H43" s="74" t="s">
        <v>91</v>
      </c>
      <c r="I43" s="16" t="s">
        <v>90</v>
      </c>
      <c r="K43" t="s">
        <v>33</v>
      </c>
      <c r="W43" t="s">
        <v>2541</v>
      </c>
      <c r="X43" s="76" t="s">
        <v>1528</v>
      </c>
      <c r="Y43" s="76" t="s">
        <v>1537</v>
      </c>
      <c r="Z43" s="7" t="s">
        <v>1543</v>
      </c>
      <c r="AA43" s="7" t="s">
        <v>1544</v>
      </c>
    </row>
    <row r="44" spans="1:29" ht="16">
      <c r="A44" t="s">
        <v>727</v>
      </c>
      <c r="B44" s="98" t="s">
        <v>2579</v>
      </c>
      <c r="C44" t="s">
        <v>31</v>
      </c>
      <c r="D44" t="s">
        <v>2490</v>
      </c>
      <c r="E44" t="s">
        <v>2491</v>
      </c>
      <c r="F44" s="9">
        <v>2478</v>
      </c>
      <c r="G44" s="9">
        <v>24780</v>
      </c>
      <c r="H44" s="10" t="s">
        <v>731</v>
      </c>
      <c r="I44" t="s">
        <v>730</v>
      </c>
      <c r="P44" t="s">
        <v>33</v>
      </c>
      <c r="T44" t="s">
        <v>1555</v>
      </c>
      <c r="W44" t="s">
        <v>1573</v>
      </c>
      <c r="X44" t="s">
        <v>2624</v>
      </c>
      <c r="Y44" t="s">
        <v>2625</v>
      </c>
    </row>
    <row r="45" spans="1:29" ht="16">
      <c r="A45" t="s">
        <v>63</v>
      </c>
      <c r="B45" t="s">
        <v>2452</v>
      </c>
      <c r="C45" t="s">
        <v>39</v>
      </c>
      <c r="D45" t="s">
        <v>50</v>
      </c>
      <c r="E45" t="s">
        <v>1291</v>
      </c>
      <c r="F45" s="9">
        <v>2833</v>
      </c>
      <c r="G45" s="9">
        <v>28330</v>
      </c>
      <c r="H45" s="74" t="s">
        <v>68</v>
      </c>
      <c r="I45" s="16" t="s">
        <v>2450</v>
      </c>
      <c r="J45" t="s">
        <v>33</v>
      </c>
      <c r="L45" t="s">
        <v>33</v>
      </c>
      <c r="M45" t="s">
        <v>33</v>
      </c>
      <c r="W45" s="55" t="s">
        <v>2544</v>
      </c>
      <c r="X45" s="55" t="s">
        <v>1632</v>
      </c>
      <c r="Y45" s="76" t="s">
        <v>1641</v>
      </c>
      <c r="Z45" s="76" t="s">
        <v>1644</v>
      </c>
      <c r="AA45" s="76" t="s">
        <v>1649</v>
      </c>
      <c r="AB45" s="7" t="s">
        <v>1652</v>
      </c>
    </row>
    <row r="46" spans="1:29" ht="16">
      <c r="A46" t="s">
        <v>919</v>
      </c>
      <c r="B46" t="s">
        <v>920</v>
      </c>
      <c r="D46" t="s">
        <v>50</v>
      </c>
      <c r="E46" t="s">
        <v>919</v>
      </c>
      <c r="F46" s="9" t="s">
        <v>2457</v>
      </c>
      <c r="G46" s="9">
        <v>50000</v>
      </c>
      <c r="H46" s="10" t="s">
        <v>922</v>
      </c>
      <c r="I46" t="s">
        <v>2511</v>
      </c>
      <c r="J46" t="s">
        <v>33</v>
      </c>
      <c r="O46" t="s">
        <v>33</v>
      </c>
      <c r="T46" t="s">
        <v>360</v>
      </c>
      <c r="W46" s="7" t="s">
        <v>1668</v>
      </c>
      <c r="X46" t="s">
        <v>2549</v>
      </c>
    </row>
    <row r="47" spans="1:29" ht="16">
      <c r="A47" t="s">
        <v>1376</v>
      </c>
      <c r="B47" t="s">
        <v>2532</v>
      </c>
      <c r="C47" t="s">
        <v>31</v>
      </c>
      <c r="D47" t="s">
        <v>2490</v>
      </c>
      <c r="E47" t="s">
        <v>1378</v>
      </c>
      <c r="F47" s="14">
        <v>5025</v>
      </c>
      <c r="G47" s="14">
        <v>50250</v>
      </c>
      <c r="H47" s="7" t="s">
        <v>1381</v>
      </c>
      <c r="I47" t="s">
        <v>1379</v>
      </c>
      <c r="M47" t="s">
        <v>33</v>
      </c>
      <c r="O47" t="s">
        <v>33</v>
      </c>
      <c r="S47" t="s">
        <v>33</v>
      </c>
      <c r="T47" t="s">
        <v>360</v>
      </c>
      <c r="W47" s="44" t="s">
        <v>2551</v>
      </c>
      <c r="X47" s="7" t="s">
        <v>2626</v>
      </c>
      <c r="Y47" t="s">
        <v>2627</v>
      </c>
    </row>
    <row r="48" spans="1:29" ht="16">
      <c r="A48" t="s">
        <v>2503</v>
      </c>
      <c r="B48" s="87" t="s">
        <v>2501</v>
      </c>
      <c r="C48" t="s">
        <v>31</v>
      </c>
      <c r="D48" t="s">
        <v>2500</v>
      </c>
      <c r="E48" t="s">
        <v>806</v>
      </c>
      <c r="F48" s="9">
        <v>5050</v>
      </c>
      <c r="G48" s="9">
        <v>50500</v>
      </c>
      <c r="H48" s="10" t="s">
        <v>809</v>
      </c>
      <c r="I48" t="s">
        <v>2502</v>
      </c>
      <c r="S48" t="s">
        <v>33</v>
      </c>
      <c r="W48" t="s">
        <v>1713</v>
      </c>
      <c r="X48" t="s">
        <v>1711</v>
      </c>
    </row>
    <row r="49" spans="1:28" ht="16">
      <c r="A49" t="s">
        <v>877</v>
      </c>
      <c r="B49" s="98" t="s">
        <v>2506</v>
      </c>
      <c r="C49" t="s">
        <v>39</v>
      </c>
      <c r="D49" t="s">
        <v>50</v>
      </c>
      <c r="E49" t="s">
        <v>2505</v>
      </c>
      <c r="F49" s="9">
        <v>15837</v>
      </c>
      <c r="G49" s="9">
        <v>56000</v>
      </c>
      <c r="H49" s="55" t="s">
        <v>882</v>
      </c>
      <c r="I49" t="s">
        <v>2507</v>
      </c>
      <c r="M49" t="s">
        <v>33</v>
      </c>
      <c r="N49" t="s">
        <v>33</v>
      </c>
      <c r="O49" t="s">
        <v>33</v>
      </c>
      <c r="Q49" t="s">
        <v>33</v>
      </c>
      <c r="W49" s="7" t="s">
        <v>2628</v>
      </c>
      <c r="X49" t="s">
        <v>2629</v>
      </c>
    </row>
    <row r="50" spans="1:28" ht="16">
      <c r="A50" t="s">
        <v>1147</v>
      </c>
      <c r="B50" t="s">
        <v>2523</v>
      </c>
      <c r="C50" t="s">
        <v>31</v>
      </c>
      <c r="D50" t="s">
        <v>2456</v>
      </c>
      <c r="E50" t="s">
        <v>1149</v>
      </c>
      <c r="F50" s="14">
        <v>9255</v>
      </c>
      <c r="G50" s="14">
        <v>74040</v>
      </c>
      <c r="H50" s="7" t="s">
        <v>1151</v>
      </c>
      <c r="I50" t="s">
        <v>1150</v>
      </c>
      <c r="L50" t="s">
        <v>33</v>
      </c>
      <c r="M50" t="s">
        <v>33</v>
      </c>
      <c r="O50" t="s">
        <v>33</v>
      </c>
      <c r="S50" t="s">
        <v>33</v>
      </c>
      <c r="T50" t="s">
        <v>360</v>
      </c>
      <c r="U50" t="s">
        <v>1773</v>
      </c>
      <c r="W50" s="7" t="s">
        <v>1775</v>
      </c>
      <c r="X50" t="s">
        <v>1780</v>
      </c>
      <c r="Y50" t="s">
        <v>2630</v>
      </c>
      <c r="Z50" t="s">
        <v>2631</v>
      </c>
    </row>
    <row r="51" spans="1:28" ht="16">
      <c r="A51" t="s">
        <v>37</v>
      </c>
      <c r="B51" s="16" t="s">
        <v>38</v>
      </c>
      <c r="C51" t="s">
        <v>39</v>
      </c>
      <c r="D51" t="s">
        <v>40</v>
      </c>
      <c r="E51" t="s">
        <v>41</v>
      </c>
      <c r="F51" s="9">
        <v>6907</v>
      </c>
      <c r="G51" s="9">
        <v>86225</v>
      </c>
      <c r="H51" s="10" t="s">
        <v>46</v>
      </c>
      <c r="I51" t="s">
        <v>44</v>
      </c>
      <c r="P51" t="s">
        <v>33</v>
      </c>
      <c r="T51" t="s">
        <v>360</v>
      </c>
      <c r="U51" t="s">
        <v>1792</v>
      </c>
      <c r="W51" s="7" t="s">
        <v>1793</v>
      </c>
      <c r="X51" s="7" t="s">
        <v>1794</v>
      </c>
      <c r="Y51" s="7" t="s">
        <v>1795</v>
      </c>
    </row>
    <row r="52" spans="1:28" ht="16">
      <c r="A52" t="s">
        <v>1080</v>
      </c>
      <c r="B52" t="s">
        <v>2581</v>
      </c>
      <c r="C52" t="s">
        <v>31</v>
      </c>
      <c r="D52" t="s">
        <v>50</v>
      </c>
      <c r="E52" t="s">
        <v>1082</v>
      </c>
      <c r="F52" s="14">
        <v>15828</v>
      </c>
      <c r="G52" s="14">
        <v>94968</v>
      </c>
      <c r="H52" s="10"/>
      <c r="I52" t="s">
        <v>1083</v>
      </c>
      <c r="O52" t="s">
        <v>33</v>
      </c>
      <c r="U52" t="s">
        <v>1840</v>
      </c>
      <c r="W52" s="7" t="s">
        <v>1842</v>
      </c>
      <c r="X52" s="7" t="s">
        <v>1843</v>
      </c>
      <c r="Y52" t="s">
        <v>2632</v>
      </c>
    </row>
    <row r="53" spans="1:28" ht="16">
      <c r="A53" t="s">
        <v>1551</v>
      </c>
      <c r="B53" t="s">
        <v>2585</v>
      </c>
      <c r="C53" t="s">
        <v>39</v>
      </c>
      <c r="D53" t="s">
        <v>50</v>
      </c>
      <c r="E53" t="s">
        <v>1553</v>
      </c>
      <c r="F53" s="9">
        <v>36310</v>
      </c>
      <c r="G53" s="9">
        <v>145240</v>
      </c>
      <c r="H53" s="7" t="s">
        <v>1556</v>
      </c>
      <c r="I53" t="s">
        <v>1554</v>
      </c>
      <c r="J53" t="s">
        <v>33</v>
      </c>
      <c r="O53" t="s">
        <v>33</v>
      </c>
      <c r="P53" t="s">
        <v>33</v>
      </c>
      <c r="W53" s="7" t="s">
        <v>1858</v>
      </c>
      <c r="X53" s="7" t="s">
        <v>1856</v>
      </c>
    </row>
    <row r="54" spans="1:28" ht="16">
      <c r="A54" t="s">
        <v>1017</v>
      </c>
      <c r="B54" s="124" t="s">
        <v>2516</v>
      </c>
      <c r="C54" t="s">
        <v>1019</v>
      </c>
      <c r="D54" t="s">
        <v>2456</v>
      </c>
      <c r="E54" t="s">
        <v>2518</v>
      </c>
      <c r="F54" s="9" t="s">
        <v>2457</v>
      </c>
      <c r="G54" s="9" t="s">
        <v>2457</v>
      </c>
      <c r="H54" s="10" t="s">
        <v>1022</v>
      </c>
      <c r="I54" t="s">
        <v>2517</v>
      </c>
      <c r="K54" t="s">
        <v>33</v>
      </c>
      <c r="L54" t="s">
        <v>33</v>
      </c>
      <c r="O54" t="s">
        <v>33</v>
      </c>
      <c r="S54" t="s">
        <v>33</v>
      </c>
      <c r="T54" t="s">
        <v>360</v>
      </c>
      <c r="W54" s="44" t="s">
        <v>2570</v>
      </c>
      <c r="X54" s="7" t="s">
        <v>2590</v>
      </c>
      <c r="Y54" t="s">
        <v>2591</v>
      </c>
      <c r="Z54" t="s">
        <v>2593</v>
      </c>
      <c r="AA54" t="s">
        <v>2594</v>
      </c>
      <c r="AB54" t="s">
        <v>2603</v>
      </c>
    </row>
    <row r="55" spans="1:28" ht="16">
      <c r="A55" t="s">
        <v>1448</v>
      </c>
      <c r="B55" t="s">
        <v>1449</v>
      </c>
      <c r="C55" t="s">
        <v>39</v>
      </c>
      <c r="D55" t="s">
        <v>2552</v>
      </c>
      <c r="E55" t="s">
        <v>1450</v>
      </c>
      <c r="F55" s="14" t="s">
        <v>2457</v>
      </c>
      <c r="G55" s="14" t="s">
        <v>2457</v>
      </c>
      <c r="I55" t="s">
        <v>1451</v>
      </c>
      <c r="T55" t="s">
        <v>360</v>
      </c>
      <c r="W55" s="55" t="s">
        <v>1885</v>
      </c>
      <c r="X55" s="55" t="s">
        <v>1886</v>
      </c>
      <c r="Y55" s="55" t="s">
        <v>1887</v>
      </c>
    </row>
    <row r="56" spans="1:28" ht="16">
      <c r="A56" t="s">
        <v>210</v>
      </c>
      <c r="B56" t="s">
        <v>2576</v>
      </c>
      <c r="D56" t="s">
        <v>2463</v>
      </c>
      <c r="E56" t="s">
        <v>210</v>
      </c>
      <c r="H56" s="10" t="s">
        <v>213</v>
      </c>
      <c r="I56" t="s">
        <v>212</v>
      </c>
      <c r="T56" t="s">
        <v>34</v>
      </c>
      <c r="W56" s="55" t="s">
        <v>1905</v>
      </c>
      <c r="X56" t="s">
        <v>2633</v>
      </c>
    </row>
  </sheetData>
  <autoFilter ref="A1:S57" xr:uid="{0298CD08-2932-5148-87CA-2397B24B07DC}">
    <sortState xmlns:xlrd2="http://schemas.microsoft.com/office/spreadsheetml/2017/richdata2" ref="A2:S56">
      <sortCondition ref="G1:G57"/>
    </sortState>
  </autoFilter>
  <hyperlinks>
    <hyperlink ref="U34" r:id="rId1" xr:uid="{AD7548C9-5613-4D6C-86DD-3CD29C6C6DC6}"/>
    <hyperlink ref="U35" r:id="rId2" xr:uid="{E57C5D87-3705-4547-A273-21237629328D}"/>
    <hyperlink ref="U36" r:id="rId3" xr:uid="{5B9E22A9-15A3-4453-946A-779962DC59A2}"/>
    <hyperlink ref="H51" r:id="rId4" xr:uid="{FB370141-6D05-4EAC-BE73-C098A8421778}"/>
    <hyperlink ref="H37" r:id="rId5" xr:uid="{C2DCF848-E7F0-4FC9-8E30-5FFC295401BB}"/>
    <hyperlink ref="H12" r:id="rId6" xr:uid="{AC5DB13E-9ABC-4680-BA77-B3817CFB5EF4}"/>
    <hyperlink ref="H24" r:id="rId7" xr:uid="{603BEA0B-4243-49E0-8811-881DEB3E3DA9}"/>
    <hyperlink ref="H9" r:id="rId8" xr:uid="{78C1B88B-B756-44F1-8862-B33D7DD410A2}"/>
    <hyperlink ref="H4" r:id="rId9" xr:uid="{14C23CAF-2C63-4A26-9849-6F10C949DE8C}"/>
    <hyperlink ref="W6" r:id="rId10" xr:uid="{1672C09D-B4D4-4BF7-9B10-66E704E5F481}"/>
    <hyperlink ref="W8" r:id="rId11" xr:uid="{7BE218A4-907E-4DAA-AF11-7C53E57E0A38}"/>
    <hyperlink ref="W10" r:id="rId12" xr:uid="{15662D27-7948-4EF6-B00C-487721059E9A}"/>
    <hyperlink ref="W12" r:id="rId13" xr:uid="{784AB11E-5385-4358-B3E3-AAD4ADADE1C7}"/>
    <hyperlink ref="W14" r:id="rId14" xr:uid="{FEDF8835-4A65-489C-A63F-712E58D04A65}"/>
    <hyperlink ref="Z15" r:id="rId15" xr:uid="{C49B020C-FFE4-4222-8B5C-C6428469B230}"/>
    <hyperlink ref="Y15" r:id="rId16" xr:uid="{1FF57E1E-6FD1-4D92-9BF6-F9894E34EB3C}"/>
    <hyperlink ref="W15" r:id="rId17" xr:uid="{C858BEAC-D443-4C2E-83EA-13A0D3918E91}"/>
    <hyperlink ref="X15" r:id="rId18" xr:uid="{2C623B90-9F63-49F2-9BAF-46FD4310CFFC}"/>
    <hyperlink ref="W52" r:id="rId19" xr:uid="{E0862A94-FE66-4A17-8628-8A5A1041FB11}"/>
    <hyperlink ref="X52" r:id="rId20" xr:uid="{0A5C06DF-ED9B-4AAA-83C8-AFCD6AA929C9}"/>
    <hyperlink ref="W55" r:id="rId21" xr:uid="{915F14A0-BA2F-42AE-9720-6C6CE3F05F01}"/>
    <hyperlink ref="W17" r:id="rId22" xr:uid="{70F4C108-8ED9-4517-8808-2E776E4545DC}"/>
    <hyperlink ref="X17" r:id="rId23" xr:uid="{D3762FB6-58F6-4AEB-8557-DE3CC1A38C58}"/>
    <hyperlink ref="Y17" r:id="rId24" xr:uid="{B8978818-CFA4-4F39-BD47-31B46C0EAE9C}"/>
    <hyperlink ref="Z17" r:id="rId25" xr:uid="{45D33A5E-2F30-4130-8D55-670C86BECE60}"/>
    <hyperlink ref="AA17" r:id="rId26" xr:uid="{050BA777-71FB-4D65-845B-B944667045D0}"/>
    <hyperlink ref="AB17" r:id="rId27" xr:uid="{B15280C8-059F-4128-9066-0AFEA9F6F979}"/>
    <hyperlink ref="AC17" r:id="rId28" xr:uid="{8E3A3B92-0112-4131-AA09-BE38B4227EF7}"/>
    <hyperlink ref="AE17" r:id="rId29" xr:uid="{D72640ED-0D3E-41C0-BCB4-37F521C1E4D4}"/>
    <hyperlink ref="W21" r:id="rId30" xr:uid="{ECFF3B62-66FD-44C8-94BF-5808DA1BEFB1}"/>
    <hyperlink ref="X21" r:id="rId31" xr:uid="{61B2EDFD-BB1C-4566-BFFD-16AA47A6DBA4}"/>
    <hyperlink ref="Y21" r:id="rId32" xr:uid="{0A7271AB-3BBF-49E3-9416-86842645401B}"/>
    <hyperlink ref="Y22" r:id="rId33" xr:uid="{914C35AD-DE79-4BD5-805D-B3A5FF6D9EA2}"/>
    <hyperlink ref="Z22" r:id="rId34" xr:uid="{A9D6E2B0-9250-49CC-8880-A6C302C43FBC}"/>
    <hyperlink ref="W22" r:id="rId35" xr:uid="{F2A07BE2-FD84-4912-9B11-F3EE96E36F81}"/>
    <hyperlink ref="X22" r:id="rId36" xr:uid="{35FD8A64-C96C-4A55-AC29-A08BE241CB76}"/>
    <hyperlink ref="W23" r:id="rId37" xr:uid="{DB8B8306-8CD2-474F-8B8C-04188C8757B0}"/>
    <hyperlink ref="X23" r:id="rId38" xr:uid="{96756F58-5635-4128-9C55-6203D6DE2255}"/>
    <hyperlink ref="Y23" r:id="rId39" xr:uid="{5D8403AF-7C4F-49A9-B7A2-CFF100026724}"/>
    <hyperlink ref="AD23" r:id="rId40" display="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xr:uid="{10199EB4-F1F0-489B-B659-CAAA13648314}"/>
    <hyperlink ref="Z24" r:id="rId41" xr:uid="{3939B25C-0F04-4102-A68E-BCA88C437BBA}"/>
    <hyperlink ref="W24" r:id="rId42" xr:uid="{3B796250-2D02-4520-8DF7-9C953672817A}"/>
    <hyperlink ref="X24" r:id="rId43" xr:uid="{BEE1A43D-7F22-4834-8A01-E727C3E1C813}"/>
    <hyperlink ref="Y24" r:id="rId44" xr:uid="{F6753A82-E5BA-423F-8807-38E860A33F7E}"/>
    <hyperlink ref="W31" r:id="rId45" xr:uid="{B15FE779-0CCB-4992-B6F8-0A77A6F65A96}"/>
    <hyperlink ref="W33" r:id="rId46" xr:uid="{2058BC14-936C-4798-B37E-678BDC1D548C}"/>
    <hyperlink ref="X33" r:id="rId47" xr:uid="{55377899-512D-4A60-9478-2CFCF5ED3CC6}"/>
    <hyperlink ref="W34" r:id="rId48" xr:uid="{9E4A6BE3-67FA-4B41-85E1-4CAF8F4C4384}"/>
    <hyperlink ref="H18" r:id="rId49" xr:uid="{F642A603-14E6-40FB-967F-CF2F440C6A26}"/>
    <hyperlink ref="W39" r:id="rId50" xr:uid="{5022EB69-9A44-4708-B27B-B8E2C566F684}"/>
    <hyperlink ref="X39" r:id="rId51" xr:uid="{23B8E5AC-5FDB-449D-9876-62F26046C658}"/>
    <hyperlink ref="Y39" r:id="rId52" xr:uid="{B6ACC1D7-DD2B-4B0F-B0C6-CD68256DA86B}"/>
    <hyperlink ref="W41" r:id="rId53" xr:uid="{7B06FFDF-94E6-42E0-96E9-3C031FE7E4AF}"/>
    <hyperlink ref="X41" r:id="rId54" xr:uid="{C669857B-58BD-4EA2-8DB2-0B872D260F02}"/>
    <hyperlink ref="Y41" r:id="rId55" xr:uid="{25A75CDC-FCCA-405E-B9B6-3A54889C5BE1}"/>
    <hyperlink ref="Z41" r:id="rId56" xr:uid="{D3172440-B32C-41C5-B479-A8BCBD2DC4F0}"/>
    <hyperlink ref="AA41" r:id="rId57" xr:uid="{8DE5C04A-B69D-43B3-B4F6-1F5BD8FB1FDB}"/>
    <hyperlink ref="AB41" r:id="rId58" xr:uid="{6AEBDCF0-9447-4D20-92B8-A8E37D14859F}"/>
    <hyperlink ref="AC41" r:id="rId59" xr:uid="{C162FA8E-20FB-494E-A63E-06EEF13B962F}"/>
    <hyperlink ref="X43" r:id="rId60" xr:uid="{B30C3E55-7452-4D90-9865-32016D17EA69}"/>
    <hyperlink ref="Y43" r:id="rId61" xr:uid="{4ADB1602-0173-497B-A771-37701A880288}"/>
    <hyperlink ref="Z43" r:id="rId62" xr:uid="{B7B0100C-3E25-4844-9DF6-04C138FCCCFA}"/>
    <hyperlink ref="AA43" r:id="rId63" xr:uid="{AE5CF2E2-5AA6-4D21-9EF7-9B787916A74D}"/>
    <hyperlink ref="H53" r:id="rId64" xr:uid="{1E3286FA-B423-460E-AF30-E201370C664F}"/>
    <hyperlink ref="Y45" r:id="rId65" xr:uid="{7C927CDF-EA3A-4646-8416-192331C4356A}"/>
    <hyperlink ref="Z45" r:id="rId66" xr:uid="{473EE861-8725-431A-BF1C-1499CED76ADF}"/>
    <hyperlink ref="AB45" r:id="rId67" xr:uid="{B917CA4D-6874-4CF1-BB57-A9EF80859311}"/>
    <hyperlink ref="AA45" r:id="rId68" xr:uid="{7E6E3180-4340-4B06-A01C-2969AAA4C4F4}"/>
    <hyperlink ref="W46" r:id="rId69" xr:uid="{3E6036E3-2F5D-4899-AA61-68BA4BB004EE}"/>
    <hyperlink ref="W50" r:id="rId70" xr:uid="{BE8B4215-E232-41A7-9F1F-59E3980C3697}"/>
    <hyperlink ref="W51" r:id="rId71" xr:uid="{596442E7-5F8A-45A0-82A2-6EB36F171828}"/>
    <hyperlink ref="X51" r:id="rId72" xr:uid="{57584267-B12C-49F8-AE0B-2D5F01BE73FE}"/>
    <hyperlink ref="Y51" r:id="rId73" xr:uid="{7922E138-9453-433F-AB41-38F6D68F4E71}"/>
    <hyperlink ref="X55" r:id="rId74" xr:uid="{4C1783E0-A644-45C2-9065-649FE40F6BB9}"/>
    <hyperlink ref="Y55" r:id="rId75" xr:uid="{E98DA122-06A5-4831-91CD-FD6F8845E32E}"/>
    <hyperlink ref="W56" r:id="rId76" xr:uid="{485BDEA8-F547-465A-AA8F-47FF5636FDB3}"/>
    <hyperlink ref="AA13" r:id="rId77" xr:uid="{72948BDD-C97F-4F30-BA05-2DCB678568BF}"/>
    <hyperlink ref="AB13" r:id="rId78" xr:uid="{E02B939B-B27A-4E57-87AA-50FE5C0555B6}"/>
    <hyperlink ref="Z13" r:id="rId79" xr:uid="{71DA1A38-CB21-46A2-8FDD-5A993A4C5EF8}"/>
    <hyperlink ref="W9" r:id="rId80" xr:uid="{00FDA190-29E2-4DB2-A06E-A7E2BE175C21}"/>
    <hyperlink ref="X8" r:id="rId81" xr:uid="{26D779C7-7EB3-4DC7-BCB0-282A76148B0D}"/>
    <hyperlink ref="W3" r:id="rId82" xr:uid="{2F487860-7E57-4F18-BFE2-D744EC2C8C0B}"/>
    <hyperlink ref="X3" r:id="rId83" xr:uid="{46620710-E1FF-4F38-9924-4397C77C4FB8}"/>
    <hyperlink ref="Y3" r:id="rId84" xr:uid="{A6A68D7F-1967-4557-AD35-88BC26A0D834}"/>
    <hyperlink ref="AD17" r:id="rId85" xr:uid="{34B151C2-7B78-4246-9A49-037030564C1A}"/>
    <hyperlink ref="H31" r:id="rId86" xr:uid="{401E0975-835C-4E54-91D3-8BA08CB0692C}"/>
    <hyperlink ref="H56" r:id="rId87" xr:uid="{9C8CD1B9-4434-4EEA-8C7A-35A68C6E0E1D}"/>
    <hyperlink ref="H25" r:id="rId88" xr:uid="{D21BF2D3-B819-43C0-966A-2A7D0307E9F2}"/>
    <hyperlink ref="H13" r:id="rId89" xr:uid="{2B0EE917-0DB3-4488-B4A9-1439380928D4}"/>
    <hyperlink ref="AE13" r:id="rId90" xr:uid="{BA5CD15E-3353-4C1E-9D9E-77CFB863E201}"/>
    <hyperlink ref="AD13" r:id="rId91" xr:uid="{9891DFA3-22C6-4816-90F9-92767BF14914}"/>
    <hyperlink ref="AC13" r:id="rId92" xr:uid="{84DE7E62-5020-4E42-92E5-E3BC558135A1}"/>
    <hyperlink ref="W13" r:id="rId93" xr:uid="{EF656DDA-A61F-42FD-924F-F2883381C24A}"/>
    <hyperlink ref="X13" r:id="rId94" xr:uid="{94311AC8-34C2-46F6-849D-4D675E21E79D}"/>
    <hyperlink ref="Y13" r:id="rId95" xr:uid="{29458AC4-0302-43E2-B630-26A551B03018}"/>
    <hyperlink ref="H21" r:id="rId96" xr:uid="{B4BD09B1-9ABE-4D14-8E6D-3E18F544A71B}"/>
    <hyperlink ref="H34" r:id="rId97" xr:uid="{E05FAD6A-7900-4803-A50A-9862E6DFB4FD}"/>
    <hyperlink ref="H44" r:id="rId98" xr:uid="{C26AED49-6A09-488D-AB2F-FB1062F0F200}"/>
    <hyperlink ref="H29" r:id="rId99" xr:uid="{0ACEF9C5-628E-4159-B13F-B50A0A583B1E}"/>
    <hyperlink ref="H36" r:id="rId100" xr:uid="{A41D2256-DAEE-4143-A2B4-88BB35FCFFB5}"/>
    <hyperlink ref="H48" r:id="rId101" xr:uid="{A609C13C-77BD-4AEF-91B7-F13632A300A4}"/>
    <hyperlink ref="H49" r:id="rId102" xr:uid="{9A2911FA-937B-4DC9-8C7A-2057523F9149}"/>
    <hyperlink ref="H46" r:id="rId103" xr:uid="{0640B6F1-FAD6-4E2A-92EA-D8B64A7D33C1}"/>
    <hyperlink ref="X27" r:id="rId104" xr:uid="{172D538A-4F2A-4892-AB38-599C08FE4F34}"/>
    <hyperlink ref="H32" r:id="rId105" display="https://www.anquanke.com/post/id/108094" xr:uid="{219FFDFF-710E-433C-865E-9724D4CC11DC}"/>
    <hyperlink ref="H54" r:id="rId106" xr:uid="{683BAF21-74CD-46BE-B19F-98DB864F4891}"/>
    <hyperlink ref="H2" r:id="rId107" xr:uid="{78A0236A-45DD-4731-B8D2-2594BA8DE278}"/>
    <hyperlink ref="H50" r:id="rId108" xr:uid="{1E1509AB-F162-4B7D-ACBC-638043F6FA74}"/>
    <hyperlink ref="H15" r:id="rId109" xr:uid="{4B117839-1C53-4AE8-8785-9EF2D21AE1D7}"/>
    <hyperlink ref="H23" r:id="rId110" xr:uid="{0EF44AB8-BC9D-474F-93C6-9FC1B0C9CA2F}"/>
    <hyperlink ref="H30" r:id="rId111" xr:uid="{AF74AD6B-EB65-4DC5-9BFD-9EDA504EE46D}"/>
    <hyperlink ref="H3" r:id="rId112" xr:uid="{9CFF8AE4-DE8B-4090-811B-A80557DDB183}"/>
    <hyperlink ref="H40" r:id="rId113" xr:uid="{426B1F14-814A-400B-B92C-AEE1CD533A1C}"/>
    <hyperlink ref="H28" r:id="rId114" xr:uid="{C9C8A428-4510-401A-BC92-D22D66747586}"/>
    <hyperlink ref="H5" r:id="rId115" xr:uid="{5D2DA9A3-794A-471A-9A5C-5D0B0644C0B7}"/>
    <hyperlink ref="H11" r:id="rId116" xr:uid="{19A96617-8504-438A-9176-2A37DEBEEA99}"/>
    <hyperlink ref="AA23" r:id="rId117" xr:uid="{5F92E527-B254-496B-ABF1-8AB105E071BC}"/>
    <hyperlink ref="Z23" r:id="rId118" xr:uid="{94D9B267-950D-4525-828B-D6D65DD7DB01}"/>
    <hyperlink ref="AB23" r:id="rId119" xr:uid="{014F5F61-BAA1-4300-BA66-D9A05E05DDF2}"/>
    <hyperlink ref="AC23" r:id="rId120" xr:uid="{0DA22B8C-5CC1-448F-B8AF-A2484258913D}"/>
    <hyperlink ref="X25" r:id="rId121" xr:uid="{3F620DDF-0EA3-45DE-A165-373667C88B61}"/>
    <hyperlink ref="W25" r:id="rId122" xr:uid="{EB66424E-59D1-4681-994E-2B7515589A40}"/>
    <hyperlink ref="H26" r:id="rId123" xr:uid="{C23D6785-D7C7-4595-99F5-BE767F60ECDF}"/>
    <hyperlink ref="H8" r:id="rId124" xr:uid="{78831967-F86A-40DF-BA8E-D60B471A8E1E}"/>
    <hyperlink ref="H47" r:id="rId125" xr:uid="{48523D65-DE63-4396-8983-58A94B2D404B}"/>
    <hyperlink ref="T38" r:id="rId126" xr:uid="{F04040CB-53A9-44CC-9602-7C00EA447051}"/>
    <hyperlink ref="X45" r:id="rId127" xr:uid="{5016A7E0-B6E2-43E9-A0D5-91B4F843FAA2}"/>
    <hyperlink ref="H22" r:id="rId128" xr:uid="{265047A3-8445-4B43-8C73-1E0A98A05B9B}"/>
    <hyperlink ref="Y14" r:id="rId129" xr:uid="{282C3B07-B96C-484B-80FF-22FD40944554}"/>
    <hyperlink ref="X14" r:id="rId130" xr:uid="{F0FF1440-A1B8-44C2-8427-28C1AADBC671}"/>
    <hyperlink ref="AC16" r:id="rId131" xr:uid="{B6291A03-4CEA-4D55-AED5-3B6A490B450E}"/>
    <hyperlink ref="AB16" r:id="rId132" xr:uid="{9C41BDEE-F21A-4C49-870B-C51DC23C22A4}"/>
    <hyperlink ref="AA16" r:id="rId133" xr:uid="{CE784139-739B-465B-9EFB-F0982A3411DF}"/>
    <hyperlink ref="Z16" r:id="rId134" xr:uid="{D2BDB9CA-7A30-48FE-8B9D-586375BCBC83}"/>
    <hyperlink ref="Y16" r:id="rId135" xr:uid="{DB80B1E2-702E-4CD4-AC24-62D4ABE83CBD}"/>
    <hyperlink ref="X16" r:id="rId136" xr:uid="{D24C4E44-7224-4AC9-9756-3707ACE2543C}"/>
    <hyperlink ref="W16" r:id="rId137" xr:uid="{35BDB1E4-D2D5-4444-B2FE-6029DEAB4E7F}"/>
    <hyperlink ref="H38" r:id="rId138" xr:uid="{F086DC04-D4DA-E64E-9C01-FD612C5AE152}"/>
    <hyperlink ref="X26" r:id="rId139" xr:uid="{CE2AB0F7-6BB5-B645-8E35-EC2DB82B0DBB}"/>
    <hyperlink ref="Y26" r:id="rId140" xr:uid="{9F4CE14A-205A-BD42-B7DE-91A9052671C1}"/>
    <hyperlink ref="Z26" r:id="rId141" xr:uid="{7508CB44-1195-3644-BE94-B0ABDFF4ACE1}"/>
    <hyperlink ref="X32" r:id="rId142" xr:uid="{F7A43C21-5522-BB42-95FA-C621B928BB28}"/>
  </hyperlinks>
  <pageMargins left="0.7" right="0.7" top="0.75" bottom="0.75" header="0.3" footer="0.3"/>
  <pageSetup orientation="portrait" horizontalDpi="0" verticalDpi="0"/>
  <legacyDrawing r:id="rId1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773E-83CE-704B-B647-8DFA8A79A92C}">
  <dimension ref="A1:E59"/>
  <sheetViews>
    <sheetView workbookViewId="0">
      <selection activeCell="A59" sqref="A59"/>
    </sheetView>
  </sheetViews>
  <sheetFormatPr baseColWidth="10" defaultRowHeight="16"/>
  <sheetData>
    <row r="1" spans="1:1">
      <c r="A1" s="9">
        <v>191</v>
      </c>
    </row>
    <row r="2" spans="1:1">
      <c r="A2" s="15">
        <v>136</v>
      </c>
    </row>
    <row r="3" spans="1:1">
      <c r="A3" s="9">
        <v>185</v>
      </c>
    </row>
    <row r="4" spans="1:1">
      <c r="A4" s="9">
        <v>344</v>
      </c>
    </row>
    <row r="5" spans="1:1">
      <c r="A5" s="14" t="s">
        <v>81</v>
      </c>
    </row>
    <row r="6" spans="1:1">
      <c r="A6" s="9">
        <v>9</v>
      </c>
    </row>
    <row r="7" spans="1:1">
      <c r="A7" s="14" t="s">
        <v>81</v>
      </c>
    </row>
    <row r="8" spans="1:1">
      <c r="A8" s="9">
        <v>3496</v>
      </c>
    </row>
    <row r="9" spans="1:1">
      <c r="A9" s="9">
        <v>2616</v>
      </c>
    </row>
    <row r="10" spans="1:1">
      <c r="A10" s="9">
        <v>1272</v>
      </c>
    </row>
    <row r="11" spans="1:1">
      <c r="A11" s="9">
        <v>2332</v>
      </c>
    </row>
    <row r="12" spans="1:1">
      <c r="A12" s="14" t="s">
        <v>81</v>
      </c>
    </row>
    <row r="13" spans="1:1">
      <c r="A13" s="14" t="s">
        <v>81</v>
      </c>
    </row>
    <row r="14" spans="1:1">
      <c r="A14" s="9">
        <v>2068</v>
      </c>
    </row>
    <row r="15" spans="1:1">
      <c r="A15" s="9">
        <v>820</v>
      </c>
    </row>
    <row r="16" spans="1:1">
      <c r="A16" s="9">
        <v>2352</v>
      </c>
    </row>
    <row r="17" spans="1:1">
      <c r="A17" s="9">
        <v>100</v>
      </c>
    </row>
    <row r="18" spans="1:1">
      <c r="A18" s="9">
        <v>48</v>
      </c>
    </row>
    <row r="19" spans="1:1">
      <c r="A19" s="9">
        <v>1040</v>
      </c>
    </row>
    <row r="20" spans="1:1">
      <c r="A20" s="14">
        <v>4500</v>
      </c>
    </row>
    <row r="21" spans="1:1">
      <c r="A21" s="14" t="s">
        <v>81</v>
      </c>
    </row>
    <row r="22" spans="1:1">
      <c r="A22" s="9"/>
    </row>
    <row r="23" spans="1:1">
      <c r="A23" s="94" t="s">
        <v>81</v>
      </c>
    </row>
    <row r="24" spans="1:1">
      <c r="A24" s="94" t="s">
        <v>81</v>
      </c>
    </row>
    <row r="25" spans="1:1">
      <c r="A25" s="9">
        <v>840</v>
      </c>
    </row>
    <row r="26" spans="1:1">
      <c r="A26" s="9">
        <v>2068</v>
      </c>
    </row>
    <row r="27" spans="1:1">
      <c r="A27" s="9"/>
    </row>
    <row r="28" spans="1:1">
      <c r="A28" s="14" t="s">
        <v>81</v>
      </c>
    </row>
    <row r="29" spans="1:1">
      <c r="A29" s="14">
        <v>2896</v>
      </c>
    </row>
    <row r="30" spans="1:1">
      <c r="A30" s="14" t="s">
        <v>81</v>
      </c>
    </row>
    <row r="31" spans="1:1">
      <c r="A31" s="9">
        <v>1788</v>
      </c>
    </row>
    <row r="32" spans="1:1">
      <c r="A32" s="9">
        <v>1620</v>
      </c>
    </row>
    <row r="33" spans="1:5">
      <c r="A33" s="9">
        <v>3144</v>
      </c>
    </row>
    <row r="34" spans="1:5">
      <c r="A34" s="9">
        <v>800</v>
      </c>
    </row>
    <row r="35" spans="1:5">
      <c r="A35" s="9">
        <v>1840</v>
      </c>
      <c r="E35" s="9"/>
    </row>
    <row r="36" spans="1:5">
      <c r="A36" s="9">
        <v>2076</v>
      </c>
      <c r="E36" s="9"/>
    </row>
    <row r="37" spans="1:5">
      <c r="A37" s="9">
        <v>3020</v>
      </c>
      <c r="E37" s="14"/>
    </row>
    <row r="38" spans="1:5">
      <c r="A38" s="9"/>
      <c r="E38" s="9"/>
    </row>
    <row r="39" spans="1:5">
      <c r="A39" s="9">
        <v>1232</v>
      </c>
      <c r="E39" s="9"/>
    </row>
    <row r="40" spans="1:5">
      <c r="A40" s="9">
        <v>824</v>
      </c>
      <c r="E40" s="9"/>
    </row>
    <row r="41" spans="1:5">
      <c r="A41" s="9">
        <v>1268</v>
      </c>
      <c r="E41" s="9"/>
    </row>
    <row r="42" spans="1:5">
      <c r="A42" s="9">
        <v>1100</v>
      </c>
    </row>
    <row r="43" spans="1:5">
      <c r="A43" s="9">
        <v>1928</v>
      </c>
      <c r="E43" s="9"/>
    </row>
    <row r="44" spans="1:5">
      <c r="A44" s="9">
        <v>1240</v>
      </c>
    </row>
    <row r="45" spans="1:5">
      <c r="A45" s="9">
        <v>80</v>
      </c>
    </row>
    <row r="46" spans="1:5">
      <c r="A46" s="9">
        <v>600</v>
      </c>
    </row>
    <row r="47" spans="1:5">
      <c r="A47" s="9">
        <v>708</v>
      </c>
    </row>
    <row r="48" spans="1:5">
      <c r="A48" s="9">
        <v>1452</v>
      </c>
    </row>
    <row r="49" spans="1:2">
      <c r="A49" s="9">
        <v>1756</v>
      </c>
    </row>
    <row r="50" spans="1:2">
      <c r="A50" s="14" t="s">
        <v>81</v>
      </c>
    </row>
    <row r="51" spans="1:2">
      <c r="A51" s="9">
        <v>584</v>
      </c>
    </row>
    <row r="52" spans="1:2">
      <c r="A52" s="9">
        <v>1336</v>
      </c>
    </row>
    <row r="53" spans="1:2">
      <c r="A53" s="9">
        <v>2084</v>
      </c>
    </row>
    <row r="54" spans="1:2">
      <c r="A54" s="9">
        <v>1488</v>
      </c>
    </row>
    <row r="55" spans="1:2">
      <c r="A55" s="9">
        <v>940</v>
      </c>
    </row>
    <row r="56" spans="1:2">
      <c r="A56" s="9">
        <v>1348</v>
      </c>
    </row>
    <row r="57" spans="1:2">
      <c r="A57" s="9">
        <v>600</v>
      </c>
    </row>
    <row r="59" spans="1:2">
      <c r="A59" s="9">
        <f>SUM(A1:A57)</f>
        <v>62169</v>
      </c>
      <c r="B59">
        <f>A59/9</f>
        <v>6907.666666666667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DEF53-25BF-9348-A200-962F8DA2AED1}">
  <dimension ref="A1:A256"/>
  <sheetViews>
    <sheetView zoomScale="192" workbookViewId="0">
      <selection activeCell="F8" sqref="F8"/>
    </sheetView>
  </sheetViews>
  <sheetFormatPr baseColWidth="10" defaultRowHeight="16"/>
  <cols>
    <col min="1" max="1" width="19" customWidth="1"/>
  </cols>
  <sheetData>
    <row r="1" spans="1:1">
      <c r="A1" s="1"/>
    </row>
    <row r="2" spans="1:1">
      <c r="A2" s="15" t="s">
        <v>30</v>
      </c>
    </row>
    <row r="3" spans="1:1">
      <c r="A3" t="s">
        <v>41</v>
      </c>
    </row>
    <row r="4" spans="1:1">
      <c r="A4" t="s">
        <v>51</v>
      </c>
    </row>
    <row r="5" spans="1:1">
      <c r="A5" t="s">
        <v>59</v>
      </c>
    </row>
    <row r="6" spans="1:1">
      <c r="A6" t="s">
        <v>65</v>
      </c>
    </row>
    <row r="7" spans="1:1">
      <c r="A7" t="s">
        <v>360</v>
      </c>
    </row>
    <row r="8" spans="1:1">
      <c r="A8" t="s">
        <v>85</v>
      </c>
    </row>
    <row r="9" spans="1:1">
      <c r="A9" t="s">
        <v>89</v>
      </c>
    </row>
    <row r="10" spans="1:1">
      <c r="A10" t="s">
        <v>94</v>
      </c>
    </row>
    <row r="11" spans="1:1">
      <c r="A11" t="s">
        <v>99</v>
      </c>
    </row>
    <row r="12" spans="1:1">
      <c r="A12" t="s">
        <v>119</v>
      </c>
    </row>
    <row r="13" spans="1:1">
      <c r="A13" t="s">
        <v>132</v>
      </c>
    </row>
    <row r="14" spans="1:1">
      <c r="A14" t="s">
        <v>142</v>
      </c>
    </row>
    <row r="15" spans="1:1">
      <c r="A15" t="s">
        <v>181</v>
      </c>
    </row>
    <row r="16" spans="1:1">
      <c r="A16" t="s">
        <v>185</v>
      </c>
    </row>
    <row r="17" spans="1:1">
      <c r="A17" t="s">
        <v>192</v>
      </c>
    </row>
    <row r="18" spans="1:1">
      <c r="A18" t="s">
        <v>197</v>
      </c>
    </row>
    <row r="19" spans="1:1">
      <c r="A19" t="s">
        <v>202</v>
      </c>
    </row>
    <row r="20" spans="1:1">
      <c r="A20" t="s">
        <v>207</v>
      </c>
    </row>
    <row r="21" spans="1:1">
      <c r="A21" t="s">
        <v>210</v>
      </c>
    </row>
    <row r="22" spans="1:1">
      <c r="A22" t="s">
        <v>217</v>
      </c>
    </row>
    <row r="23" spans="1:1">
      <c r="A23" t="s">
        <v>221</v>
      </c>
    </row>
    <row r="24" spans="1:1">
      <c r="A24" t="s">
        <v>226</v>
      </c>
    </row>
    <row r="25" spans="1:1">
      <c r="A25" t="s">
        <v>236</v>
      </c>
    </row>
    <row r="26" spans="1:1">
      <c r="A26" t="s">
        <v>248</v>
      </c>
    </row>
    <row r="27" spans="1:1">
      <c r="A27" t="s">
        <v>277</v>
      </c>
    </row>
    <row r="28" spans="1:1">
      <c r="A28" t="s">
        <v>298</v>
      </c>
    </row>
    <row r="29" spans="1:1">
      <c r="A29" t="s">
        <v>305</v>
      </c>
    </row>
    <row r="30" spans="1:1">
      <c r="A30" t="s">
        <v>309</v>
      </c>
    </row>
    <row r="31" spans="1:1">
      <c r="A31" t="s">
        <v>319</v>
      </c>
    </row>
    <row r="32" spans="1:1">
      <c r="A32" t="s">
        <v>334</v>
      </c>
    </row>
    <row r="33" spans="1:1">
      <c r="A33" s="16" t="s">
        <v>448</v>
      </c>
    </row>
    <row r="34" spans="1:1">
      <c r="A34" s="18" t="s">
        <v>527</v>
      </c>
    </row>
    <row r="35" spans="1:1">
      <c r="A35" t="s">
        <v>135</v>
      </c>
    </row>
    <row r="36" spans="1:1">
      <c r="A36" s="15" t="s">
        <v>478</v>
      </c>
    </row>
    <row r="37" spans="1:1">
      <c r="A37" t="s">
        <v>660</v>
      </c>
    </row>
    <row r="38" spans="1:1">
      <c r="A38" t="s">
        <v>671</v>
      </c>
    </row>
    <row r="39" spans="1:1">
      <c r="A39" t="s">
        <v>675</v>
      </c>
    </row>
    <row r="40" spans="1:1">
      <c r="A40" t="s">
        <v>686</v>
      </c>
    </row>
    <row r="41" spans="1:1">
      <c r="A41" t="s">
        <v>691</v>
      </c>
    </row>
    <row r="42" spans="1:1">
      <c r="A42" t="s">
        <v>714</v>
      </c>
    </row>
    <row r="43" spans="1:1">
      <c r="A43" t="s">
        <v>721</v>
      </c>
    </row>
    <row r="44" spans="1:1">
      <c r="A44" t="s">
        <v>729</v>
      </c>
    </row>
    <row r="45" spans="1:1">
      <c r="A45" t="s">
        <v>736</v>
      </c>
    </row>
    <row r="46" spans="1:1">
      <c r="A46" t="s">
        <v>742</v>
      </c>
    </row>
    <row r="47" spans="1:1">
      <c r="A47" t="s">
        <v>748</v>
      </c>
    </row>
    <row r="48" spans="1:1">
      <c r="A48" t="s">
        <v>755</v>
      </c>
    </row>
    <row r="49" spans="1:1">
      <c r="A49" t="s">
        <v>759</v>
      </c>
    </row>
    <row r="50" spans="1:1">
      <c r="A50" t="s">
        <v>767</v>
      </c>
    </row>
    <row r="51" spans="1:1">
      <c r="A51" t="s">
        <v>776</v>
      </c>
    </row>
    <row r="52" spans="1:1">
      <c r="A52" t="s">
        <v>806</v>
      </c>
    </row>
    <row r="53" spans="1:1">
      <c r="A53" t="s">
        <v>874</v>
      </c>
    </row>
    <row r="54" spans="1:1">
      <c r="A54" t="s">
        <v>879</v>
      </c>
    </row>
    <row r="55" spans="1:1">
      <c r="A55" t="s">
        <v>890</v>
      </c>
    </row>
    <row r="56" spans="1:1">
      <c r="A56" t="s">
        <v>914</v>
      </c>
    </row>
    <row r="57" spans="1:1">
      <c r="A57" t="s">
        <v>919</v>
      </c>
    </row>
    <row r="58" spans="1:1">
      <c r="A58" t="s">
        <v>925</v>
      </c>
    </row>
    <row r="59" spans="1:1">
      <c r="A59" t="s">
        <v>937</v>
      </c>
    </row>
    <row r="60" spans="1:1">
      <c r="A60" t="s">
        <v>944</v>
      </c>
    </row>
    <row r="61" spans="1:1">
      <c r="A61" t="s">
        <v>955</v>
      </c>
    </row>
    <row r="62" spans="1:1">
      <c r="A62" t="s">
        <v>962</v>
      </c>
    </row>
    <row r="63" spans="1:1">
      <c r="A63" t="s">
        <v>966</v>
      </c>
    </row>
    <row r="64" spans="1:1">
      <c r="A64" t="s">
        <v>977</v>
      </c>
    </row>
    <row r="65" spans="1:1">
      <c r="A65" t="s">
        <v>991</v>
      </c>
    </row>
    <row r="66" spans="1:1">
      <c r="A66" t="s">
        <v>998</v>
      </c>
    </row>
    <row r="67" spans="1:1">
      <c r="A67" t="s">
        <v>1015</v>
      </c>
    </row>
    <row r="68" spans="1:1">
      <c r="A68" t="s">
        <v>1020</v>
      </c>
    </row>
    <row r="69" spans="1:1">
      <c r="A69" t="s">
        <v>1026</v>
      </c>
    </row>
    <row r="70" spans="1:1">
      <c r="A70" t="s">
        <v>1038</v>
      </c>
    </row>
    <row r="71" spans="1:1">
      <c r="A71" t="s">
        <v>1043</v>
      </c>
    </row>
    <row r="72" spans="1:1">
      <c r="A72" t="s">
        <v>1066</v>
      </c>
    </row>
    <row r="73" spans="1:1">
      <c r="A73" t="s">
        <v>1072</v>
      </c>
    </row>
    <row r="74" spans="1:1">
      <c r="A74" t="s">
        <v>1076</v>
      </c>
    </row>
    <row r="75" spans="1:1">
      <c r="A75" t="s">
        <v>1082</v>
      </c>
    </row>
    <row r="76" spans="1:1">
      <c r="A76" t="s">
        <v>1115</v>
      </c>
    </row>
    <row r="77" spans="1:1">
      <c r="A77" t="s">
        <v>1143</v>
      </c>
    </row>
    <row r="78" spans="1:1">
      <c r="A78" t="s">
        <v>1149</v>
      </c>
    </row>
    <row r="79" spans="1:1">
      <c r="A79" t="s">
        <v>1201</v>
      </c>
    </row>
    <row r="80" spans="1:1">
      <c r="A80" t="s">
        <v>1208</v>
      </c>
    </row>
    <row r="81" spans="1:1">
      <c r="A81" t="s">
        <v>1215</v>
      </c>
    </row>
    <row r="82" spans="1:1">
      <c r="A82" t="s">
        <v>1251</v>
      </c>
    </row>
    <row r="83" spans="1:1">
      <c r="A83" t="s">
        <v>1266</v>
      </c>
    </row>
    <row r="84" spans="1:1">
      <c r="A84" t="s">
        <v>1272</v>
      </c>
    </row>
    <row r="85" spans="1:1">
      <c r="A85" t="s">
        <v>1280</v>
      </c>
    </row>
    <row r="86" spans="1:1">
      <c r="A86" t="s">
        <v>1284</v>
      </c>
    </row>
    <row r="87" spans="1:1">
      <c r="A87" t="s">
        <v>1291</v>
      </c>
    </row>
    <row r="88" spans="1:1">
      <c r="A88" t="s">
        <v>1326</v>
      </c>
    </row>
    <row r="89" spans="1:1">
      <c r="A89" t="s">
        <v>1330</v>
      </c>
    </row>
    <row r="90" spans="1:1">
      <c r="A90" t="s">
        <v>1333</v>
      </c>
    </row>
    <row r="91" spans="1:1">
      <c r="A91" t="s">
        <v>1339</v>
      </c>
    </row>
    <row r="92" spans="1:1">
      <c r="A92" t="s">
        <v>1368</v>
      </c>
    </row>
    <row r="93" spans="1:1">
      <c r="A93" t="s">
        <v>1372</v>
      </c>
    </row>
    <row r="94" spans="1:1">
      <c r="A94" t="s">
        <v>1378</v>
      </c>
    </row>
    <row r="95" spans="1:1">
      <c r="A95" t="s">
        <v>1424</v>
      </c>
    </row>
    <row r="96" spans="1:1">
      <c r="A96" t="s">
        <v>1428</v>
      </c>
    </row>
    <row r="97" spans="1:1">
      <c r="A97" t="s">
        <v>1432</v>
      </c>
    </row>
    <row r="98" spans="1:1">
      <c r="A98" t="s">
        <v>1450</v>
      </c>
    </row>
    <row r="99" spans="1:1">
      <c r="A99" t="s">
        <v>1457</v>
      </c>
    </row>
    <row r="100" spans="1:1">
      <c r="A100" t="s">
        <v>1465</v>
      </c>
    </row>
    <row r="101" spans="1:1">
      <c r="A101" t="s">
        <v>1470</v>
      </c>
    </row>
    <row r="102" spans="1:1">
      <c r="A102" t="s">
        <v>1475</v>
      </c>
    </row>
    <row r="103" spans="1:1">
      <c r="A103" t="s">
        <v>1480</v>
      </c>
    </row>
    <row r="104" spans="1:1">
      <c r="A104" t="s">
        <v>1502</v>
      </c>
    </row>
    <row r="105" spans="1:1">
      <c r="A105" t="s">
        <v>1524</v>
      </c>
    </row>
    <row r="106" spans="1:1">
      <c r="A106" t="s">
        <v>1553</v>
      </c>
    </row>
    <row r="107" spans="1:1">
      <c r="A107" t="s">
        <v>1598</v>
      </c>
    </row>
    <row r="108" spans="1:1">
      <c r="A108" t="s">
        <v>1603</v>
      </c>
    </row>
    <row r="109" spans="1:1">
      <c r="A109" t="s">
        <v>1628</v>
      </c>
    </row>
    <row r="110" spans="1:1">
      <c r="A110" t="s">
        <v>1666</v>
      </c>
    </row>
    <row r="111" spans="1:1">
      <c r="A111" t="s">
        <v>1671</v>
      </c>
    </row>
    <row r="112" spans="1:1">
      <c r="A112" t="s">
        <v>1678</v>
      </c>
    </row>
    <row r="113" spans="1:1">
      <c r="A113" t="s">
        <v>1686</v>
      </c>
    </row>
    <row r="114" spans="1:1">
      <c r="A114" t="s">
        <v>1697</v>
      </c>
    </row>
    <row r="115" spans="1:1">
      <c r="A115" t="s">
        <v>1719</v>
      </c>
    </row>
    <row r="116" spans="1:1">
      <c r="A116" t="s">
        <v>1723</v>
      </c>
    </row>
    <row r="117" spans="1:1">
      <c r="A117" s="15" t="s">
        <v>1746</v>
      </c>
    </row>
    <row r="118" spans="1:1">
      <c r="A118" t="s">
        <v>1764</v>
      </c>
    </row>
    <row r="119" spans="1:1">
      <c r="A119" t="s">
        <v>1771</v>
      </c>
    </row>
    <row r="120" spans="1:1">
      <c r="A120" t="s">
        <v>1790</v>
      </c>
    </row>
    <row r="121" spans="1:1">
      <c r="A121" t="s">
        <v>1828</v>
      </c>
    </row>
    <row r="122" spans="1:1">
      <c r="A122" t="s">
        <v>1831</v>
      </c>
    </row>
    <row r="123" spans="1:1">
      <c r="A123" t="s">
        <v>1838</v>
      </c>
    </row>
    <row r="124" spans="1:1">
      <c r="A124" t="s">
        <v>1846</v>
      </c>
    </row>
    <row r="125" spans="1:1">
      <c r="A125" t="s">
        <v>1865</v>
      </c>
    </row>
    <row r="126" spans="1:1">
      <c r="A126" t="s">
        <v>2559</v>
      </c>
    </row>
    <row r="127" spans="1:1">
      <c r="A127" t="s">
        <v>1878</v>
      </c>
    </row>
    <row r="128" spans="1:1">
      <c r="A128" t="s">
        <v>1882</v>
      </c>
    </row>
    <row r="129" spans="1:1">
      <c r="A129" t="s">
        <v>1889</v>
      </c>
    </row>
    <row r="256" spans="1:1"/>
  </sheetData>
  <autoFilter ref="A1:A129" xr:uid="{DB0DEF53-25BF-9348-A200-962F8DA2AE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8CD08-2932-5148-87CA-2397B24B07DC}">
  <dimension ref="A1:AI561"/>
  <sheetViews>
    <sheetView tabSelected="1" zoomScaleNormal="140" workbookViewId="0">
      <pane ySplit="1" topLeftCell="A2" activePane="bottomLeft" state="frozen"/>
      <selection pane="bottomLeft" activeCell="B31" sqref="B31"/>
    </sheetView>
  </sheetViews>
  <sheetFormatPr baseColWidth="10" defaultColWidth="11" defaultRowHeight="15.75" customHeight="1"/>
  <cols>
    <col min="1" max="1" width="65.83203125" customWidth="1"/>
    <col min="2" max="2" width="67.1640625" customWidth="1"/>
    <col min="3" max="3" width="15.1640625" customWidth="1"/>
    <col min="4" max="4" width="10.33203125" customWidth="1"/>
    <col min="5" max="5" width="19" customWidth="1"/>
    <col min="6" max="6" width="12.1640625" customWidth="1"/>
    <col min="7" max="7" width="9.1640625" customWidth="1"/>
    <col min="8" max="8" width="6.33203125" customWidth="1"/>
    <col min="9" max="9" width="46.6640625" customWidth="1"/>
    <col min="10" max="10" width="10.33203125" customWidth="1"/>
    <col min="11" max="12" width="8.1640625" customWidth="1"/>
    <col min="13" max="13" width="9.6640625" customWidth="1"/>
    <col min="14" max="14" width="10.1640625" customWidth="1"/>
    <col min="15" max="15" width="18" customWidth="1"/>
    <col min="16" max="16" width="14" customWidth="1"/>
    <col min="17" max="17" width="14.6640625" customWidth="1"/>
    <col min="18" max="18" width="11.33203125" customWidth="1"/>
    <col min="19" max="19" width="8.6640625" customWidth="1"/>
    <col min="20" max="20" width="17.33203125" customWidth="1"/>
    <col min="21" max="21" width="7.33203125" customWidth="1"/>
    <col min="22" max="22" width="11.1640625" customWidth="1"/>
    <col min="23" max="23" width="10.1640625" style="9" customWidth="1"/>
    <col min="24" max="24" width="23.83203125" customWidth="1"/>
    <col min="25" max="25" width="21.1640625" customWidth="1"/>
    <col min="26" max="26" width="16.5" customWidth="1"/>
    <col min="27" max="27" width="9.5" customWidth="1"/>
    <col min="28" max="28" width="18.1640625" customWidth="1"/>
    <col min="29" max="29" width="28.83203125" customWidth="1"/>
    <col min="30" max="30" width="12.6640625" customWidth="1"/>
    <col min="33" max="33" width="28.6640625" customWidth="1"/>
  </cols>
  <sheetData>
    <row r="1" spans="1:33" s="1" customFormat="1" ht="16">
      <c r="A1" s="1" t="s">
        <v>0</v>
      </c>
      <c r="B1" s="1" t="s">
        <v>1</v>
      </c>
      <c r="C1" s="13" t="s">
        <v>2</v>
      </c>
      <c r="D1" s="1" t="s">
        <v>3</v>
      </c>
      <c r="E1" s="1" t="s">
        <v>5</v>
      </c>
      <c r="F1" s="1" t="s">
        <v>6</v>
      </c>
      <c r="G1" s="13" t="s">
        <v>10</v>
      </c>
      <c r="H1" s="1" t="s">
        <v>1948</v>
      </c>
      <c r="I1" s="1" t="s">
        <v>11</v>
      </c>
      <c r="J1" s="1" t="s">
        <v>12</v>
      </c>
      <c r="K1" s="1" t="s">
        <v>13</v>
      </c>
      <c r="L1" s="1" t="s">
        <v>14</v>
      </c>
      <c r="M1" s="1" t="s">
        <v>15</v>
      </c>
      <c r="N1" s="1" t="s">
        <v>16</v>
      </c>
      <c r="O1" s="1" t="s">
        <v>17</v>
      </c>
      <c r="P1" s="1" t="s">
        <v>18</v>
      </c>
      <c r="Q1" s="1" t="s">
        <v>19</v>
      </c>
      <c r="R1" s="13" t="s">
        <v>20</v>
      </c>
      <c r="S1" s="1" t="s">
        <v>21</v>
      </c>
      <c r="T1" s="1" t="s">
        <v>7</v>
      </c>
      <c r="U1" s="1" t="s">
        <v>22</v>
      </c>
      <c r="V1" s="1" t="s">
        <v>23</v>
      </c>
      <c r="W1" s="8" t="s">
        <v>8</v>
      </c>
      <c r="X1" s="1" t="s">
        <v>24</v>
      </c>
      <c r="Y1" s="1" t="s">
        <v>25</v>
      </c>
      <c r="Z1" s="1" t="s">
        <v>1949</v>
      </c>
      <c r="AA1" s="1" t="s">
        <v>1950</v>
      </c>
      <c r="AB1" s="1" t="s">
        <v>1951</v>
      </c>
      <c r="AC1" s="1" t="s">
        <v>26</v>
      </c>
      <c r="AD1" s="1" t="s">
        <v>27</v>
      </c>
      <c r="AE1" s="1" t="s">
        <v>28</v>
      </c>
      <c r="AF1" s="1" t="s">
        <v>29</v>
      </c>
      <c r="AG1" s="1" t="s">
        <v>23</v>
      </c>
    </row>
    <row r="2" spans="1:33" s="1" customFormat="1" ht="16">
      <c r="A2" s="15" t="s">
        <v>30</v>
      </c>
      <c r="B2" s="15" t="s">
        <v>30</v>
      </c>
      <c r="C2" t="s">
        <v>31</v>
      </c>
      <c r="E2" s="15" t="s">
        <v>30</v>
      </c>
      <c r="I2" s="40" t="s">
        <v>32</v>
      </c>
      <c r="N2" t="s">
        <v>33</v>
      </c>
      <c r="R2" t="s">
        <v>33</v>
      </c>
      <c r="S2" t="s">
        <v>33</v>
      </c>
      <c r="T2" s="2">
        <v>45451</v>
      </c>
      <c r="U2" t="s">
        <v>34</v>
      </c>
      <c r="W2" s="9">
        <v>1076</v>
      </c>
      <c r="X2" s="7" t="s">
        <v>35</v>
      </c>
      <c r="AC2" s="7" t="s">
        <v>36</v>
      </c>
    </row>
    <row r="3" spans="1:33" s="1" customFormat="1" ht="16">
      <c r="A3" t="s">
        <v>1899</v>
      </c>
      <c r="B3" t="s">
        <v>1899</v>
      </c>
      <c r="C3"/>
      <c r="D3"/>
      <c r="E3"/>
      <c r="F3" t="s">
        <v>1899</v>
      </c>
      <c r="G3" t="s">
        <v>644</v>
      </c>
      <c r="H3"/>
      <c r="I3" s="88" t="s">
        <v>570</v>
      </c>
      <c r="J3"/>
      <c r="K3" t="s">
        <v>1900</v>
      </c>
      <c r="L3"/>
      <c r="M3"/>
      <c r="N3"/>
      <c r="O3"/>
      <c r="P3"/>
      <c r="Q3"/>
      <c r="R3" t="s">
        <v>33</v>
      </c>
      <c r="S3" t="s">
        <v>33</v>
      </c>
      <c r="T3" s="2">
        <v>45437</v>
      </c>
      <c r="U3" t="s">
        <v>34</v>
      </c>
      <c r="W3" s="9">
        <v>191</v>
      </c>
      <c r="X3" s="7" t="s">
        <v>1952</v>
      </c>
    </row>
    <row r="4" spans="1:33" ht="16">
      <c r="A4" t="s">
        <v>37</v>
      </c>
      <c r="B4" s="16" t="s">
        <v>42</v>
      </c>
      <c r="C4" t="s">
        <v>39</v>
      </c>
      <c r="D4" t="s">
        <v>180</v>
      </c>
      <c r="E4" t="s">
        <v>41</v>
      </c>
      <c r="F4" s="16" t="s">
        <v>42</v>
      </c>
      <c r="G4" s="16" t="s">
        <v>43</v>
      </c>
      <c r="I4" t="s">
        <v>44</v>
      </c>
      <c r="P4" t="s">
        <v>33</v>
      </c>
      <c r="T4" s="6"/>
      <c r="U4" s="3" t="s">
        <v>45</v>
      </c>
      <c r="W4" s="9">
        <v>12408</v>
      </c>
      <c r="X4" s="10" t="s">
        <v>46</v>
      </c>
      <c r="Z4" t="s">
        <v>33</v>
      </c>
      <c r="AC4" t="s">
        <v>47</v>
      </c>
    </row>
    <row r="5" spans="1:33" ht="16">
      <c r="A5" t="s">
        <v>1953</v>
      </c>
      <c r="B5" s="16" t="s">
        <v>42</v>
      </c>
      <c r="C5" t="s">
        <v>39</v>
      </c>
      <c r="D5" t="s">
        <v>247</v>
      </c>
      <c r="E5" t="s">
        <v>41</v>
      </c>
      <c r="F5" s="16" t="s">
        <v>42</v>
      </c>
      <c r="G5" s="16" t="s">
        <v>589</v>
      </c>
      <c r="I5" t="s">
        <v>44</v>
      </c>
      <c r="P5" t="s">
        <v>33</v>
      </c>
      <c r="T5" s="6">
        <v>44214</v>
      </c>
      <c r="U5" s="3" t="s">
        <v>45</v>
      </c>
      <c r="W5" s="9">
        <v>15000</v>
      </c>
      <c r="X5" s="2" t="s">
        <v>1954</v>
      </c>
      <c r="Z5" t="s">
        <v>33</v>
      </c>
      <c r="AC5" t="s">
        <v>47</v>
      </c>
    </row>
    <row r="6" spans="1:33" ht="16">
      <c r="A6" t="s">
        <v>1955</v>
      </c>
      <c r="B6" s="16" t="s">
        <v>42</v>
      </c>
      <c r="C6" t="s">
        <v>39</v>
      </c>
      <c r="D6" t="s">
        <v>254</v>
      </c>
      <c r="E6" t="s">
        <v>41</v>
      </c>
      <c r="F6" s="16" t="s">
        <v>42</v>
      </c>
      <c r="G6" s="16" t="s">
        <v>158</v>
      </c>
      <c r="I6" t="s">
        <v>44</v>
      </c>
      <c r="P6" t="s">
        <v>33</v>
      </c>
      <c r="T6" s="64" t="s">
        <v>1956</v>
      </c>
      <c r="U6" s="3" t="s">
        <v>45</v>
      </c>
      <c r="W6" s="14"/>
      <c r="X6" s="2"/>
      <c r="Z6" t="s">
        <v>33</v>
      </c>
      <c r="AC6" t="s">
        <v>47</v>
      </c>
      <c r="AG6" t="s">
        <v>1957</v>
      </c>
    </row>
    <row r="7" spans="1:33" ht="16">
      <c r="A7" t="s">
        <v>1958</v>
      </c>
      <c r="B7" s="16" t="s">
        <v>42</v>
      </c>
      <c r="C7" t="s">
        <v>39</v>
      </c>
      <c r="D7" t="s">
        <v>260</v>
      </c>
      <c r="E7" s="87" t="s">
        <v>41</v>
      </c>
      <c r="F7" s="16" t="s">
        <v>42</v>
      </c>
      <c r="G7" s="16" t="s">
        <v>143</v>
      </c>
      <c r="I7" t="s">
        <v>44</v>
      </c>
      <c r="P7" t="s">
        <v>33</v>
      </c>
      <c r="T7" s="6"/>
      <c r="U7" s="3" t="s">
        <v>45</v>
      </c>
      <c r="W7" s="9">
        <v>80000</v>
      </c>
      <c r="X7" s="7" t="s">
        <v>1959</v>
      </c>
      <c r="Z7" t="s">
        <v>33</v>
      </c>
      <c r="AC7" t="s">
        <v>47</v>
      </c>
    </row>
    <row r="8" spans="1:33" ht="16">
      <c r="A8" t="s">
        <v>1960</v>
      </c>
      <c r="B8" s="16" t="s">
        <v>42</v>
      </c>
      <c r="C8" t="s">
        <v>39</v>
      </c>
      <c r="D8" t="s">
        <v>104</v>
      </c>
      <c r="E8" s="87" t="s">
        <v>41</v>
      </c>
      <c r="F8" s="16" t="s">
        <v>42</v>
      </c>
      <c r="G8" s="16" t="s">
        <v>76</v>
      </c>
      <c r="I8" t="s">
        <v>44</v>
      </c>
      <c r="P8" t="s">
        <v>33</v>
      </c>
      <c r="T8" s="6">
        <v>43048</v>
      </c>
      <c r="U8" s="3" t="s">
        <v>45</v>
      </c>
      <c r="W8" s="9">
        <v>80000</v>
      </c>
      <c r="X8" s="74" t="s">
        <v>1959</v>
      </c>
      <c r="Z8" t="s">
        <v>33</v>
      </c>
      <c r="AC8" t="s">
        <v>47</v>
      </c>
    </row>
    <row r="9" spans="1:33" ht="16">
      <c r="A9" t="s">
        <v>1961</v>
      </c>
      <c r="B9" s="16" t="s">
        <v>42</v>
      </c>
      <c r="C9" t="s">
        <v>39</v>
      </c>
      <c r="D9" t="s">
        <v>193</v>
      </c>
      <c r="E9" s="87" t="s">
        <v>41</v>
      </c>
      <c r="F9" s="16" t="s">
        <v>42</v>
      </c>
      <c r="G9" s="16" t="s">
        <v>408</v>
      </c>
      <c r="I9" t="s">
        <v>44</v>
      </c>
      <c r="P9" t="s">
        <v>33</v>
      </c>
      <c r="T9" s="6"/>
      <c r="U9" s="3" t="s">
        <v>45</v>
      </c>
      <c r="W9" s="9">
        <v>40000</v>
      </c>
      <c r="X9" s="74" t="s">
        <v>1959</v>
      </c>
      <c r="Z9" t="s">
        <v>33</v>
      </c>
      <c r="AC9" t="s">
        <v>47</v>
      </c>
    </row>
    <row r="10" spans="1:33" ht="16">
      <c r="A10" t="s">
        <v>1962</v>
      </c>
      <c r="B10" s="16" t="s">
        <v>42</v>
      </c>
      <c r="C10" t="s">
        <v>39</v>
      </c>
      <c r="D10" t="s">
        <v>195</v>
      </c>
      <c r="E10" s="87" t="s">
        <v>41</v>
      </c>
      <c r="F10" s="16" t="s">
        <v>42</v>
      </c>
      <c r="G10" s="16" t="s">
        <v>362</v>
      </c>
      <c r="I10" t="s">
        <v>44</v>
      </c>
      <c r="P10" t="s">
        <v>33</v>
      </c>
      <c r="T10" s="6"/>
      <c r="U10" s="3" t="s">
        <v>45</v>
      </c>
      <c r="X10" s="74" t="s">
        <v>1959</v>
      </c>
      <c r="Z10" t="s">
        <v>33</v>
      </c>
      <c r="AC10" t="s">
        <v>47</v>
      </c>
    </row>
    <row r="11" spans="1:33" ht="16">
      <c r="A11" t="s">
        <v>48</v>
      </c>
      <c r="B11" t="s">
        <v>1963</v>
      </c>
      <c r="D11" t="s">
        <v>247</v>
      </c>
      <c r="E11" t="s">
        <v>51</v>
      </c>
      <c r="H11" t="s">
        <v>33</v>
      </c>
      <c r="I11" t="s">
        <v>52</v>
      </c>
      <c r="L11" t="s">
        <v>33</v>
      </c>
      <c r="M11" t="s">
        <v>33</v>
      </c>
      <c r="O11" t="s">
        <v>33</v>
      </c>
      <c r="P11" t="s">
        <v>33</v>
      </c>
      <c r="Q11" t="s">
        <v>33</v>
      </c>
      <c r="S11" t="s">
        <v>33</v>
      </c>
      <c r="T11" s="6">
        <v>45261</v>
      </c>
      <c r="U11" s="3" t="s">
        <v>45</v>
      </c>
      <c r="W11" s="9">
        <v>160</v>
      </c>
      <c r="X11" s="74" t="s">
        <v>53</v>
      </c>
      <c r="Y11" s="3"/>
      <c r="AC11" s="7" t="s">
        <v>54</v>
      </c>
      <c r="AD11" s="7" t="s">
        <v>55</v>
      </c>
      <c r="AE11" s="7" t="s">
        <v>56</v>
      </c>
    </row>
    <row r="12" spans="1:33" ht="16">
      <c r="A12" t="s">
        <v>1964</v>
      </c>
      <c r="B12" t="s">
        <v>1965</v>
      </c>
      <c r="D12" t="s">
        <v>254</v>
      </c>
      <c r="E12" t="s">
        <v>51</v>
      </c>
      <c r="H12" t="s">
        <v>33</v>
      </c>
      <c r="I12" t="s">
        <v>52</v>
      </c>
      <c r="L12" t="s">
        <v>33</v>
      </c>
      <c r="M12" t="s">
        <v>33</v>
      </c>
      <c r="O12" t="s">
        <v>33</v>
      </c>
      <c r="P12" t="s">
        <v>33</v>
      </c>
      <c r="Q12" t="s">
        <v>33</v>
      </c>
      <c r="S12" t="s">
        <v>33</v>
      </c>
      <c r="T12" s="6">
        <v>44913</v>
      </c>
      <c r="U12" s="3" t="s">
        <v>45</v>
      </c>
      <c r="V12" s="9"/>
      <c r="W12" s="9">
        <v>240</v>
      </c>
      <c r="X12" s="74" t="s">
        <v>1966</v>
      </c>
      <c r="Y12" s="3"/>
      <c r="AC12" s="7" t="s">
        <v>1967</v>
      </c>
    </row>
    <row r="13" spans="1:33" ht="16">
      <c r="A13" t="s">
        <v>1968</v>
      </c>
      <c r="B13" t="s">
        <v>1969</v>
      </c>
      <c r="D13" t="s">
        <v>260</v>
      </c>
      <c r="E13" t="s">
        <v>51</v>
      </c>
      <c r="H13" t="s">
        <v>33</v>
      </c>
      <c r="I13" t="s">
        <v>52</v>
      </c>
      <c r="L13" t="s">
        <v>33</v>
      </c>
      <c r="M13" t="s">
        <v>33</v>
      </c>
      <c r="O13" t="s">
        <v>33</v>
      </c>
      <c r="P13" t="s">
        <v>33</v>
      </c>
      <c r="Q13" t="s">
        <v>33</v>
      </c>
      <c r="S13" t="s">
        <v>33</v>
      </c>
      <c r="T13" s="6">
        <v>44531</v>
      </c>
      <c r="U13" s="3" t="s">
        <v>45</v>
      </c>
      <c r="V13" s="9"/>
      <c r="W13" s="9">
        <v>192</v>
      </c>
      <c r="X13" s="74" t="s">
        <v>1970</v>
      </c>
      <c r="Y13" s="3"/>
      <c r="AC13" s="7" t="s">
        <v>1971</v>
      </c>
      <c r="AD13" s="7" t="s">
        <v>1972</v>
      </c>
    </row>
    <row r="14" spans="1:33" ht="16">
      <c r="A14" t="s">
        <v>1973</v>
      </c>
      <c r="B14" t="s">
        <v>1974</v>
      </c>
      <c r="D14" t="s">
        <v>104</v>
      </c>
      <c r="E14" t="s">
        <v>51</v>
      </c>
      <c r="H14" t="s">
        <v>33</v>
      </c>
      <c r="I14" t="s">
        <v>52</v>
      </c>
      <c r="L14" t="s">
        <v>33</v>
      </c>
      <c r="M14" t="s">
        <v>33</v>
      </c>
      <c r="O14" t="s">
        <v>33</v>
      </c>
      <c r="P14" t="s">
        <v>33</v>
      </c>
      <c r="Q14" t="s">
        <v>33</v>
      </c>
      <c r="S14" t="s">
        <v>33</v>
      </c>
      <c r="T14" s="6">
        <v>44166</v>
      </c>
      <c r="U14" s="3" t="s">
        <v>45</v>
      </c>
      <c r="W14" s="9">
        <v>160</v>
      </c>
      <c r="X14" s="74" t="s">
        <v>1975</v>
      </c>
      <c r="Y14" s="3"/>
      <c r="AC14" t="s">
        <v>81</v>
      </c>
    </row>
    <row r="15" spans="1:33" ht="16">
      <c r="A15" t="s">
        <v>1976</v>
      </c>
      <c r="B15" t="s">
        <v>1977</v>
      </c>
      <c r="D15" t="s">
        <v>193</v>
      </c>
      <c r="E15" t="s">
        <v>51</v>
      </c>
      <c r="H15" t="s">
        <v>33</v>
      </c>
      <c r="I15" t="s">
        <v>52</v>
      </c>
      <c r="L15" t="s">
        <v>33</v>
      </c>
      <c r="M15" t="s">
        <v>33</v>
      </c>
      <c r="O15" t="s">
        <v>33</v>
      </c>
      <c r="P15" t="s">
        <v>33</v>
      </c>
      <c r="Q15" t="s">
        <v>33</v>
      </c>
      <c r="S15" t="s">
        <v>33</v>
      </c>
      <c r="T15" s="6">
        <v>43800</v>
      </c>
      <c r="U15" s="3" t="s">
        <v>45</v>
      </c>
      <c r="W15" s="9">
        <v>116</v>
      </c>
      <c r="X15" s="74" t="s">
        <v>1975</v>
      </c>
      <c r="Y15" s="3"/>
      <c r="AC15" t="s">
        <v>81</v>
      </c>
    </row>
    <row r="16" spans="1:33" ht="16">
      <c r="A16" t="s">
        <v>1978</v>
      </c>
      <c r="B16" t="s">
        <v>1979</v>
      </c>
      <c r="D16" t="s">
        <v>195</v>
      </c>
      <c r="E16" t="s">
        <v>51</v>
      </c>
      <c r="H16" t="s">
        <v>33</v>
      </c>
      <c r="I16" t="s">
        <v>52</v>
      </c>
      <c r="L16" t="s">
        <v>33</v>
      </c>
      <c r="M16" t="s">
        <v>33</v>
      </c>
      <c r="O16" t="s">
        <v>33</v>
      </c>
      <c r="P16" t="s">
        <v>33</v>
      </c>
      <c r="Q16" t="s">
        <v>33</v>
      </c>
      <c r="S16" t="s">
        <v>33</v>
      </c>
      <c r="T16" s="6">
        <v>43230</v>
      </c>
      <c r="U16" s="3" t="s">
        <v>45</v>
      </c>
      <c r="W16" s="9">
        <v>88</v>
      </c>
      <c r="X16" s="74" t="s">
        <v>1975</v>
      </c>
      <c r="Y16" s="3"/>
      <c r="AC16" t="s">
        <v>81</v>
      </c>
    </row>
    <row r="17" spans="1:30" ht="16">
      <c r="A17" t="s">
        <v>57</v>
      </c>
      <c r="B17" t="s">
        <v>58</v>
      </c>
      <c r="E17" t="s">
        <v>59</v>
      </c>
      <c r="I17" t="s">
        <v>60</v>
      </c>
      <c r="S17" t="s">
        <v>33</v>
      </c>
      <c r="T17" s="2">
        <v>42979</v>
      </c>
      <c r="U17" s="3" t="s">
        <v>45</v>
      </c>
      <c r="W17" s="9">
        <v>808</v>
      </c>
      <c r="X17" s="74" t="s">
        <v>61</v>
      </c>
      <c r="Y17" s="3"/>
      <c r="AC17" s="7" t="s">
        <v>62</v>
      </c>
    </row>
    <row r="18" spans="1:30" ht="16">
      <c r="A18" t="s">
        <v>63</v>
      </c>
      <c r="B18" t="s">
        <v>64</v>
      </c>
      <c r="C18" t="s">
        <v>39</v>
      </c>
      <c r="E18" t="s">
        <v>65</v>
      </c>
      <c r="F18" t="s">
        <v>66</v>
      </c>
      <c r="I18" s="16" t="s">
        <v>67</v>
      </c>
      <c r="J18" t="s">
        <v>33</v>
      </c>
      <c r="M18" t="s">
        <v>33</v>
      </c>
      <c r="T18" s="2">
        <v>43217</v>
      </c>
      <c r="U18" s="3" t="s">
        <v>45</v>
      </c>
      <c r="V18" s="40"/>
      <c r="W18" s="9">
        <v>1667</v>
      </c>
      <c r="X18" s="74" t="s">
        <v>68</v>
      </c>
      <c r="Y18" s="3" t="s">
        <v>69</v>
      </c>
      <c r="AC18" s="44" t="s">
        <v>47</v>
      </c>
      <c r="AD18" s="7"/>
    </row>
    <row r="19" spans="1:30" ht="16">
      <c r="A19" t="s">
        <v>70</v>
      </c>
      <c r="B19" t="s">
        <v>64</v>
      </c>
      <c r="C19" t="s">
        <v>31</v>
      </c>
      <c r="E19" t="s">
        <v>65</v>
      </c>
      <c r="F19" t="s">
        <v>71</v>
      </c>
      <c r="I19" s="16" t="s">
        <v>67</v>
      </c>
      <c r="J19" t="s">
        <v>33</v>
      </c>
      <c r="M19" t="s">
        <v>33</v>
      </c>
      <c r="T19" s="2">
        <v>43208</v>
      </c>
      <c r="U19" s="3" t="s">
        <v>45</v>
      </c>
      <c r="V19" s="40"/>
      <c r="W19" s="9">
        <v>1667</v>
      </c>
      <c r="X19" s="74" t="s">
        <v>68</v>
      </c>
      <c r="Y19" s="3" t="s">
        <v>69</v>
      </c>
      <c r="AC19" s="7" t="s">
        <v>72</v>
      </c>
      <c r="AD19" s="7" t="s">
        <v>73</v>
      </c>
    </row>
    <row r="20" spans="1:30" ht="16">
      <c r="A20" t="s">
        <v>74</v>
      </c>
      <c r="B20" t="s">
        <v>75</v>
      </c>
      <c r="C20" t="s">
        <v>39</v>
      </c>
      <c r="E20" t="s">
        <v>65</v>
      </c>
      <c r="F20" t="s">
        <v>66</v>
      </c>
      <c r="G20" t="s">
        <v>76</v>
      </c>
      <c r="I20" s="16" t="s">
        <v>77</v>
      </c>
      <c r="T20" s="2">
        <v>42852</v>
      </c>
      <c r="U20" s="86" t="s">
        <v>78</v>
      </c>
      <c r="V20" s="40"/>
      <c r="W20" s="9">
        <v>128</v>
      </c>
      <c r="X20" s="38" t="s">
        <v>79</v>
      </c>
      <c r="Y20" s="3" t="s">
        <v>80</v>
      </c>
      <c r="AC20" t="s">
        <v>81</v>
      </c>
    </row>
    <row r="21" spans="1:30" ht="16">
      <c r="A21" t="s">
        <v>1942</v>
      </c>
      <c r="B21" t="s">
        <v>1942</v>
      </c>
      <c r="C21" t="s">
        <v>31</v>
      </c>
      <c r="E21" t="s">
        <v>360</v>
      </c>
      <c r="F21" s="15" t="s">
        <v>1942</v>
      </c>
      <c r="G21" t="s">
        <v>644</v>
      </c>
      <c r="I21" s="109" t="s">
        <v>1943</v>
      </c>
      <c r="T21" s="2">
        <v>45367</v>
      </c>
      <c r="U21" s="3" t="s">
        <v>45</v>
      </c>
      <c r="V21" s="40"/>
      <c r="W21" s="15">
        <v>136</v>
      </c>
      <c r="X21" s="55" t="s">
        <v>82</v>
      </c>
      <c r="Y21" s="3" t="s">
        <v>80</v>
      </c>
      <c r="AC21" t="s">
        <v>81</v>
      </c>
    </row>
    <row r="22" spans="1:30" ht="16">
      <c r="A22" t="s">
        <v>83</v>
      </c>
      <c r="B22" s="16" t="s">
        <v>84</v>
      </c>
      <c r="E22" t="s">
        <v>85</v>
      </c>
      <c r="H22" t="s">
        <v>33</v>
      </c>
      <c r="I22" t="s">
        <v>86</v>
      </c>
      <c r="N22" t="s">
        <v>33</v>
      </c>
      <c r="R22" t="s">
        <v>33</v>
      </c>
      <c r="S22" t="s">
        <v>33</v>
      </c>
      <c r="T22" s="2">
        <v>43062</v>
      </c>
      <c r="U22" s="3" t="s">
        <v>45</v>
      </c>
      <c r="W22" s="9">
        <v>40</v>
      </c>
      <c r="X22" s="38" t="s">
        <v>87</v>
      </c>
      <c r="Y22" s="15" t="s">
        <v>69</v>
      </c>
      <c r="AC22" t="s">
        <v>81</v>
      </c>
    </row>
    <row r="23" spans="1:30" ht="16">
      <c r="A23" t="s">
        <v>88</v>
      </c>
      <c r="B23" t="s">
        <v>89</v>
      </c>
      <c r="C23" t="s">
        <v>39</v>
      </c>
      <c r="E23" t="s">
        <v>89</v>
      </c>
      <c r="F23">
        <v>2024</v>
      </c>
      <c r="H23" t="s">
        <v>33</v>
      </c>
      <c r="I23" s="16" t="s">
        <v>90</v>
      </c>
      <c r="K23" t="s">
        <v>33</v>
      </c>
      <c r="T23" s="2">
        <v>45656</v>
      </c>
      <c r="U23" s="3" t="s">
        <v>45</v>
      </c>
      <c r="W23" s="14" t="s">
        <v>81</v>
      </c>
      <c r="X23" s="2"/>
      <c r="Y23" s="3"/>
      <c r="AC23" t="s">
        <v>47</v>
      </c>
    </row>
    <row r="24" spans="1:30" ht="16">
      <c r="A24" t="s">
        <v>88</v>
      </c>
      <c r="B24" t="s">
        <v>89</v>
      </c>
      <c r="C24" t="s">
        <v>39</v>
      </c>
      <c r="E24" t="s">
        <v>89</v>
      </c>
      <c r="F24">
        <v>2022</v>
      </c>
      <c r="H24" t="s">
        <v>33</v>
      </c>
      <c r="I24" s="16" t="s">
        <v>90</v>
      </c>
      <c r="K24" t="s">
        <v>33</v>
      </c>
      <c r="T24" s="2">
        <v>44926</v>
      </c>
      <c r="U24" s="3" t="s">
        <v>45</v>
      </c>
      <c r="W24" s="75">
        <v>5149</v>
      </c>
      <c r="X24" s="74" t="s">
        <v>91</v>
      </c>
      <c r="Y24" s="3"/>
      <c r="AC24" t="s">
        <v>47</v>
      </c>
    </row>
    <row r="25" spans="1:30" ht="16">
      <c r="A25" t="s">
        <v>88</v>
      </c>
      <c r="B25" t="s">
        <v>89</v>
      </c>
      <c r="C25" t="s">
        <v>39</v>
      </c>
      <c r="E25" t="s">
        <v>89</v>
      </c>
      <c r="F25">
        <v>2021</v>
      </c>
      <c r="H25" t="s">
        <v>33</v>
      </c>
      <c r="I25" s="16" t="s">
        <v>90</v>
      </c>
      <c r="K25" t="s">
        <v>33</v>
      </c>
      <c r="T25" s="2">
        <v>44561</v>
      </c>
      <c r="U25" s="3" t="s">
        <v>45</v>
      </c>
      <c r="W25" s="14" t="s">
        <v>81</v>
      </c>
      <c r="X25" s="2"/>
      <c r="Y25" s="3"/>
      <c r="AC25" t="s">
        <v>47</v>
      </c>
    </row>
    <row r="26" spans="1:30" ht="16">
      <c r="A26" s="4" t="s">
        <v>92</v>
      </c>
      <c r="B26" s="4" t="s">
        <v>93</v>
      </c>
      <c r="C26" s="16" t="s">
        <v>31</v>
      </c>
      <c r="E26" t="s">
        <v>94</v>
      </c>
      <c r="I26" s="88" t="s">
        <v>95</v>
      </c>
      <c r="L26" t="s">
        <v>33</v>
      </c>
      <c r="N26" t="s">
        <v>33</v>
      </c>
      <c r="R26" t="s">
        <v>33</v>
      </c>
      <c r="S26" t="s">
        <v>33</v>
      </c>
      <c r="T26" s="2">
        <v>45401</v>
      </c>
      <c r="U26" s="3" t="s">
        <v>45</v>
      </c>
      <c r="W26" s="9">
        <v>95</v>
      </c>
      <c r="X26" s="10" t="s">
        <v>96</v>
      </c>
      <c r="Y26" s="3"/>
      <c r="AC26" s="7" t="s">
        <v>97</v>
      </c>
    </row>
    <row r="27" spans="1:30" ht="16">
      <c r="A27" s="4" t="s">
        <v>98</v>
      </c>
      <c r="B27" s="4" t="s">
        <v>98</v>
      </c>
      <c r="C27" s="16" t="s">
        <v>31</v>
      </c>
      <c r="E27" t="s">
        <v>99</v>
      </c>
      <c r="I27" t="s">
        <v>100</v>
      </c>
      <c r="T27" s="2"/>
      <c r="U27" s="3"/>
      <c r="W27" s="14" t="s">
        <v>81</v>
      </c>
      <c r="X27" s="7"/>
      <c r="Y27" s="3"/>
      <c r="AC27" s="7" t="s">
        <v>101</v>
      </c>
    </row>
    <row r="28" spans="1:30" ht="16">
      <c r="A28" t="s">
        <v>102</v>
      </c>
      <c r="B28" s="4" t="s">
        <v>103</v>
      </c>
      <c r="C28" s="16" t="s">
        <v>39</v>
      </c>
      <c r="D28" t="s">
        <v>104</v>
      </c>
      <c r="E28" t="s">
        <v>99</v>
      </c>
      <c r="F28" t="s">
        <v>66</v>
      </c>
      <c r="I28" t="s">
        <v>100</v>
      </c>
      <c r="T28" s="2">
        <v>43567</v>
      </c>
      <c r="U28" s="3" t="s">
        <v>45</v>
      </c>
      <c r="W28" s="14">
        <v>200</v>
      </c>
      <c r="X28" s="55" t="s">
        <v>105</v>
      </c>
      <c r="Y28" s="3"/>
      <c r="AC28" s="55"/>
    </row>
    <row r="29" spans="1:30" ht="16">
      <c r="A29" t="s">
        <v>102</v>
      </c>
      <c r="B29" s="4" t="s">
        <v>103</v>
      </c>
      <c r="C29" s="16" t="s">
        <v>31</v>
      </c>
      <c r="D29" t="s">
        <v>104</v>
      </c>
      <c r="E29" t="s">
        <v>99</v>
      </c>
      <c r="F29" t="s">
        <v>71</v>
      </c>
      <c r="I29" t="s">
        <v>100</v>
      </c>
      <c r="T29" s="2">
        <v>43567</v>
      </c>
      <c r="U29" s="3" t="s">
        <v>45</v>
      </c>
      <c r="W29" s="14">
        <f>400*4</f>
        <v>1600</v>
      </c>
      <c r="X29" s="10" t="s">
        <v>105</v>
      </c>
      <c r="Y29" s="3"/>
      <c r="AC29" s="7" t="s">
        <v>106</v>
      </c>
      <c r="AD29" s="7" t="s">
        <v>107</v>
      </c>
    </row>
    <row r="30" spans="1:30" ht="16">
      <c r="A30" t="s">
        <v>108</v>
      </c>
      <c r="B30" s="15" t="s">
        <v>108</v>
      </c>
      <c r="C30" s="16" t="s">
        <v>31</v>
      </c>
      <c r="E30" t="s">
        <v>99</v>
      </c>
      <c r="I30" t="s">
        <v>100</v>
      </c>
      <c r="T30" s="2">
        <v>43217</v>
      </c>
      <c r="U30" s="3" t="s">
        <v>109</v>
      </c>
      <c r="W30" s="14">
        <v>4774</v>
      </c>
      <c r="X30" s="10" t="s">
        <v>110</v>
      </c>
      <c r="Y30" s="3"/>
      <c r="AC30" s="7" t="s">
        <v>111</v>
      </c>
    </row>
    <row r="31" spans="1:30" ht="16">
      <c r="A31" t="s">
        <v>112</v>
      </c>
      <c r="B31" t="s">
        <v>113</v>
      </c>
      <c r="C31" s="16" t="s">
        <v>31</v>
      </c>
      <c r="E31" t="s">
        <v>99</v>
      </c>
      <c r="I31" t="s">
        <v>114</v>
      </c>
      <c r="T31" s="2">
        <v>42872</v>
      </c>
      <c r="U31" s="3" t="s">
        <v>45</v>
      </c>
      <c r="W31" s="14" t="s">
        <v>81</v>
      </c>
      <c r="X31" s="2"/>
      <c r="Y31" s="3"/>
      <c r="AC31" s="7" t="s">
        <v>115</v>
      </c>
    </row>
    <row r="32" spans="1:30" ht="16">
      <c r="A32" s="90" t="s">
        <v>116</v>
      </c>
      <c r="B32" s="90" t="s">
        <v>117</v>
      </c>
      <c r="C32" s="4" t="s">
        <v>118</v>
      </c>
      <c r="E32" t="s">
        <v>119</v>
      </c>
      <c r="F32" s="40"/>
      <c r="I32" t="s">
        <v>120</v>
      </c>
      <c r="T32" s="2">
        <v>45402</v>
      </c>
      <c r="U32" s="3" t="s">
        <v>45</v>
      </c>
      <c r="W32" s="9">
        <v>400</v>
      </c>
      <c r="X32" s="10" t="s">
        <v>121</v>
      </c>
      <c r="Y32" s="3"/>
    </row>
    <row r="33" spans="1:31" ht="16">
      <c r="A33" s="90" t="s">
        <v>122</v>
      </c>
      <c r="B33" s="91" t="s">
        <v>122</v>
      </c>
      <c r="C33" s="4" t="s">
        <v>118</v>
      </c>
      <c r="E33" t="s">
        <v>119</v>
      </c>
      <c r="F33" s="40"/>
      <c r="I33" t="s">
        <v>120</v>
      </c>
      <c r="T33" s="2"/>
      <c r="U33" s="3"/>
      <c r="W33" s="14" t="s">
        <v>81</v>
      </c>
      <c r="X33" s="38"/>
      <c r="Y33" s="3"/>
    </row>
    <row r="34" spans="1:31" ht="16">
      <c r="A34" s="90" t="s">
        <v>123</v>
      </c>
      <c r="B34" s="91" t="s">
        <v>124</v>
      </c>
      <c r="C34" s="4" t="s">
        <v>118</v>
      </c>
      <c r="E34" t="s">
        <v>119</v>
      </c>
      <c r="F34" s="40"/>
      <c r="I34" t="s">
        <v>120</v>
      </c>
      <c r="T34" s="2"/>
      <c r="U34" s="3"/>
      <c r="W34" s="14" t="s">
        <v>81</v>
      </c>
      <c r="X34" s="38"/>
      <c r="Y34" s="3"/>
    </row>
    <row r="35" spans="1:31" ht="16">
      <c r="A35" s="90" t="s">
        <v>125</v>
      </c>
      <c r="B35" s="90" t="s">
        <v>126</v>
      </c>
      <c r="C35" s="4" t="s">
        <v>118</v>
      </c>
      <c r="E35" t="s">
        <v>119</v>
      </c>
      <c r="F35" s="40"/>
      <c r="I35" t="s">
        <v>120</v>
      </c>
      <c r="T35" s="2"/>
      <c r="U35" s="3"/>
      <c r="W35" s="14" t="s">
        <v>81</v>
      </c>
      <c r="X35" s="38"/>
      <c r="Y35" s="3"/>
    </row>
    <row r="36" spans="1:31" ht="16">
      <c r="A36" s="90" t="s">
        <v>127</v>
      </c>
      <c r="B36" s="91" t="s">
        <v>127</v>
      </c>
      <c r="C36" s="4" t="s">
        <v>118</v>
      </c>
      <c r="F36" s="40"/>
      <c r="I36" t="s">
        <v>120</v>
      </c>
      <c r="T36" s="2"/>
      <c r="U36" s="3"/>
      <c r="W36" s="14" t="s">
        <v>81</v>
      </c>
      <c r="X36" s="38"/>
      <c r="Y36" s="3"/>
    </row>
    <row r="37" spans="1:31" ht="16">
      <c r="A37" s="90" t="s">
        <v>128</v>
      </c>
      <c r="B37" s="91" t="s">
        <v>128</v>
      </c>
      <c r="C37" s="4" t="s">
        <v>118</v>
      </c>
      <c r="F37" s="40"/>
      <c r="I37" t="s">
        <v>120</v>
      </c>
      <c r="T37" s="2"/>
      <c r="U37" s="3"/>
      <c r="W37" s="14" t="s">
        <v>81</v>
      </c>
      <c r="X37" s="10"/>
      <c r="Y37" s="3"/>
    </row>
    <row r="38" spans="1:31" ht="16">
      <c r="A38" s="90" t="s">
        <v>129</v>
      </c>
      <c r="B38" s="113" t="s">
        <v>129</v>
      </c>
      <c r="C38" s="4" t="s">
        <v>118</v>
      </c>
      <c r="F38" s="16"/>
      <c r="I38" t="s">
        <v>120</v>
      </c>
      <c r="T38" s="2"/>
      <c r="U38" s="3"/>
      <c r="W38" s="14" t="s">
        <v>81</v>
      </c>
      <c r="X38" s="10"/>
      <c r="Y38" s="3"/>
    </row>
    <row r="39" spans="1:31" ht="16">
      <c r="A39" t="s">
        <v>130</v>
      </c>
      <c r="B39" s="90" t="s">
        <v>131</v>
      </c>
      <c r="C39" t="s">
        <v>118</v>
      </c>
      <c r="E39" t="s">
        <v>132</v>
      </c>
      <c r="F39" t="s">
        <v>66</v>
      </c>
      <c r="I39" t="s">
        <v>120</v>
      </c>
      <c r="T39" s="2">
        <v>43063</v>
      </c>
      <c r="U39" s="3" t="s">
        <v>45</v>
      </c>
      <c r="W39" s="9">
        <v>48</v>
      </c>
      <c r="X39" s="10" t="s">
        <v>133</v>
      </c>
      <c r="Y39" s="3"/>
    </row>
    <row r="40" spans="1:31" ht="16">
      <c r="A40" s="16" t="s">
        <v>622</v>
      </c>
      <c r="B40" s="16" t="s">
        <v>622</v>
      </c>
      <c r="C40" t="s">
        <v>31</v>
      </c>
      <c r="E40" t="s">
        <v>360</v>
      </c>
      <c r="F40" s="18" t="s">
        <v>622</v>
      </c>
      <c r="G40" s="16" t="s">
        <v>623</v>
      </c>
      <c r="I40" s="89" t="s">
        <v>624</v>
      </c>
      <c r="R40" t="s">
        <v>33</v>
      </c>
      <c r="S40" t="s">
        <v>33</v>
      </c>
      <c r="T40" s="2">
        <v>45325</v>
      </c>
      <c r="U40" s="3" t="s">
        <v>45</v>
      </c>
      <c r="W40" s="9">
        <v>185</v>
      </c>
      <c r="X40" s="10" t="s">
        <v>137</v>
      </c>
      <c r="Y40" s="3"/>
      <c r="AC40" s="7" t="s">
        <v>138</v>
      </c>
      <c r="AD40" s="7" t="s">
        <v>139</v>
      </c>
      <c r="AE40" s="7" t="s">
        <v>140</v>
      </c>
    </row>
    <row r="41" spans="1:31" ht="16">
      <c r="A41" s="111" t="s">
        <v>141</v>
      </c>
      <c r="B41" s="111" t="s">
        <v>141</v>
      </c>
      <c r="C41" t="s">
        <v>39</v>
      </c>
      <c r="E41" t="s">
        <v>142</v>
      </c>
      <c r="F41" s="111" t="s">
        <v>141</v>
      </c>
      <c r="G41" t="s">
        <v>143</v>
      </c>
      <c r="H41" t="s">
        <v>33</v>
      </c>
      <c r="I41" t="s">
        <v>136</v>
      </c>
      <c r="T41" s="2">
        <v>43405</v>
      </c>
      <c r="U41" s="28" t="s">
        <v>144</v>
      </c>
      <c r="W41" s="9">
        <v>30</v>
      </c>
      <c r="X41" s="10" t="s">
        <v>144</v>
      </c>
      <c r="Y41" s="3" t="s">
        <v>145</v>
      </c>
      <c r="AC41" s="7" t="s">
        <v>146</v>
      </c>
      <c r="AD41" s="7" t="s">
        <v>147</v>
      </c>
      <c r="AE41" s="7" t="s">
        <v>148</v>
      </c>
    </row>
    <row r="42" spans="1:31" ht="16">
      <c r="A42" s="15" t="s">
        <v>1980</v>
      </c>
      <c r="B42" s="15" t="s">
        <v>1980</v>
      </c>
      <c r="C42" t="s">
        <v>31</v>
      </c>
      <c r="D42" s="1"/>
      <c r="E42" s="15"/>
      <c r="F42" t="s">
        <v>1980</v>
      </c>
      <c r="G42" t="s">
        <v>644</v>
      </c>
      <c r="H42" s="1"/>
      <c r="I42" t="s">
        <v>1981</v>
      </c>
      <c r="J42" s="1"/>
      <c r="K42" s="1"/>
      <c r="L42" s="1"/>
      <c r="M42" s="1"/>
      <c r="N42" t="s">
        <v>33</v>
      </c>
      <c r="O42" s="1"/>
      <c r="P42" s="1"/>
      <c r="Q42" s="1"/>
      <c r="R42" t="s">
        <v>33</v>
      </c>
      <c r="S42" t="s">
        <v>33</v>
      </c>
      <c r="T42" s="2">
        <v>45255</v>
      </c>
      <c r="U42" s="3" t="s">
        <v>34</v>
      </c>
      <c r="W42" s="9">
        <v>344</v>
      </c>
      <c r="X42" s="10" t="s">
        <v>151</v>
      </c>
      <c r="Y42" s="3"/>
    </row>
    <row r="43" spans="1:31" ht="16">
      <c r="A43" s="16" t="s">
        <v>642</v>
      </c>
      <c r="B43" s="16" t="s">
        <v>642</v>
      </c>
      <c r="C43" t="s">
        <v>31</v>
      </c>
      <c r="D43" t="s">
        <v>643</v>
      </c>
      <c r="E43" t="s">
        <v>360</v>
      </c>
      <c r="F43" s="18" t="s">
        <v>642</v>
      </c>
      <c r="G43" s="40" t="s">
        <v>644</v>
      </c>
      <c r="I43" s="15" t="s">
        <v>639</v>
      </c>
      <c r="S43" t="s">
        <v>33</v>
      </c>
      <c r="T43" s="2">
        <v>45229</v>
      </c>
      <c r="U43" s="3" t="s">
        <v>34</v>
      </c>
      <c r="W43" s="14" t="s">
        <v>81</v>
      </c>
      <c r="X43" s="10" t="s">
        <v>153</v>
      </c>
      <c r="Y43" s="3"/>
      <c r="AC43" s="7" t="s">
        <v>154</v>
      </c>
      <c r="AD43" s="7" t="s">
        <v>155</v>
      </c>
    </row>
    <row r="44" spans="1:31" ht="16">
      <c r="A44" s="16" t="s">
        <v>648</v>
      </c>
      <c r="B44" s="16" t="s">
        <v>648</v>
      </c>
      <c r="C44" t="s">
        <v>31</v>
      </c>
      <c r="D44" t="s">
        <v>643</v>
      </c>
      <c r="E44" t="s">
        <v>360</v>
      </c>
      <c r="F44" s="18" t="s">
        <v>71</v>
      </c>
      <c r="G44" s="18" t="s">
        <v>644</v>
      </c>
      <c r="H44" t="s">
        <v>33</v>
      </c>
      <c r="I44" t="s">
        <v>649</v>
      </c>
      <c r="T44" s="2">
        <v>45194</v>
      </c>
      <c r="U44" s="3" t="s">
        <v>45</v>
      </c>
      <c r="W44" s="9">
        <v>9</v>
      </c>
      <c r="X44" s="10" t="s">
        <v>159</v>
      </c>
      <c r="Y44" s="3"/>
    </row>
    <row r="45" spans="1:31" ht="16">
      <c r="A45" t="s">
        <v>160</v>
      </c>
      <c r="B45" t="s">
        <v>161</v>
      </c>
      <c r="I45" s="119" t="s">
        <v>162</v>
      </c>
      <c r="N45" t="s">
        <v>33</v>
      </c>
      <c r="R45" t="s">
        <v>33</v>
      </c>
      <c r="S45" t="s">
        <v>33</v>
      </c>
      <c r="T45" s="6"/>
      <c r="U45" s="3"/>
      <c r="W45" s="14" t="s">
        <v>81</v>
      </c>
      <c r="X45" s="10"/>
      <c r="Y45" s="3"/>
    </row>
    <row r="46" spans="1:31" ht="16">
      <c r="A46" t="s">
        <v>163</v>
      </c>
      <c r="B46" t="s">
        <v>164</v>
      </c>
      <c r="I46" s="119" t="s">
        <v>162</v>
      </c>
      <c r="N46" t="s">
        <v>33</v>
      </c>
      <c r="R46" t="s">
        <v>33</v>
      </c>
      <c r="S46" t="s">
        <v>33</v>
      </c>
      <c r="T46" s="6"/>
      <c r="U46" s="3"/>
      <c r="W46" s="14" t="s">
        <v>81</v>
      </c>
      <c r="X46" s="10"/>
      <c r="Y46" s="3"/>
    </row>
    <row r="47" spans="1:31" ht="16">
      <c r="A47" t="s">
        <v>165</v>
      </c>
      <c r="B47" t="s">
        <v>166</v>
      </c>
      <c r="I47" s="119" t="s">
        <v>162</v>
      </c>
      <c r="N47" t="s">
        <v>33</v>
      </c>
      <c r="R47" t="s">
        <v>33</v>
      </c>
      <c r="S47" t="s">
        <v>33</v>
      </c>
      <c r="T47" s="6"/>
      <c r="U47" s="3"/>
      <c r="W47" s="14" t="s">
        <v>81</v>
      </c>
      <c r="X47" s="10"/>
      <c r="Y47" s="3"/>
      <c r="AC47" s="7" t="s">
        <v>167</v>
      </c>
    </row>
    <row r="48" spans="1:31" ht="16">
      <c r="A48" t="s">
        <v>168</v>
      </c>
      <c r="B48" t="s">
        <v>169</v>
      </c>
      <c r="E48" s="87"/>
      <c r="I48" s="119" t="s">
        <v>162</v>
      </c>
      <c r="N48" t="s">
        <v>33</v>
      </c>
      <c r="R48" t="s">
        <v>33</v>
      </c>
      <c r="S48" t="s">
        <v>33</v>
      </c>
      <c r="T48" s="6"/>
      <c r="U48" s="3"/>
      <c r="W48" s="14" t="s">
        <v>81</v>
      </c>
      <c r="X48" s="10"/>
      <c r="Y48" s="3"/>
      <c r="AC48" s="7" t="s">
        <v>170</v>
      </c>
      <c r="AD48" s="7" t="s">
        <v>171</v>
      </c>
      <c r="AE48" s="7" t="s">
        <v>171</v>
      </c>
    </row>
    <row r="49" spans="1:31" ht="16">
      <c r="A49" t="s">
        <v>172</v>
      </c>
      <c r="B49" t="s">
        <v>173</v>
      </c>
      <c r="E49" s="87"/>
      <c r="I49" s="119" t="s">
        <v>162</v>
      </c>
      <c r="N49" t="s">
        <v>33</v>
      </c>
      <c r="R49" t="s">
        <v>33</v>
      </c>
      <c r="S49" t="s">
        <v>33</v>
      </c>
      <c r="T49" s="6"/>
      <c r="U49" s="3"/>
      <c r="W49" s="14" t="s">
        <v>81</v>
      </c>
      <c r="X49" s="10"/>
      <c r="Y49" s="3"/>
      <c r="AC49" s="7" t="s">
        <v>174</v>
      </c>
    </row>
    <row r="50" spans="1:31" ht="16">
      <c r="A50" t="s">
        <v>175</v>
      </c>
      <c r="B50" t="s">
        <v>176</v>
      </c>
      <c r="E50" s="87"/>
      <c r="I50" s="119" t="s">
        <v>162</v>
      </c>
      <c r="N50" t="s">
        <v>33</v>
      </c>
      <c r="R50" t="s">
        <v>33</v>
      </c>
      <c r="S50" t="s">
        <v>33</v>
      </c>
      <c r="T50" s="6"/>
      <c r="U50" s="3"/>
      <c r="W50" s="14" t="s">
        <v>81</v>
      </c>
      <c r="X50" s="10"/>
      <c r="Y50" s="3"/>
      <c r="AC50" s="7" t="s">
        <v>177</v>
      </c>
    </row>
    <row r="51" spans="1:31" ht="16">
      <c r="A51" t="s">
        <v>178</v>
      </c>
      <c r="B51" t="s">
        <v>179</v>
      </c>
      <c r="D51" t="s">
        <v>180</v>
      </c>
      <c r="E51" t="s">
        <v>181</v>
      </c>
      <c r="I51" s="119" t="s">
        <v>162</v>
      </c>
      <c r="N51" t="s">
        <v>33</v>
      </c>
      <c r="R51" t="s">
        <v>33</v>
      </c>
      <c r="S51" t="s">
        <v>33</v>
      </c>
      <c r="T51" s="6">
        <v>45249</v>
      </c>
      <c r="U51" s="3" t="s">
        <v>45</v>
      </c>
      <c r="W51" s="14" t="s">
        <v>81</v>
      </c>
      <c r="X51" s="7"/>
      <c r="Y51" s="3"/>
      <c r="AC51" s="7" t="s">
        <v>182</v>
      </c>
    </row>
    <row r="52" spans="1:31" ht="18">
      <c r="A52" t="s">
        <v>183</v>
      </c>
      <c r="B52" t="s">
        <v>184</v>
      </c>
      <c r="E52" t="s">
        <v>185</v>
      </c>
      <c r="I52" s="120" t="s">
        <v>186</v>
      </c>
      <c r="J52" s="121"/>
      <c r="K52" s="121"/>
      <c r="L52" s="121"/>
      <c r="M52" s="121"/>
      <c r="N52" s="121"/>
      <c r="O52" s="121"/>
      <c r="T52" s="6">
        <v>45259</v>
      </c>
      <c r="U52" s="3" t="s">
        <v>45</v>
      </c>
      <c r="W52" s="9">
        <v>3348</v>
      </c>
      <c r="X52" s="10" t="s">
        <v>187</v>
      </c>
      <c r="Y52" s="3"/>
      <c r="AC52" s="7" t="s">
        <v>188</v>
      </c>
      <c r="AD52" s="7" t="s">
        <v>189</v>
      </c>
    </row>
    <row r="53" spans="1:31" ht="18">
      <c r="A53" t="s">
        <v>190</v>
      </c>
      <c r="B53" t="s">
        <v>191</v>
      </c>
      <c r="D53" t="s">
        <v>104</v>
      </c>
      <c r="E53" t="s">
        <v>192</v>
      </c>
      <c r="I53" s="120" t="s">
        <v>186</v>
      </c>
      <c r="J53" s="121"/>
      <c r="K53" s="121"/>
      <c r="L53" s="121"/>
      <c r="M53" s="121"/>
      <c r="N53" s="121"/>
      <c r="O53" s="121"/>
      <c r="T53" s="6">
        <v>45231</v>
      </c>
      <c r="U53" s="3" t="s">
        <v>45</v>
      </c>
      <c r="W53" s="14" t="s">
        <v>81</v>
      </c>
      <c r="X53" s="2"/>
      <c r="Y53" s="3"/>
      <c r="AC53" t="s">
        <v>81</v>
      </c>
    </row>
    <row r="54" spans="1:31" ht="18">
      <c r="A54" t="s">
        <v>190</v>
      </c>
      <c r="B54" t="s">
        <v>191</v>
      </c>
      <c r="D54" t="s">
        <v>193</v>
      </c>
      <c r="E54" t="s">
        <v>192</v>
      </c>
      <c r="I54" s="120" t="s">
        <v>186</v>
      </c>
      <c r="J54" s="121"/>
      <c r="K54" s="121"/>
      <c r="L54" s="121"/>
      <c r="M54" s="121"/>
      <c r="N54" s="121"/>
      <c r="O54" s="121"/>
      <c r="T54" s="6">
        <v>44868</v>
      </c>
      <c r="U54" s="3" t="s">
        <v>45</v>
      </c>
      <c r="W54" s="14" t="s">
        <v>81</v>
      </c>
      <c r="X54" s="2"/>
      <c r="Y54" s="3"/>
      <c r="AC54" t="s">
        <v>81</v>
      </c>
    </row>
    <row r="55" spans="1:31" ht="18">
      <c r="A55" t="s">
        <v>194</v>
      </c>
      <c r="B55" t="s">
        <v>191</v>
      </c>
      <c r="D55" t="s">
        <v>195</v>
      </c>
      <c r="E55" t="s">
        <v>192</v>
      </c>
      <c r="I55" s="120" t="s">
        <v>186</v>
      </c>
      <c r="J55" s="121"/>
      <c r="K55" s="121"/>
      <c r="L55" s="121"/>
      <c r="M55" s="121"/>
      <c r="N55" s="121"/>
      <c r="O55" s="121"/>
      <c r="T55" s="6">
        <v>44501</v>
      </c>
      <c r="U55" s="3" t="s">
        <v>45</v>
      </c>
      <c r="W55" s="14" t="s">
        <v>81</v>
      </c>
      <c r="X55" s="2"/>
      <c r="Y55" s="3"/>
      <c r="AC55" t="s">
        <v>81</v>
      </c>
    </row>
    <row r="56" spans="1:31" ht="18">
      <c r="A56" t="s">
        <v>196</v>
      </c>
      <c r="B56" t="s">
        <v>196</v>
      </c>
      <c r="D56" t="s">
        <v>195</v>
      </c>
      <c r="E56" t="s">
        <v>192</v>
      </c>
      <c r="I56" s="120" t="s">
        <v>186</v>
      </c>
      <c r="J56" s="121"/>
      <c r="K56" s="121"/>
      <c r="L56" s="121"/>
      <c r="M56" s="121"/>
      <c r="N56" s="121"/>
      <c r="O56" s="121"/>
      <c r="T56" s="6"/>
      <c r="U56" s="3"/>
      <c r="W56" s="14" t="s">
        <v>81</v>
      </c>
      <c r="X56" s="2"/>
      <c r="Y56" s="3"/>
    </row>
    <row r="57" spans="1:31" ht="16">
      <c r="A57" t="s">
        <v>197</v>
      </c>
      <c r="B57" s="81" t="s">
        <v>198</v>
      </c>
      <c r="C57" t="s">
        <v>39</v>
      </c>
      <c r="E57" t="s">
        <v>197</v>
      </c>
      <c r="H57" t="s">
        <v>33</v>
      </c>
      <c r="I57" t="s">
        <v>199</v>
      </c>
      <c r="T57" s="2">
        <v>42982</v>
      </c>
      <c r="U57" s="3" t="s">
        <v>45</v>
      </c>
      <c r="W57" s="9">
        <v>30</v>
      </c>
      <c r="X57" s="7" t="s">
        <v>200</v>
      </c>
      <c r="Y57" s="3"/>
      <c r="AC57" t="s">
        <v>47</v>
      </c>
    </row>
    <row r="58" spans="1:31" ht="16">
      <c r="A58" t="s">
        <v>201</v>
      </c>
      <c r="B58" t="s">
        <v>201</v>
      </c>
      <c r="E58" t="s">
        <v>202</v>
      </c>
      <c r="I58" t="s">
        <v>203</v>
      </c>
      <c r="N58" t="s">
        <v>33</v>
      </c>
      <c r="R58" t="s">
        <v>33</v>
      </c>
      <c r="S58" t="s">
        <v>33</v>
      </c>
      <c r="T58" s="2">
        <v>43057</v>
      </c>
      <c r="U58" s="3" t="s">
        <v>45</v>
      </c>
      <c r="X58" s="2"/>
      <c r="Y58" s="3"/>
      <c r="AC58" s="7" t="s">
        <v>204</v>
      </c>
    </row>
    <row r="59" spans="1:31" ht="16">
      <c r="A59" t="s">
        <v>205</v>
      </c>
      <c r="B59" s="15" t="s">
        <v>206</v>
      </c>
      <c r="E59" t="s">
        <v>207</v>
      </c>
      <c r="I59" t="s">
        <v>208</v>
      </c>
      <c r="T59" s="6">
        <v>44799</v>
      </c>
      <c r="U59" s="3" t="s">
        <v>45</v>
      </c>
      <c r="X59" s="2"/>
      <c r="Y59" s="3"/>
      <c r="AC59" s="7" t="s">
        <v>209</v>
      </c>
    </row>
    <row r="60" spans="1:31" ht="16">
      <c r="A60" t="s">
        <v>210</v>
      </c>
      <c r="B60" t="s">
        <v>211</v>
      </c>
      <c r="E60" t="s">
        <v>210</v>
      </c>
      <c r="H60" t="s">
        <v>33</v>
      </c>
      <c r="I60" t="s">
        <v>212</v>
      </c>
      <c r="T60" s="2">
        <v>43169</v>
      </c>
      <c r="U60" s="3" t="s">
        <v>45</v>
      </c>
      <c r="W60" s="9">
        <v>2068</v>
      </c>
      <c r="X60" s="10" t="s">
        <v>213</v>
      </c>
      <c r="Y60" s="3"/>
      <c r="AC60" s="7" t="s">
        <v>214</v>
      </c>
    </row>
    <row r="61" spans="1:31" ht="16">
      <c r="A61" t="s">
        <v>215</v>
      </c>
      <c r="B61" t="s">
        <v>216</v>
      </c>
      <c r="E61" t="s">
        <v>217</v>
      </c>
      <c r="I61" s="16" t="s">
        <v>218</v>
      </c>
      <c r="T61" s="2">
        <v>42805</v>
      </c>
      <c r="U61" s="3" t="s">
        <v>45</v>
      </c>
      <c r="X61" s="2"/>
      <c r="Y61" s="3"/>
      <c r="AC61" s="7" t="s">
        <v>219</v>
      </c>
    </row>
    <row r="62" spans="1:31" ht="16">
      <c r="A62" s="4" t="s">
        <v>220</v>
      </c>
      <c r="B62" s="4" t="s">
        <v>220</v>
      </c>
      <c r="C62" s="4"/>
      <c r="E62" t="s">
        <v>221</v>
      </c>
      <c r="T62" s="2">
        <v>45373</v>
      </c>
      <c r="U62" s="3" t="s">
        <v>45</v>
      </c>
      <c r="X62" s="2"/>
      <c r="Y62" s="3"/>
      <c r="AC62" s="7" t="s">
        <v>222</v>
      </c>
      <c r="AD62" s="7" t="s">
        <v>223</v>
      </c>
      <c r="AE62" s="7" t="s">
        <v>224</v>
      </c>
    </row>
    <row r="63" spans="1:31" ht="16">
      <c r="A63" s="4" t="s">
        <v>225</v>
      </c>
      <c r="B63" t="s">
        <v>226</v>
      </c>
      <c r="C63" s="4"/>
      <c r="D63" t="s">
        <v>227</v>
      </c>
      <c r="E63" t="s">
        <v>226</v>
      </c>
      <c r="T63" s="2">
        <v>45381</v>
      </c>
      <c r="U63" s="3" t="s">
        <v>45</v>
      </c>
      <c r="X63" s="2"/>
      <c r="Y63" s="3"/>
      <c r="AC63" s="7" t="s">
        <v>228</v>
      </c>
      <c r="AD63" s="41" t="s">
        <v>229</v>
      </c>
      <c r="AE63" s="41" t="s">
        <v>230</v>
      </c>
    </row>
    <row r="64" spans="1:31" ht="16">
      <c r="A64" s="4" t="s">
        <v>231</v>
      </c>
      <c r="B64" s="4" t="s">
        <v>232</v>
      </c>
      <c r="C64" s="4"/>
      <c r="D64" t="s">
        <v>233</v>
      </c>
      <c r="E64" t="s">
        <v>226</v>
      </c>
      <c r="T64" s="2">
        <v>45367</v>
      </c>
      <c r="U64" s="3" t="s">
        <v>45</v>
      </c>
      <c r="X64" s="2"/>
      <c r="Y64" s="3"/>
      <c r="AC64" s="7" t="s">
        <v>234</v>
      </c>
      <c r="AD64" s="7"/>
    </row>
    <row r="65" spans="1:33" ht="16">
      <c r="A65" t="s">
        <v>235</v>
      </c>
      <c r="B65" t="s">
        <v>235</v>
      </c>
      <c r="C65" s="4"/>
      <c r="E65" t="s">
        <v>236</v>
      </c>
      <c r="I65" t="s">
        <v>237</v>
      </c>
      <c r="T65" s="2"/>
      <c r="U65" s="3"/>
      <c r="X65" s="2"/>
      <c r="Y65" s="3"/>
      <c r="AC65" s="7"/>
      <c r="AD65" s="7"/>
    </row>
    <row r="66" spans="1:33" ht="16">
      <c r="A66" t="s">
        <v>238</v>
      </c>
      <c r="B66" t="s">
        <v>238</v>
      </c>
      <c r="C66" s="4"/>
      <c r="E66" t="s">
        <v>236</v>
      </c>
      <c r="I66" t="s">
        <v>237</v>
      </c>
      <c r="T66" s="2"/>
      <c r="U66" s="3"/>
      <c r="X66" s="2"/>
      <c r="Y66" s="3"/>
      <c r="AC66" s="7"/>
      <c r="AD66" s="7"/>
      <c r="AG66" t="s">
        <v>239</v>
      </c>
    </row>
    <row r="67" spans="1:33" ht="16">
      <c r="A67" t="s">
        <v>240</v>
      </c>
      <c r="B67" t="s">
        <v>238</v>
      </c>
      <c r="E67" t="s">
        <v>236</v>
      </c>
      <c r="F67" t="s">
        <v>66</v>
      </c>
      <c r="I67" t="s">
        <v>237</v>
      </c>
      <c r="T67" s="2">
        <v>43729</v>
      </c>
      <c r="U67" s="3"/>
      <c r="W67" s="9">
        <v>88</v>
      </c>
      <c r="X67" s="41" t="s">
        <v>241</v>
      </c>
      <c r="Y67" s="3"/>
      <c r="AC67" s="7"/>
      <c r="AD67" s="7"/>
      <c r="AG67" t="s">
        <v>242</v>
      </c>
    </row>
    <row r="68" spans="1:33" ht="16">
      <c r="A68" t="s">
        <v>240</v>
      </c>
      <c r="B68" t="s">
        <v>243</v>
      </c>
      <c r="E68" t="s">
        <v>236</v>
      </c>
      <c r="F68" t="s">
        <v>71</v>
      </c>
      <c r="I68" t="s">
        <v>237</v>
      </c>
      <c r="T68" s="2">
        <v>43689</v>
      </c>
      <c r="U68" s="3" t="s">
        <v>45</v>
      </c>
      <c r="W68" s="9">
        <v>2036</v>
      </c>
      <c r="X68" s="7" t="s">
        <v>241</v>
      </c>
      <c r="Y68" s="3"/>
      <c r="AC68" s="7" t="s">
        <v>244</v>
      </c>
      <c r="AG68" t="s">
        <v>245</v>
      </c>
    </row>
    <row r="69" spans="1:33" ht="16">
      <c r="A69" t="s">
        <v>246</v>
      </c>
      <c r="B69" t="s">
        <v>246</v>
      </c>
      <c r="C69" t="s">
        <v>31</v>
      </c>
      <c r="D69" t="s">
        <v>247</v>
      </c>
      <c r="E69" t="s">
        <v>248</v>
      </c>
      <c r="H69" t="s">
        <v>33</v>
      </c>
      <c r="I69" t="s">
        <v>249</v>
      </c>
      <c r="T69" s="6">
        <v>45320</v>
      </c>
      <c r="U69" s="3" t="s">
        <v>45</v>
      </c>
      <c r="W69" s="9">
        <v>4356</v>
      </c>
      <c r="X69" s="38" t="s">
        <v>250</v>
      </c>
      <c r="Y69" t="s">
        <v>251</v>
      </c>
      <c r="AC69" s="7" t="s">
        <v>252</v>
      </c>
    </row>
    <row r="70" spans="1:33" ht="16">
      <c r="A70" t="s">
        <v>253</v>
      </c>
      <c r="B70" t="s">
        <v>253</v>
      </c>
      <c r="C70" t="s">
        <v>31</v>
      </c>
      <c r="D70" t="s">
        <v>254</v>
      </c>
      <c r="E70" t="s">
        <v>248</v>
      </c>
      <c r="H70" t="s">
        <v>33</v>
      </c>
      <c r="I70" t="s">
        <v>249</v>
      </c>
      <c r="T70" s="6">
        <v>44927</v>
      </c>
      <c r="U70" s="3" t="s">
        <v>45</v>
      </c>
      <c r="W70" s="9">
        <f>632*4</f>
        <v>2528</v>
      </c>
      <c r="X70" s="38" t="s">
        <v>255</v>
      </c>
      <c r="Y70" t="s">
        <v>251</v>
      </c>
      <c r="AC70" s="7" t="s">
        <v>256</v>
      </c>
      <c r="AD70" s="7" t="s">
        <v>257</v>
      </c>
      <c r="AE70" s="7" t="s">
        <v>258</v>
      </c>
    </row>
    <row r="71" spans="1:33" ht="16">
      <c r="A71" t="s">
        <v>259</v>
      </c>
      <c r="B71" t="s">
        <v>259</v>
      </c>
      <c r="C71" t="s">
        <v>31</v>
      </c>
      <c r="D71" t="s">
        <v>260</v>
      </c>
      <c r="E71" t="s">
        <v>248</v>
      </c>
      <c r="H71" t="s">
        <v>33</v>
      </c>
      <c r="I71" t="s">
        <v>249</v>
      </c>
      <c r="T71" s="6">
        <v>44562</v>
      </c>
      <c r="U71" s="3" t="s">
        <v>45</v>
      </c>
      <c r="W71" s="9">
        <f>4*947</f>
        <v>3788</v>
      </c>
      <c r="X71" s="38" t="s">
        <v>261</v>
      </c>
      <c r="Y71" t="s">
        <v>251</v>
      </c>
      <c r="AC71" s="7" t="s">
        <v>262</v>
      </c>
    </row>
    <row r="72" spans="1:33" ht="16">
      <c r="A72" t="s">
        <v>263</v>
      </c>
      <c r="B72" t="s">
        <v>263</v>
      </c>
      <c r="C72" t="s">
        <v>31</v>
      </c>
      <c r="D72" t="s">
        <v>104</v>
      </c>
      <c r="E72" t="s">
        <v>248</v>
      </c>
      <c r="H72" t="s">
        <v>33</v>
      </c>
      <c r="I72" t="s">
        <v>249</v>
      </c>
      <c r="T72" s="6">
        <v>44197</v>
      </c>
      <c r="U72" s="3" t="s">
        <v>45</v>
      </c>
      <c r="W72" s="9">
        <f>4*270</f>
        <v>1080</v>
      </c>
      <c r="X72" s="38" t="s">
        <v>264</v>
      </c>
      <c r="Y72" t="s">
        <v>251</v>
      </c>
      <c r="AC72" s="7" t="s">
        <v>265</v>
      </c>
    </row>
    <row r="73" spans="1:33" ht="16">
      <c r="A73" t="s">
        <v>266</v>
      </c>
      <c r="B73" t="s">
        <v>266</v>
      </c>
      <c r="C73" t="s">
        <v>31</v>
      </c>
      <c r="E73" t="s">
        <v>248</v>
      </c>
      <c r="F73" t="s">
        <v>71</v>
      </c>
      <c r="H73" t="s">
        <v>33</v>
      </c>
      <c r="I73" t="s">
        <v>249</v>
      </c>
      <c r="T73" s="6">
        <v>43722</v>
      </c>
      <c r="U73" s="3" t="s">
        <v>34</v>
      </c>
      <c r="W73" s="9">
        <f>4*576</f>
        <v>2304</v>
      </c>
      <c r="X73" s="38" t="s">
        <v>267</v>
      </c>
      <c r="Y73" t="s">
        <v>251</v>
      </c>
      <c r="AC73" s="7" t="s">
        <v>268</v>
      </c>
    </row>
    <row r="74" spans="1:33" ht="16">
      <c r="A74" t="s">
        <v>266</v>
      </c>
      <c r="B74" t="s">
        <v>266</v>
      </c>
      <c r="C74" t="s">
        <v>31</v>
      </c>
      <c r="D74" t="s">
        <v>193</v>
      </c>
      <c r="E74" t="s">
        <v>248</v>
      </c>
      <c r="F74" t="s">
        <v>66</v>
      </c>
      <c r="H74" t="s">
        <v>33</v>
      </c>
      <c r="I74" t="s">
        <v>249</v>
      </c>
      <c r="T74" s="6">
        <v>43831</v>
      </c>
      <c r="U74" s="3" t="s">
        <v>45</v>
      </c>
      <c r="W74" s="9">
        <v>48</v>
      </c>
      <c r="X74" s="38" t="s">
        <v>269</v>
      </c>
      <c r="Y74" t="s">
        <v>251</v>
      </c>
      <c r="AC74" s="7" t="s">
        <v>265</v>
      </c>
    </row>
    <row r="75" spans="1:33" ht="16">
      <c r="A75" t="s">
        <v>270</v>
      </c>
      <c r="B75" t="s">
        <v>270</v>
      </c>
      <c r="C75" t="s">
        <v>31</v>
      </c>
      <c r="E75" t="s">
        <v>248</v>
      </c>
      <c r="F75" t="s">
        <v>71</v>
      </c>
      <c r="H75" t="s">
        <v>33</v>
      </c>
      <c r="I75" t="s">
        <v>249</v>
      </c>
      <c r="T75" s="6">
        <v>43309</v>
      </c>
      <c r="U75" s="3" t="s">
        <v>34</v>
      </c>
      <c r="W75" s="9">
        <f>4*109</f>
        <v>436</v>
      </c>
      <c r="X75" s="38" t="s">
        <v>271</v>
      </c>
      <c r="Y75" t="s">
        <v>251</v>
      </c>
      <c r="AC75" s="7" t="s">
        <v>272</v>
      </c>
      <c r="AD75" s="7" t="s">
        <v>273</v>
      </c>
    </row>
    <row r="76" spans="1:33" ht="16">
      <c r="A76" t="s">
        <v>274</v>
      </c>
      <c r="B76" t="s">
        <v>274</v>
      </c>
      <c r="C76" t="s">
        <v>31</v>
      </c>
      <c r="D76" t="s">
        <v>195</v>
      </c>
      <c r="E76" t="s">
        <v>248</v>
      </c>
      <c r="F76" t="s">
        <v>66</v>
      </c>
      <c r="H76" t="s">
        <v>33</v>
      </c>
      <c r="I76" t="s">
        <v>249</v>
      </c>
      <c r="T76" s="6">
        <v>43435</v>
      </c>
      <c r="U76" s="3" t="s">
        <v>45</v>
      </c>
      <c r="W76" s="9">
        <f>4*12</f>
        <v>48</v>
      </c>
      <c r="X76" s="38" t="s">
        <v>269</v>
      </c>
      <c r="Y76" t="s">
        <v>251</v>
      </c>
      <c r="AC76" s="7" t="s">
        <v>275</v>
      </c>
    </row>
    <row r="77" spans="1:33" ht="16">
      <c r="A77" t="s">
        <v>276</v>
      </c>
      <c r="B77" t="s">
        <v>276</v>
      </c>
      <c r="E77" t="s">
        <v>277</v>
      </c>
      <c r="I77" s="16" t="s">
        <v>278</v>
      </c>
      <c r="T77" s="6"/>
      <c r="U77" s="3"/>
      <c r="W77" s="9">
        <f>4*177</f>
        <v>708</v>
      </c>
      <c r="X77" s="38" t="s">
        <v>279</v>
      </c>
      <c r="AC77" s="7" t="s">
        <v>280</v>
      </c>
      <c r="AD77" s="7" t="s">
        <v>281</v>
      </c>
      <c r="AE77" s="7" t="s">
        <v>282</v>
      </c>
    </row>
    <row r="78" spans="1:33" ht="16">
      <c r="A78" t="s">
        <v>283</v>
      </c>
      <c r="B78" t="s">
        <v>283</v>
      </c>
      <c r="E78" t="s">
        <v>277</v>
      </c>
      <c r="I78" s="16" t="s">
        <v>278</v>
      </c>
      <c r="T78" s="6">
        <v>44557</v>
      </c>
      <c r="U78" s="3"/>
      <c r="W78" s="9">
        <f>4*206</f>
        <v>824</v>
      </c>
      <c r="X78" s="38" t="s">
        <v>284</v>
      </c>
      <c r="AC78" s="7" t="s">
        <v>285</v>
      </c>
      <c r="AD78" s="7" t="s">
        <v>286</v>
      </c>
      <c r="AE78" s="7" t="s">
        <v>287</v>
      </c>
    </row>
    <row r="79" spans="1:33" ht="16">
      <c r="A79" t="s">
        <v>288</v>
      </c>
      <c r="B79" t="s">
        <v>289</v>
      </c>
      <c r="E79" t="s">
        <v>277</v>
      </c>
      <c r="I79" s="16" t="s">
        <v>278</v>
      </c>
      <c r="T79" s="2">
        <v>43270</v>
      </c>
      <c r="U79" s="3" t="s">
        <v>45</v>
      </c>
      <c r="W79" s="14" t="s">
        <v>81</v>
      </c>
      <c r="X79" s="2"/>
      <c r="Y79" s="3"/>
      <c r="AC79" s="7" t="s">
        <v>290</v>
      </c>
      <c r="AD79" s="7" t="s">
        <v>291</v>
      </c>
    </row>
    <row r="80" spans="1:33" ht="16">
      <c r="A80" t="s">
        <v>292</v>
      </c>
      <c r="B80" s="15" t="s">
        <v>293</v>
      </c>
      <c r="E80" t="s">
        <v>277</v>
      </c>
      <c r="I80" t="s">
        <v>294</v>
      </c>
      <c r="T80" s="2">
        <v>42861</v>
      </c>
      <c r="U80" s="3" t="s">
        <v>45</v>
      </c>
      <c r="W80" s="14" t="s">
        <v>81</v>
      </c>
      <c r="X80" s="2"/>
      <c r="Y80" s="3"/>
      <c r="AC80" s="7" t="s">
        <v>295</v>
      </c>
    </row>
    <row r="81" spans="1:33" ht="16">
      <c r="A81" t="s">
        <v>296</v>
      </c>
      <c r="B81" t="s">
        <v>297</v>
      </c>
      <c r="E81" t="s">
        <v>298</v>
      </c>
      <c r="I81" t="s">
        <v>299</v>
      </c>
      <c r="T81" s="6">
        <v>44803</v>
      </c>
      <c r="U81" s="3" t="s">
        <v>45</v>
      </c>
      <c r="W81" s="9">
        <v>32</v>
      </c>
      <c r="X81" s="10" t="s">
        <v>300</v>
      </c>
      <c r="Y81" s="3"/>
      <c r="AC81" t="s">
        <v>81</v>
      </c>
      <c r="AG81" t="s">
        <v>301</v>
      </c>
    </row>
    <row r="82" spans="1:33" ht="16">
      <c r="A82" s="4" t="s">
        <v>302</v>
      </c>
      <c r="B82" t="s">
        <v>303</v>
      </c>
      <c r="C82" s="4"/>
      <c r="D82" t="s">
        <v>304</v>
      </c>
      <c r="E82" t="s">
        <v>305</v>
      </c>
      <c r="T82" s="2">
        <v>45367</v>
      </c>
      <c r="U82" s="3" t="s">
        <v>45</v>
      </c>
      <c r="W82" s="14" t="s">
        <v>81</v>
      </c>
      <c r="X82" s="2"/>
      <c r="Y82" s="3"/>
      <c r="AC82" s="7" t="s">
        <v>306</v>
      </c>
      <c r="AD82" s="7" t="s">
        <v>307</v>
      </c>
    </row>
    <row r="83" spans="1:33" ht="16">
      <c r="A83" t="s">
        <v>308</v>
      </c>
      <c r="B83" t="s">
        <v>308</v>
      </c>
      <c r="C83" t="s">
        <v>31</v>
      </c>
      <c r="E83" t="s">
        <v>309</v>
      </c>
      <c r="I83" t="s">
        <v>310</v>
      </c>
      <c r="T83" s="2">
        <v>43651</v>
      </c>
      <c r="U83" s="3" t="s">
        <v>34</v>
      </c>
      <c r="W83" s="9">
        <f>4*51</f>
        <v>204</v>
      </c>
      <c r="X83" s="10" t="s">
        <v>311</v>
      </c>
      <c r="Y83" s="3"/>
      <c r="AC83" s="7" t="s">
        <v>312</v>
      </c>
    </row>
    <row r="84" spans="1:33" ht="16">
      <c r="A84" t="s">
        <v>313</v>
      </c>
      <c r="B84" t="s">
        <v>313</v>
      </c>
      <c r="C84" t="s">
        <v>31</v>
      </c>
      <c r="E84" t="s">
        <v>309</v>
      </c>
      <c r="I84" t="s">
        <v>310</v>
      </c>
      <c r="T84" s="2">
        <v>43287</v>
      </c>
      <c r="U84" s="3" t="s">
        <v>34</v>
      </c>
      <c r="W84" s="14" t="s">
        <v>81</v>
      </c>
      <c r="X84" s="10" t="s">
        <v>314</v>
      </c>
      <c r="Y84" s="3"/>
      <c r="AC84" s="7" t="s">
        <v>315</v>
      </c>
      <c r="AD84" s="7" t="s">
        <v>316</v>
      </c>
    </row>
    <row r="85" spans="1:33" ht="16">
      <c r="A85" t="s">
        <v>317</v>
      </c>
      <c r="B85" t="s">
        <v>317</v>
      </c>
      <c r="C85" t="s">
        <v>31</v>
      </c>
      <c r="E85" t="s">
        <v>309</v>
      </c>
      <c r="I85" t="s">
        <v>310</v>
      </c>
      <c r="T85" s="2">
        <v>42913</v>
      </c>
      <c r="U85" s="3" t="s">
        <v>45</v>
      </c>
      <c r="X85" s="2"/>
      <c r="Y85" s="3"/>
      <c r="AC85" t="s">
        <v>81</v>
      </c>
    </row>
    <row r="86" spans="1:33" ht="16">
      <c r="A86" t="s">
        <v>318</v>
      </c>
      <c r="B86" t="s">
        <v>318</v>
      </c>
      <c r="C86" t="s">
        <v>31</v>
      </c>
      <c r="E86" t="s">
        <v>319</v>
      </c>
      <c r="I86" t="s">
        <v>320</v>
      </c>
      <c r="K86" t="s">
        <v>321</v>
      </c>
      <c r="T86" s="2">
        <v>45279</v>
      </c>
      <c r="U86" s="3" t="s">
        <v>34</v>
      </c>
      <c r="W86" s="9">
        <f>4*30</f>
        <v>120</v>
      </c>
      <c r="X86" s="10" t="s">
        <v>322</v>
      </c>
      <c r="Y86" s="3"/>
      <c r="AC86" s="7" t="s">
        <v>323</v>
      </c>
      <c r="AD86" s="7" t="s">
        <v>324</v>
      </c>
    </row>
    <row r="87" spans="1:33" ht="16">
      <c r="A87" t="s">
        <v>325</v>
      </c>
      <c r="B87" t="s">
        <v>325</v>
      </c>
      <c r="C87" t="s">
        <v>31</v>
      </c>
      <c r="E87" t="s">
        <v>319</v>
      </c>
      <c r="I87" t="s">
        <v>320</v>
      </c>
      <c r="K87" t="s">
        <v>321</v>
      </c>
      <c r="T87" s="2">
        <v>44793</v>
      </c>
      <c r="U87" s="3" t="s">
        <v>34</v>
      </c>
      <c r="W87" s="9">
        <f>4*457</f>
        <v>1828</v>
      </c>
      <c r="X87" s="10" t="s">
        <v>326</v>
      </c>
      <c r="Y87" s="3"/>
      <c r="AC87" s="7" t="s">
        <v>327</v>
      </c>
      <c r="AD87" s="7" t="s">
        <v>328</v>
      </c>
    </row>
    <row r="88" spans="1:33" ht="16">
      <c r="A88" t="s">
        <v>329</v>
      </c>
      <c r="B88" t="s">
        <v>329</v>
      </c>
      <c r="C88" t="s">
        <v>31</v>
      </c>
      <c r="E88" t="s">
        <v>319</v>
      </c>
      <c r="I88" t="s">
        <v>330</v>
      </c>
      <c r="T88" s="2">
        <v>44436</v>
      </c>
      <c r="U88" s="3" t="s">
        <v>45</v>
      </c>
      <c r="W88" s="9">
        <f>4*193</f>
        <v>772</v>
      </c>
      <c r="X88" s="10" t="s">
        <v>331</v>
      </c>
      <c r="Y88" s="3"/>
      <c r="AC88" t="s">
        <v>81</v>
      </c>
    </row>
    <row r="89" spans="1:33" ht="16">
      <c r="A89" t="s">
        <v>332</v>
      </c>
      <c r="B89" t="s">
        <v>333</v>
      </c>
      <c r="C89" t="s">
        <v>39</v>
      </c>
      <c r="E89" t="s">
        <v>334</v>
      </c>
      <c r="F89" t="s">
        <v>66</v>
      </c>
      <c r="H89" t="s">
        <v>33</v>
      </c>
      <c r="I89" t="s">
        <v>335</v>
      </c>
      <c r="O89" t="s">
        <v>33</v>
      </c>
      <c r="P89" t="s">
        <v>33</v>
      </c>
      <c r="T89" s="2">
        <v>44171</v>
      </c>
      <c r="U89" s="3" t="s">
        <v>45</v>
      </c>
      <c r="W89" s="9">
        <v>90</v>
      </c>
      <c r="X89" s="10" t="s">
        <v>336</v>
      </c>
      <c r="Y89" s="3"/>
      <c r="AC89" t="s">
        <v>47</v>
      </c>
    </row>
    <row r="90" spans="1:33" ht="16">
      <c r="A90" t="s">
        <v>332</v>
      </c>
      <c r="B90" t="s">
        <v>333</v>
      </c>
      <c r="C90" t="s">
        <v>31</v>
      </c>
      <c r="E90" t="s">
        <v>334</v>
      </c>
      <c r="F90" t="s">
        <v>71</v>
      </c>
      <c r="H90" t="s">
        <v>33</v>
      </c>
      <c r="I90" t="s">
        <v>335</v>
      </c>
      <c r="O90" t="s">
        <v>33</v>
      </c>
      <c r="P90" t="s">
        <v>33</v>
      </c>
      <c r="T90" s="2">
        <v>44134</v>
      </c>
      <c r="U90" s="3" t="s">
        <v>45</v>
      </c>
      <c r="W90" s="9">
        <v>1667</v>
      </c>
      <c r="X90" s="10" t="s">
        <v>336</v>
      </c>
      <c r="Y90" s="3"/>
      <c r="AC90" s="7" t="s">
        <v>337</v>
      </c>
    </row>
    <row r="91" spans="1:33" ht="16">
      <c r="A91" t="s">
        <v>338</v>
      </c>
      <c r="B91" t="s">
        <v>339</v>
      </c>
      <c r="C91" t="s">
        <v>39</v>
      </c>
      <c r="E91" t="s">
        <v>334</v>
      </c>
      <c r="F91" t="s">
        <v>66</v>
      </c>
      <c r="H91" t="s">
        <v>33</v>
      </c>
      <c r="I91" t="s">
        <v>340</v>
      </c>
      <c r="O91" t="s">
        <v>33</v>
      </c>
      <c r="P91" t="s">
        <v>33</v>
      </c>
      <c r="T91" s="2">
        <v>43828</v>
      </c>
      <c r="U91" s="3" t="s">
        <v>341</v>
      </c>
      <c r="W91" s="9">
        <v>80</v>
      </c>
      <c r="X91" s="10" t="s">
        <v>342</v>
      </c>
      <c r="Y91" s="3"/>
      <c r="AC91" s="15" t="s">
        <v>47</v>
      </c>
    </row>
    <row r="92" spans="1:33" ht="16">
      <c r="A92" t="s">
        <v>338</v>
      </c>
      <c r="B92" t="s">
        <v>343</v>
      </c>
      <c r="C92" t="s">
        <v>31</v>
      </c>
      <c r="E92" t="s">
        <v>334</v>
      </c>
      <c r="F92" t="s">
        <v>71</v>
      </c>
      <c r="H92" t="s">
        <v>33</v>
      </c>
      <c r="I92" t="s">
        <v>340</v>
      </c>
      <c r="O92" t="s">
        <v>33</v>
      </c>
      <c r="P92" t="s">
        <v>33</v>
      </c>
      <c r="T92" s="2">
        <v>43700</v>
      </c>
      <c r="U92" s="3" t="s">
        <v>45</v>
      </c>
      <c r="W92" s="9">
        <f>4*236</f>
        <v>944</v>
      </c>
      <c r="X92" s="7" t="s">
        <v>342</v>
      </c>
      <c r="Y92" s="3"/>
      <c r="AC92" s="7" t="s">
        <v>344</v>
      </c>
      <c r="AD92" s="7" t="s">
        <v>345</v>
      </c>
    </row>
    <row r="93" spans="1:33" ht="16">
      <c r="A93" t="s">
        <v>346</v>
      </c>
      <c r="B93" t="s">
        <v>347</v>
      </c>
      <c r="C93" t="s">
        <v>39</v>
      </c>
      <c r="E93" t="s">
        <v>334</v>
      </c>
      <c r="F93" t="s">
        <v>66</v>
      </c>
      <c r="H93" t="s">
        <v>33</v>
      </c>
      <c r="I93" t="s">
        <v>348</v>
      </c>
      <c r="O93" t="s">
        <v>33</v>
      </c>
      <c r="P93" t="s">
        <v>33</v>
      </c>
      <c r="T93" s="2">
        <v>43439</v>
      </c>
      <c r="U93" s="3" t="s">
        <v>349</v>
      </c>
      <c r="W93" s="9">
        <v>80</v>
      </c>
      <c r="X93" s="7" t="s">
        <v>350</v>
      </c>
      <c r="Y93" s="3"/>
      <c r="AC93" s="44" t="s">
        <v>47</v>
      </c>
      <c r="AD93" s="7"/>
    </row>
    <row r="94" spans="1:33" ht="16">
      <c r="A94" t="s">
        <v>346</v>
      </c>
      <c r="B94" t="s">
        <v>339</v>
      </c>
      <c r="C94" t="s">
        <v>31</v>
      </c>
      <c r="E94" t="s">
        <v>334</v>
      </c>
      <c r="F94" t="s">
        <v>71</v>
      </c>
      <c r="H94" t="s">
        <v>33</v>
      </c>
      <c r="I94" t="s">
        <v>348</v>
      </c>
      <c r="O94" t="s">
        <v>33</v>
      </c>
      <c r="P94" t="s">
        <v>33</v>
      </c>
      <c r="T94" s="2">
        <v>43428</v>
      </c>
      <c r="U94" s="3" t="s">
        <v>45</v>
      </c>
      <c r="W94" s="9">
        <v>1184</v>
      </c>
      <c r="X94" s="10" t="s">
        <v>350</v>
      </c>
      <c r="Y94" s="3"/>
      <c r="AC94" s="7" t="s">
        <v>351</v>
      </c>
      <c r="AD94" s="7" t="s">
        <v>352</v>
      </c>
    </row>
    <row r="95" spans="1:33" ht="16">
      <c r="A95" t="s">
        <v>353</v>
      </c>
      <c r="B95" t="s">
        <v>347</v>
      </c>
      <c r="C95" t="s">
        <v>39</v>
      </c>
      <c r="E95" t="s">
        <v>334</v>
      </c>
      <c r="F95" t="s">
        <v>66</v>
      </c>
      <c r="H95" t="s">
        <v>33</v>
      </c>
      <c r="I95" t="s">
        <v>340</v>
      </c>
      <c r="O95" t="s">
        <v>33</v>
      </c>
      <c r="P95" t="s">
        <v>33</v>
      </c>
      <c r="T95" s="2">
        <v>43088</v>
      </c>
      <c r="U95" s="3" t="s">
        <v>45</v>
      </c>
      <c r="W95" s="9">
        <v>80</v>
      </c>
      <c r="X95" s="10" t="s">
        <v>354</v>
      </c>
      <c r="Y95" s="3"/>
      <c r="AC95" t="s">
        <v>47</v>
      </c>
    </row>
    <row r="96" spans="1:33" ht="16">
      <c r="A96" t="s">
        <v>355</v>
      </c>
      <c r="B96" t="s">
        <v>347</v>
      </c>
      <c r="C96" t="s">
        <v>31</v>
      </c>
      <c r="E96" t="s">
        <v>334</v>
      </c>
      <c r="F96" t="s">
        <v>71</v>
      </c>
      <c r="H96" t="s">
        <v>33</v>
      </c>
      <c r="I96" t="s">
        <v>356</v>
      </c>
      <c r="P96" t="s">
        <v>33</v>
      </c>
      <c r="T96" s="2">
        <v>43064</v>
      </c>
      <c r="U96" s="3" t="s">
        <v>45</v>
      </c>
      <c r="W96" s="9">
        <f>4*254</f>
        <v>1016</v>
      </c>
      <c r="X96" s="10" t="s">
        <v>354</v>
      </c>
      <c r="Y96" s="3"/>
      <c r="AC96" s="7" t="s">
        <v>357</v>
      </c>
      <c r="AD96" s="7" t="s">
        <v>358</v>
      </c>
    </row>
    <row r="97" spans="1:31" ht="16">
      <c r="A97" s="16" t="s">
        <v>1935</v>
      </c>
      <c r="B97" s="16" t="s">
        <v>1935</v>
      </c>
      <c r="C97" t="s">
        <v>31</v>
      </c>
      <c r="D97" s="15" t="s">
        <v>254</v>
      </c>
      <c r="E97" t="s">
        <v>360</v>
      </c>
      <c r="F97" s="16" t="s">
        <v>1935</v>
      </c>
      <c r="G97" s="16" t="s">
        <v>644</v>
      </c>
      <c r="I97" t="s">
        <v>1917</v>
      </c>
      <c r="S97" t="s">
        <v>33</v>
      </c>
      <c r="T97" s="2">
        <v>45136</v>
      </c>
      <c r="U97" s="3" t="s">
        <v>45</v>
      </c>
      <c r="W97" s="14" t="s">
        <v>81</v>
      </c>
      <c r="X97" s="2"/>
      <c r="Y97" s="3"/>
    </row>
    <row r="98" spans="1:31" ht="16">
      <c r="A98" s="16" t="s">
        <v>364</v>
      </c>
      <c r="B98" s="16" t="s">
        <v>364</v>
      </c>
      <c r="C98" s="4" t="s">
        <v>31</v>
      </c>
      <c r="F98" s="16"/>
      <c r="G98" s="16"/>
      <c r="H98" t="s">
        <v>33</v>
      </c>
      <c r="I98" s="15" t="s">
        <v>365</v>
      </c>
      <c r="Q98" s="16"/>
      <c r="R98" s="16"/>
      <c r="T98" s="2">
        <v>45269</v>
      </c>
      <c r="U98" s="3" t="s">
        <v>34</v>
      </c>
      <c r="W98" s="9">
        <f>4*81</f>
        <v>324</v>
      </c>
      <c r="X98" s="38" t="s">
        <v>366</v>
      </c>
      <c r="Y98" s="3" t="s">
        <v>367</v>
      </c>
      <c r="AC98" s="55" t="s">
        <v>368</v>
      </c>
      <c r="AD98" s="55" t="s">
        <v>369</v>
      </c>
    </row>
    <row r="99" spans="1:31" ht="16">
      <c r="A99" s="16" t="s">
        <v>370</v>
      </c>
      <c r="B99" s="16" t="s">
        <v>370</v>
      </c>
      <c r="C99" s="4" t="s">
        <v>31</v>
      </c>
      <c r="F99" s="16"/>
      <c r="G99" s="16"/>
      <c r="H99" t="s">
        <v>33</v>
      </c>
      <c r="I99" s="15" t="s">
        <v>365</v>
      </c>
      <c r="Q99" s="16"/>
      <c r="R99" s="16"/>
      <c r="T99" s="2">
        <v>44821</v>
      </c>
      <c r="U99" s="3" t="s">
        <v>34</v>
      </c>
      <c r="W99" s="9">
        <f>4*605</f>
        <v>2420</v>
      </c>
      <c r="X99" s="38" t="s">
        <v>371</v>
      </c>
      <c r="Y99" s="3" t="s">
        <v>367</v>
      </c>
      <c r="AC99" s="55" t="s">
        <v>372</v>
      </c>
      <c r="AD99" s="55" t="s">
        <v>373</v>
      </c>
    </row>
    <row r="100" spans="1:31" ht="16">
      <c r="A100" s="16" t="s">
        <v>374</v>
      </c>
      <c r="B100" s="16" t="s">
        <v>374</v>
      </c>
      <c r="C100" s="4" t="s">
        <v>31</v>
      </c>
      <c r="F100" s="16" t="s">
        <v>66</v>
      </c>
      <c r="G100" s="16"/>
      <c r="H100" t="s">
        <v>33</v>
      </c>
      <c r="I100" s="15" t="s">
        <v>365</v>
      </c>
      <c r="Q100" s="16"/>
      <c r="R100" s="16"/>
      <c r="T100" s="2">
        <v>44464</v>
      </c>
      <c r="U100" s="3" t="s">
        <v>34</v>
      </c>
      <c r="W100" s="9">
        <f>4*12</f>
        <v>48</v>
      </c>
      <c r="X100" s="38" t="s">
        <v>375</v>
      </c>
      <c r="Y100" s="3" t="s">
        <v>367</v>
      </c>
      <c r="AC100" s="55" t="s">
        <v>376</v>
      </c>
    </row>
    <row r="101" spans="1:31" ht="16">
      <c r="A101" s="16" t="s">
        <v>377</v>
      </c>
      <c r="B101" s="16" t="s">
        <v>377</v>
      </c>
      <c r="C101" s="4" t="s">
        <v>31</v>
      </c>
      <c r="F101" s="16" t="s">
        <v>71</v>
      </c>
      <c r="G101" s="16"/>
      <c r="H101" t="s">
        <v>33</v>
      </c>
      <c r="I101" s="15" t="s">
        <v>365</v>
      </c>
      <c r="Q101" s="16"/>
      <c r="R101" s="16"/>
      <c r="T101" s="2">
        <v>44380</v>
      </c>
      <c r="U101" s="3" t="s">
        <v>34</v>
      </c>
      <c r="W101" s="9">
        <f>4*464</f>
        <v>1856</v>
      </c>
      <c r="X101" s="38" t="s">
        <v>378</v>
      </c>
      <c r="Y101" s="3" t="s">
        <v>367</v>
      </c>
      <c r="AC101" s="55" t="s">
        <v>379</v>
      </c>
    </row>
    <row r="102" spans="1:31" ht="16">
      <c r="A102" s="16" t="s">
        <v>380</v>
      </c>
      <c r="B102" s="16" t="s">
        <v>380</v>
      </c>
      <c r="C102" s="4" t="s">
        <v>31</v>
      </c>
      <c r="F102" s="16" t="s">
        <v>66</v>
      </c>
      <c r="G102" s="16"/>
      <c r="H102" t="s">
        <v>33</v>
      </c>
      <c r="I102" s="15" t="s">
        <v>365</v>
      </c>
      <c r="Q102" s="16"/>
      <c r="R102" s="16"/>
      <c r="T102" s="2">
        <v>44100</v>
      </c>
      <c r="U102" s="3" t="s">
        <v>34</v>
      </c>
      <c r="W102" s="9">
        <f>4*15</f>
        <v>60</v>
      </c>
      <c r="X102" s="38" t="s">
        <v>381</v>
      </c>
      <c r="Y102" s="3" t="s">
        <v>367</v>
      </c>
      <c r="AC102" s="55" t="s">
        <v>382</v>
      </c>
    </row>
    <row r="103" spans="1:31" ht="16">
      <c r="A103" s="16" t="s">
        <v>383</v>
      </c>
      <c r="B103" s="16" t="s">
        <v>383</v>
      </c>
      <c r="C103" s="4" t="s">
        <v>31</v>
      </c>
      <c r="F103" s="16" t="s">
        <v>71</v>
      </c>
      <c r="G103" s="16"/>
      <c r="H103" t="s">
        <v>33</v>
      </c>
      <c r="I103" s="15" t="s">
        <v>365</v>
      </c>
      <c r="Q103" s="16"/>
      <c r="R103" s="16"/>
      <c r="T103" s="2">
        <v>44009</v>
      </c>
      <c r="U103" s="3" t="s">
        <v>34</v>
      </c>
      <c r="W103" s="9">
        <f>4*853</f>
        <v>3412</v>
      </c>
      <c r="X103" s="38" t="s">
        <v>378</v>
      </c>
      <c r="Y103" s="3" t="s">
        <v>367</v>
      </c>
      <c r="AC103" s="55" t="s">
        <v>384</v>
      </c>
      <c r="AD103" s="55" t="s">
        <v>385</v>
      </c>
    </row>
    <row r="104" spans="1:31" ht="16">
      <c r="A104" s="16" t="s">
        <v>386</v>
      </c>
      <c r="B104" s="16" t="s">
        <v>386</v>
      </c>
      <c r="C104" s="4" t="s">
        <v>31</v>
      </c>
      <c r="F104" s="16" t="s">
        <v>66</v>
      </c>
      <c r="G104" s="16"/>
      <c r="H104" t="s">
        <v>33</v>
      </c>
      <c r="I104" s="15" t="s">
        <v>365</v>
      </c>
      <c r="Q104" s="16"/>
      <c r="R104" s="16"/>
      <c r="T104" s="2">
        <v>43624</v>
      </c>
      <c r="U104" s="3" t="s">
        <v>34</v>
      </c>
      <c r="W104" s="9">
        <f>4*12</f>
        <v>48</v>
      </c>
      <c r="X104" s="38" t="s">
        <v>387</v>
      </c>
      <c r="Y104" s="3" t="s">
        <v>367</v>
      </c>
      <c r="AC104" s="55" t="s">
        <v>388</v>
      </c>
    </row>
    <row r="105" spans="1:31" ht="16">
      <c r="A105" s="16" t="s">
        <v>389</v>
      </c>
      <c r="B105" s="16" t="s">
        <v>389</v>
      </c>
      <c r="C105" s="4" t="s">
        <v>31</v>
      </c>
      <c r="F105" s="16" t="s">
        <v>71</v>
      </c>
      <c r="G105" s="16"/>
      <c r="H105" t="s">
        <v>33</v>
      </c>
      <c r="I105" s="15" t="s">
        <v>365</v>
      </c>
      <c r="Q105" s="16"/>
      <c r="R105" s="16"/>
      <c r="T105" s="2">
        <v>43547</v>
      </c>
      <c r="U105" s="3" t="s">
        <v>34</v>
      </c>
      <c r="W105" s="9">
        <f>4*915</f>
        <v>3660</v>
      </c>
      <c r="X105" s="38" t="s">
        <v>390</v>
      </c>
      <c r="Y105" s="3" t="s">
        <v>367</v>
      </c>
      <c r="AC105" s="55" t="s">
        <v>391</v>
      </c>
    </row>
    <row r="106" spans="1:31" ht="16">
      <c r="A106" s="16" t="s">
        <v>392</v>
      </c>
      <c r="B106" s="16" t="s">
        <v>392</v>
      </c>
      <c r="C106" s="4" t="s">
        <v>31</v>
      </c>
      <c r="F106" s="16" t="s">
        <v>66</v>
      </c>
      <c r="G106" s="16"/>
      <c r="H106" t="s">
        <v>33</v>
      </c>
      <c r="I106" s="15" t="s">
        <v>365</v>
      </c>
      <c r="Q106" s="16"/>
      <c r="R106" s="16"/>
      <c r="T106" s="2">
        <v>43245</v>
      </c>
      <c r="U106" s="3" t="s">
        <v>34</v>
      </c>
      <c r="W106" s="9">
        <f>4*12</f>
        <v>48</v>
      </c>
      <c r="X106" s="38" t="s">
        <v>393</v>
      </c>
      <c r="Y106" s="3" t="s">
        <v>367</v>
      </c>
      <c r="AC106" s="55" t="s">
        <v>394</v>
      </c>
      <c r="AD106" s="55" t="s">
        <v>395</v>
      </c>
    </row>
    <row r="107" spans="1:31" ht="16">
      <c r="A107" s="16" t="s">
        <v>396</v>
      </c>
      <c r="B107" s="16" t="s">
        <v>396</v>
      </c>
      <c r="C107" s="4" t="s">
        <v>31</v>
      </c>
      <c r="F107" s="16" t="s">
        <v>71</v>
      </c>
      <c r="G107" s="16"/>
      <c r="H107" t="s">
        <v>33</v>
      </c>
      <c r="I107" s="15" t="s">
        <v>365</v>
      </c>
      <c r="Q107" s="16"/>
      <c r="R107" s="16"/>
      <c r="T107" s="2">
        <v>43190</v>
      </c>
      <c r="U107" s="3" t="s">
        <v>34</v>
      </c>
      <c r="W107" s="9">
        <f>4*700</f>
        <v>2800</v>
      </c>
      <c r="X107" s="38" t="s">
        <v>397</v>
      </c>
      <c r="Y107" s="3" t="s">
        <v>367</v>
      </c>
      <c r="AC107" s="55" t="s">
        <v>398</v>
      </c>
      <c r="AD107" s="55" t="s">
        <v>399</v>
      </c>
    </row>
    <row r="108" spans="1:31" ht="16">
      <c r="A108" s="16" t="s">
        <v>400</v>
      </c>
      <c r="B108" s="16" t="s">
        <v>400</v>
      </c>
      <c r="C108" s="4" t="s">
        <v>31</v>
      </c>
      <c r="F108" s="16" t="s">
        <v>66</v>
      </c>
      <c r="G108" s="16"/>
      <c r="H108" t="s">
        <v>33</v>
      </c>
      <c r="I108" s="15" t="s">
        <v>365</v>
      </c>
      <c r="Q108" s="16"/>
      <c r="R108" s="16"/>
      <c r="T108" s="2">
        <v>42888</v>
      </c>
      <c r="U108" s="3" t="s">
        <v>34</v>
      </c>
      <c r="W108" s="9">
        <f>4*12</f>
        <v>48</v>
      </c>
      <c r="X108" s="38" t="s">
        <v>401</v>
      </c>
      <c r="Y108" s="3" t="s">
        <v>367</v>
      </c>
      <c r="AC108" s="55" t="s">
        <v>402</v>
      </c>
    </row>
    <row r="109" spans="1:31" ht="16">
      <c r="A109" s="16" t="s">
        <v>403</v>
      </c>
      <c r="B109" s="16" t="s">
        <v>403</v>
      </c>
      <c r="C109" s="4" t="s">
        <v>31</v>
      </c>
      <c r="F109" s="16" t="s">
        <v>71</v>
      </c>
      <c r="G109" s="16"/>
      <c r="H109" t="s">
        <v>33</v>
      </c>
      <c r="I109" s="15" t="s">
        <v>365</v>
      </c>
      <c r="Q109" s="16"/>
      <c r="R109" s="16"/>
      <c r="T109" s="2">
        <v>42812</v>
      </c>
      <c r="U109" s="3" t="s">
        <v>34</v>
      </c>
      <c r="W109" s="9">
        <v>908</v>
      </c>
      <c r="X109" s="38" t="s">
        <v>404</v>
      </c>
      <c r="Y109" s="3" t="s">
        <v>367</v>
      </c>
      <c r="AC109" s="55" t="s">
        <v>405</v>
      </c>
      <c r="AD109" s="55" t="s">
        <v>406</v>
      </c>
    </row>
    <row r="110" spans="1:31" ht="16">
      <c r="A110" s="16" t="s">
        <v>407</v>
      </c>
      <c r="B110" s="16" t="s">
        <v>407</v>
      </c>
      <c r="C110" s="4" t="s">
        <v>31</v>
      </c>
      <c r="E110" t="s">
        <v>360</v>
      </c>
      <c r="F110" s="16" t="s">
        <v>66</v>
      </c>
      <c r="G110" s="16" t="s">
        <v>408</v>
      </c>
      <c r="H110" t="s">
        <v>33</v>
      </c>
      <c r="I110" s="15" t="s">
        <v>409</v>
      </c>
      <c r="Q110" s="16"/>
      <c r="R110" s="16"/>
      <c r="T110" s="2">
        <v>42482</v>
      </c>
      <c r="U110" s="3" t="s">
        <v>34</v>
      </c>
      <c r="W110" s="9">
        <f>4*12</f>
        <v>48</v>
      </c>
      <c r="X110" s="38" t="s">
        <v>410</v>
      </c>
      <c r="Y110" s="3" t="s">
        <v>367</v>
      </c>
      <c r="AC110" t="s">
        <v>47</v>
      </c>
    </row>
    <row r="111" spans="1:31" ht="16">
      <c r="A111" s="16" t="s">
        <v>276</v>
      </c>
      <c r="B111" s="16" t="s">
        <v>276</v>
      </c>
      <c r="C111" t="s">
        <v>31</v>
      </c>
      <c r="D111" t="s">
        <v>643</v>
      </c>
      <c r="E111" t="s">
        <v>360</v>
      </c>
      <c r="F111" s="18" t="s">
        <v>276</v>
      </c>
      <c r="G111" s="16" t="s">
        <v>644</v>
      </c>
      <c r="I111" s="15" t="s">
        <v>513</v>
      </c>
      <c r="T111" s="2">
        <v>45094</v>
      </c>
      <c r="U111" s="3" t="s">
        <v>34</v>
      </c>
      <c r="W111" s="9">
        <f>4*874</f>
        <v>3496</v>
      </c>
      <c r="X111" s="38" t="s">
        <v>412</v>
      </c>
      <c r="Y111" s="3" t="s">
        <v>367</v>
      </c>
      <c r="AC111" s="55" t="s">
        <v>413</v>
      </c>
      <c r="AD111" s="55" t="s">
        <v>414</v>
      </c>
      <c r="AE111" s="55" t="s">
        <v>415</v>
      </c>
    </row>
    <row r="112" spans="1:31" ht="16">
      <c r="A112" s="16" t="s">
        <v>416</v>
      </c>
      <c r="B112" s="16" t="s">
        <v>416</v>
      </c>
      <c r="C112" s="4" t="s">
        <v>31</v>
      </c>
      <c r="E112" t="s">
        <v>360</v>
      </c>
      <c r="F112" s="16" t="s">
        <v>66</v>
      </c>
      <c r="G112" s="16" t="s">
        <v>362</v>
      </c>
      <c r="H112" t="s">
        <v>33</v>
      </c>
      <c r="I112" t="s">
        <v>417</v>
      </c>
      <c r="Q112" s="16"/>
      <c r="R112" s="16"/>
      <c r="T112" s="92">
        <v>42119</v>
      </c>
      <c r="U112" s="3" t="s">
        <v>34</v>
      </c>
      <c r="W112" s="9">
        <f>4*12</f>
        <v>48</v>
      </c>
      <c r="X112" s="38" t="s">
        <v>418</v>
      </c>
      <c r="Y112" s="3" t="s">
        <v>367</v>
      </c>
      <c r="AC112" t="s">
        <v>47</v>
      </c>
    </row>
    <row r="113" spans="1:31" ht="16">
      <c r="A113" s="16" t="s">
        <v>654</v>
      </c>
      <c r="B113" s="16" t="s">
        <v>654</v>
      </c>
      <c r="C113" t="s">
        <v>31</v>
      </c>
      <c r="D113" t="s">
        <v>643</v>
      </c>
      <c r="E113" t="s">
        <v>360</v>
      </c>
      <c r="F113" s="18" t="s">
        <v>654</v>
      </c>
      <c r="G113" s="36" t="s">
        <v>43</v>
      </c>
      <c r="I113" s="88" t="s">
        <v>570</v>
      </c>
      <c r="O113" t="s">
        <v>33</v>
      </c>
      <c r="R113" t="s">
        <v>33</v>
      </c>
      <c r="S113" t="s">
        <v>33</v>
      </c>
      <c r="T113" s="2">
        <v>44907</v>
      </c>
      <c r="U113" s="3" t="s">
        <v>45</v>
      </c>
      <c r="W113" s="9">
        <f>4*654</f>
        <v>2616</v>
      </c>
      <c r="X113" s="38" t="s">
        <v>420</v>
      </c>
      <c r="Y113" s="3" t="s">
        <v>367</v>
      </c>
      <c r="AC113" s="7" t="s">
        <v>421</v>
      </c>
    </row>
    <row r="114" spans="1:31" ht="18">
      <c r="A114" s="16" t="s">
        <v>422</v>
      </c>
      <c r="B114" s="16" t="s">
        <v>423</v>
      </c>
      <c r="C114" s="16" t="s">
        <v>39</v>
      </c>
      <c r="E114" s="85"/>
      <c r="F114" s="18" t="s">
        <v>423</v>
      </c>
      <c r="G114" s="93"/>
      <c r="I114" t="s">
        <v>425</v>
      </c>
      <c r="T114" s="2"/>
      <c r="U114" s="3"/>
      <c r="W114" s="14" t="s">
        <v>424</v>
      </c>
      <c r="X114" s="2" t="s">
        <v>426</v>
      </c>
      <c r="Y114" s="3"/>
    </row>
    <row r="115" spans="1:31" ht="16">
      <c r="A115" s="16" t="s">
        <v>638</v>
      </c>
      <c r="B115" s="16" t="s">
        <v>638</v>
      </c>
      <c r="C115" t="s">
        <v>31</v>
      </c>
      <c r="E115" t="s">
        <v>360</v>
      </c>
      <c r="F115" s="18" t="s">
        <v>638</v>
      </c>
      <c r="G115" s="40" t="s">
        <v>43</v>
      </c>
      <c r="I115" s="15" t="s">
        <v>639</v>
      </c>
      <c r="S115" t="s">
        <v>33</v>
      </c>
      <c r="T115" s="2">
        <v>44739</v>
      </c>
      <c r="U115" s="3" t="s">
        <v>34</v>
      </c>
      <c r="W115" s="9">
        <f>4*318</f>
        <v>1272</v>
      </c>
      <c r="X115" s="10" t="s">
        <v>428</v>
      </c>
      <c r="Y115" s="3"/>
      <c r="AC115" s="7" t="s">
        <v>429</v>
      </c>
      <c r="AD115" s="7" t="s">
        <v>430</v>
      </c>
    </row>
    <row r="116" spans="1:31" ht="16">
      <c r="A116" s="16" t="s">
        <v>1931</v>
      </c>
      <c r="B116" s="16" t="s">
        <v>1931</v>
      </c>
      <c r="C116" t="s">
        <v>31</v>
      </c>
      <c r="D116" s="15" t="s">
        <v>254</v>
      </c>
      <c r="E116" t="s">
        <v>360</v>
      </c>
      <c r="F116" s="16" t="s">
        <v>1931</v>
      </c>
      <c r="G116" s="16" t="s">
        <v>43</v>
      </c>
      <c r="I116" t="s">
        <v>1917</v>
      </c>
      <c r="S116" t="s">
        <v>33</v>
      </c>
      <c r="T116" s="2">
        <v>44667</v>
      </c>
      <c r="U116" s="3" t="s">
        <v>45</v>
      </c>
      <c r="W116" s="9">
        <f>4*583</f>
        <v>2332</v>
      </c>
      <c r="X116" s="10" t="s">
        <v>434</v>
      </c>
      <c r="Y116" s="3"/>
      <c r="AC116" s="7" t="s">
        <v>435</v>
      </c>
      <c r="AD116" s="7" t="s">
        <v>436</v>
      </c>
      <c r="AE116" s="7" t="s">
        <v>437</v>
      </c>
    </row>
    <row r="117" spans="1:31" ht="16">
      <c r="A117" s="16" t="s">
        <v>617</v>
      </c>
      <c r="B117" s="16" t="s">
        <v>617</v>
      </c>
      <c r="C117" t="s">
        <v>31</v>
      </c>
      <c r="D117" t="s">
        <v>180</v>
      </c>
      <c r="E117" t="s">
        <v>360</v>
      </c>
      <c r="F117" s="18" t="s">
        <v>617</v>
      </c>
      <c r="G117" s="18" t="s">
        <v>43</v>
      </c>
      <c r="I117" t="s">
        <v>618</v>
      </c>
      <c r="R117" t="s">
        <v>33</v>
      </c>
      <c r="S117" t="s">
        <v>33</v>
      </c>
      <c r="T117" s="2">
        <v>44618</v>
      </c>
      <c r="U117" s="3" t="s">
        <v>45</v>
      </c>
      <c r="W117" s="14" t="s">
        <v>81</v>
      </c>
      <c r="X117" s="2"/>
      <c r="Y117" s="3"/>
      <c r="AC117" s="7" t="s">
        <v>441</v>
      </c>
      <c r="AD117" s="7" t="s">
        <v>442</v>
      </c>
    </row>
    <row r="118" spans="1:31" ht="16">
      <c r="A118" t="s">
        <v>283</v>
      </c>
      <c r="B118" t="s">
        <v>283</v>
      </c>
      <c r="C118" t="s">
        <v>31</v>
      </c>
      <c r="D118" t="s">
        <v>180</v>
      </c>
      <c r="E118" t="s">
        <v>360</v>
      </c>
      <c r="F118" s="18" t="s">
        <v>283</v>
      </c>
      <c r="G118" s="16" t="s">
        <v>43</v>
      </c>
      <c r="I118" s="15" t="s">
        <v>513</v>
      </c>
      <c r="T118" s="2">
        <v>44555</v>
      </c>
      <c r="U118" s="3" t="s">
        <v>45</v>
      </c>
      <c r="W118" s="14" t="s">
        <v>81</v>
      </c>
      <c r="X118" s="2"/>
      <c r="Y118" s="3"/>
      <c r="AC118" s="12" t="s">
        <v>446</v>
      </c>
    </row>
    <row r="119" spans="1:31" ht="16">
      <c r="A119" s="16" t="s">
        <v>447</v>
      </c>
      <c r="B119" s="16" t="s">
        <v>447</v>
      </c>
      <c r="C119" s="16" t="s">
        <v>39</v>
      </c>
      <c r="D119" t="s">
        <v>193</v>
      </c>
      <c r="E119" s="16" t="s">
        <v>448</v>
      </c>
      <c r="F119" s="18" t="s">
        <v>449</v>
      </c>
      <c r="G119" s="16" t="s">
        <v>408</v>
      </c>
      <c r="I119" s="16" t="s">
        <v>450</v>
      </c>
      <c r="T119" s="2">
        <v>42469</v>
      </c>
      <c r="U119" s="3" t="s">
        <v>34</v>
      </c>
      <c r="W119" s="14" t="s">
        <v>81</v>
      </c>
      <c r="X119" s="38" t="s">
        <v>451</v>
      </c>
      <c r="Y119" s="3" t="s">
        <v>33</v>
      </c>
      <c r="AC119" t="s">
        <v>47</v>
      </c>
    </row>
    <row r="120" spans="1:31" ht="16">
      <c r="A120" s="16" t="s">
        <v>627</v>
      </c>
      <c r="B120" s="16" t="s">
        <v>627</v>
      </c>
      <c r="C120" t="s">
        <v>31</v>
      </c>
      <c r="D120" t="s">
        <v>180</v>
      </c>
      <c r="E120" t="s">
        <v>360</v>
      </c>
      <c r="F120" s="18" t="s">
        <v>627</v>
      </c>
      <c r="G120" s="18" t="s">
        <v>43</v>
      </c>
      <c r="I120" s="89" t="s">
        <v>624</v>
      </c>
      <c r="R120" t="s">
        <v>33</v>
      </c>
      <c r="S120" t="s">
        <v>33</v>
      </c>
      <c r="T120" s="2">
        <v>44513</v>
      </c>
      <c r="U120" s="3" t="s">
        <v>34</v>
      </c>
      <c r="W120" s="9">
        <f>4*517</f>
        <v>2068</v>
      </c>
      <c r="X120" s="10" t="s">
        <v>453</v>
      </c>
      <c r="Y120" s="3" t="s">
        <v>33</v>
      </c>
      <c r="AC120" s="12" t="s">
        <v>454</v>
      </c>
    </row>
    <row r="121" spans="1:31" ht="16">
      <c r="A121" s="16" t="s">
        <v>633</v>
      </c>
      <c r="B121" s="16" t="s">
        <v>633</v>
      </c>
      <c r="C121" t="s">
        <v>31</v>
      </c>
      <c r="D121" t="s">
        <v>180</v>
      </c>
      <c r="E121" t="s">
        <v>360</v>
      </c>
      <c r="F121" s="18" t="s">
        <v>633</v>
      </c>
      <c r="G121" s="18" t="s">
        <v>43</v>
      </c>
      <c r="H121" t="s">
        <v>33</v>
      </c>
      <c r="I121" t="s">
        <v>590</v>
      </c>
      <c r="T121" s="2">
        <v>44401</v>
      </c>
      <c r="U121" s="3" t="s">
        <v>45</v>
      </c>
      <c r="W121" s="9">
        <f>4*205</f>
        <v>820</v>
      </c>
      <c r="X121" s="10" t="s">
        <v>459</v>
      </c>
      <c r="Y121" s="3"/>
      <c r="AC121" s="7" t="s">
        <v>460</v>
      </c>
    </row>
    <row r="122" spans="1:31" ht="16">
      <c r="A122" s="16" t="s">
        <v>1926</v>
      </c>
      <c r="B122" s="16" t="s">
        <v>1926</v>
      </c>
      <c r="C122" t="s">
        <v>31</v>
      </c>
      <c r="D122" s="15" t="s">
        <v>254</v>
      </c>
      <c r="E122" t="s">
        <v>360</v>
      </c>
      <c r="F122" s="16" t="s">
        <v>1926</v>
      </c>
      <c r="G122" s="16" t="s">
        <v>589</v>
      </c>
      <c r="I122" t="s">
        <v>1917</v>
      </c>
      <c r="S122" t="s">
        <v>33</v>
      </c>
      <c r="T122" s="2">
        <v>44212</v>
      </c>
      <c r="U122" s="3" t="s">
        <v>45</v>
      </c>
      <c r="W122" s="9">
        <f>4*588</f>
        <v>2352</v>
      </c>
      <c r="X122" s="10" t="s">
        <v>463</v>
      </c>
      <c r="Y122" s="3"/>
      <c r="AC122" s="7" t="s">
        <v>464</v>
      </c>
      <c r="AD122" s="7" t="s">
        <v>465</v>
      </c>
      <c r="AE122" s="7" t="s">
        <v>466</v>
      </c>
    </row>
    <row r="123" spans="1:31" ht="19">
      <c r="A123" s="16" t="s">
        <v>467</v>
      </c>
      <c r="B123" s="16" t="s">
        <v>467</v>
      </c>
      <c r="C123" s="16" t="s">
        <v>31</v>
      </c>
      <c r="D123" t="s">
        <v>193</v>
      </c>
      <c r="E123" s="16" t="s">
        <v>468</v>
      </c>
      <c r="F123" s="18" t="s">
        <v>71</v>
      </c>
      <c r="G123" s="17"/>
      <c r="I123" s="16" t="s">
        <v>469</v>
      </c>
      <c r="T123" s="2">
        <v>42322</v>
      </c>
      <c r="U123" s="3" t="s">
        <v>34</v>
      </c>
      <c r="W123" s="9">
        <f>4*447</f>
        <v>1788</v>
      </c>
      <c r="X123" s="10" t="s">
        <v>470</v>
      </c>
      <c r="Y123" s="3"/>
      <c r="AC123" s="7"/>
      <c r="AD123" s="7"/>
      <c r="AE123" s="7"/>
    </row>
    <row r="124" spans="1:31" ht="19">
      <c r="A124" s="16" t="s">
        <v>467</v>
      </c>
      <c r="B124" s="16" t="s">
        <v>467</v>
      </c>
      <c r="C124" t="s">
        <v>39</v>
      </c>
      <c r="D124" t="s">
        <v>193</v>
      </c>
      <c r="E124" s="16" t="s">
        <v>468</v>
      </c>
      <c r="F124" s="18" t="s">
        <v>66</v>
      </c>
      <c r="G124" s="17"/>
      <c r="I124" s="16" t="s">
        <v>469</v>
      </c>
      <c r="T124" s="2">
        <v>42350</v>
      </c>
      <c r="U124" s="3" t="s">
        <v>45</v>
      </c>
      <c r="W124" s="9">
        <v>48</v>
      </c>
      <c r="X124" s="10" t="s">
        <v>471</v>
      </c>
      <c r="Y124" s="3"/>
      <c r="AC124" s="7" t="s">
        <v>472</v>
      </c>
    </row>
    <row r="125" spans="1:31" ht="19">
      <c r="A125" s="16" t="s">
        <v>422</v>
      </c>
      <c r="B125" s="16" t="s">
        <v>422</v>
      </c>
      <c r="C125" s="16" t="s">
        <v>31</v>
      </c>
      <c r="D125" t="s">
        <v>104</v>
      </c>
      <c r="E125" t="s">
        <v>360</v>
      </c>
      <c r="F125" s="18" t="s">
        <v>473</v>
      </c>
      <c r="G125" s="17"/>
      <c r="I125" s="16" t="s">
        <v>425</v>
      </c>
      <c r="T125" s="2">
        <v>42840</v>
      </c>
      <c r="U125" s="3" t="s">
        <v>45</v>
      </c>
      <c r="W125" s="9">
        <f>4*300</f>
        <v>1200</v>
      </c>
      <c r="X125" s="10" t="s">
        <v>474</v>
      </c>
      <c r="Y125" s="3"/>
      <c r="AC125" s="7" t="s">
        <v>475</v>
      </c>
      <c r="AD125" s="7" t="s">
        <v>476</v>
      </c>
      <c r="AE125" s="7" t="s">
        <v>477</v>
      </c>
    </row>
    <row r="126" spans="1:31" ht="16">
      <c r="A126" t="s">
        <v>603</v>
      </c>
      <c r="B126" t="s">
        <v>603</v>
      </c>
      <c r="C126" t="s">
        <v>31</v>
      </c>
      <c r="D126" t="s">
        <v>247</v>
      </c>
      <c r="E126" t="s">
        <v>360</v>
      </c>
      <c r="F126" s="16" t="s">
        <v>603</v>
      </c>
      <c r="G126" s="16" t="s">
        <v>589</v>
      </c>
      <c r="I126" t="s">
        <v>604</v>
      </c>
      <c r="T126" s="6">
        <v>44074</v>
      </c>
      <c r="U126" s="3" t="s">
        <v>45</v>
      </c>
      <c r="W126" s="9">
        <v>100</v>
      </c>
      <c r="X126" s="10" t="s">
        <v>482</v>
      </c>
      <c r="Y126" s="3"/>
      <c r="AC126" t="s">
        <v>47</v>
      </c>
    </row>
    <row r="127" spans="1:31" ht="16">
      <c r="A127" t="s">
        <v>1891</v>
      </c>
      <c r="C127" t="s">
        <v>31</v>
      </c>
      <c r="E127" t="s">
        <v>319</v>
      </c>
      <c r="F127" t="s">
        <v>1891</v>
      </c>
      <c r="G127" t="s">
        <v>589</v>
      </c>
      <c r="I127" s="16" t="s">
        <v>330</v>
      </c>
      <c r="T127" s="2">
        <v>44044</v>
      </c>
      <c r="U127" s="28" t="s">
        <v>78</v>
      </c>
      <c r="W127" s="9">
        <v>48</v>
      </c>
      <c r="X127" s="10" t="s">
        <v>486</v>
      </c>
      <c r="Y127" s="3"/>
      <c r="AC127" t="s">
        <v>47</v>
      </c>
    </row>
    <row r="128" spans="1:31" ht="16">
      <c r="A128" s="111" t="s">
        <v>588</v>
      </c>
      <c r="B128" s="111" t="s">
        <v>588</v>
      </c>
      <c r="C128" t="s">
        <v>31</v>
      </c>
      <c r="D128" t="s">
        <v>247</v>
      </c>
      <c r="E128" t="s">
        <v>360</v>
      </c>
      <c r="F128" s="18" t="s">
        <v>588</v>
      </c>
      <c r="G128" s="18" t="s">
        <v>589</v>
      </c>
      <c r="H128" t="s">
        <v>33</v>
      </c>
      <c r="I128" t="s">
        <v>590</v>
      </c>
      <c r="T128" s="2">
        <v>44037</v>
      </c>
      <c r="U128" s="3" t="s">
        <v>45</v>
      </c>
      <c r="W128" s="9">
        <f>4*260</f>
        <v>1040</v>
      </c>
      <c r="X128" s="10" t="s">
        <v>486</v>
      </c>
      <c r="Y128" s="3"/>
      <c r="AC128" s="7" t="s">
        <v>219</v>
      </c>
    </row>
    <row r="129" spans="1:31" ht="16">
      <c r="A129" s="16" t="s">
        <v>594</v>
      </c>
      <c r="B129" s="16" t="s">
        <v>595</v>
      </c>
      <c r="C129" t="s">
        <v>31</v>
      </c>
      <c r="D129" t="s">
        <v>247</v>
      </c>
      <c r="E129" t="s">
        <v>360</v>
      </c>
      <c r="F129" s="18" t="s">
        <v>594</v>
      </c>
      <c r="G129" s="16" t="s">
        <v>589</v>
      </c>
      <c r="I129" s="15" t="s">
        <v>513</v>
      </c>
      <c r="T129" s="2">
        <v>44016</v>
      </c>
      <c r="U129" s="3" t="s">
        <v>45</v>
      </c>
      <c r="W129" s="14">
        <v>4500</v>
      </c>
      <c r="X129" s="7" t="s">
        <v>489</v>
      </c>
      <c r="Y129" s="3"/>
      <c r="AC129" s="7" t="s">
        <v>490</v>
      </c>
      <c r="AD129" s="7" t="s">
        <v>491</v>
      </c>
    </row>
    <row r="130" spans="1:31" ht="16">
      <c r="A130" s="16" t="s">
        <v>492</v>
      </c>
      <c r="B130" s="16" t="s">
        <v>492</v>
      </c>
      <c r="C130" s="40" t="s">
        <v>31</v>
      </c>
      <c r="F130" s="18" t="s">
        <v>492</v>
      </c>
      <c r="G130" s="16"/>
      <c r="I130" s="40" t="s">
        <v>493</v>
      </c>
      <c r="T130" s="2"/>
      <c r="U130" s="3"/>
      <c r="W130" s="14" t="s">
        <v>81</v>
      </c>
      <c r="X130" s="2"/>
      <c r="Y130" s="3"/>
      <c r="AC130" s="7" t="s">
        <v>494</v>
      </c>
      <c r="AD130" s="7" t="s">
        <v>495</v>
      </c>
    </row>
    <row r="131" spans="1:31" ht="16">
      <c r="A131" s="16" t="s">
        <v>496</v>
      </c>
      <c r="B131" s="16" t="s">
        <v>496</v>
      </c>
      <c r="C131" s="40" t="s">
        <v>31</v>
      </c>
      <c r="F131" s="18" t="s">
        <v>496</v>
      </c>
      <c r="G131" s="16"/>
      <c r="I131" s="40" t="s">
        <v>493</v>
      </c>
      <c r="T131" s="2">
        <v>43413</v>
      </c>
      <c r="U131" s="3" t="s">
        <v>34</v>
      </c>
      <c r="W131" s="9">
        <f>4*296</f>
        <v>1184</v>
      </c>
      <c r="X131" s="10" t="s">
        <v>497</v>
      </c>
      <c r="Y131" s="3"/>
      <c r="AC131" s="7" t="s">
        <v>498</v>
      </c>
      <c r="AD131" s="7" t="s">
        <v>499</v>
      </c>
    </row>
    <row r="132" spans="1:31" ht="16">
      <c r="A132" s="16" t="s">
        <v>500</v>
      </c>
      <c r="B132" s="16" t="s">
        <v>500</v>
      </c>
      <c r="C132" s="40" t="s">
        <v>31</v>
      </c>
      <c r="F132" s="18" t="s">
        <v>500</v>
      </c>
      <c r="G132" s="16"/>
      <c r="I132" s="40" t="s">
        <v>493</v>
      </c>
      <c r="T132" s="2">
        <v>43049</v>
      </c>
      <c r="U132" s="3" t="s">
        <v>34</v>
      </c>
      <c r="W132" s="9">
        <f>4*532</f>
        <v>2128</v>
      </c>
      <c r="X132" s="10" t="s">
        <v>501</v>
      </c>
      <c r="Y132" s="3"/>
      <c r="AC132" s="7" t="s">
        <v>502</v>
      </c>
      <c r="AD132" s="7" t="s">
        <v>503</v>
      </c>
    </row>
    <row r="133" spans="1:31" ht="16">
      <c r="A133" s="16" t="s">
        <v>599</v>
      </c>
      <c r="B133" s="16" t="s">
        <v>600</v>
      </c>
      <c r="C133" t="s">
        <v>31</v>
      </c>
      <c r="D133" t="s">
        <v>247</v>
      </c>
      <c r="E133" t="s">
        <v>360</v>
      </c>
      <c r="F133" s="18" t="s">
        <v>599</v>
      </c>
      <c r="G133" s="18" t="s">
        <v>589</v>
      </c>
      <c r="I133" s="88" t="s">
        <v>570</v>
      </c>
      <c r="O133" t="s">
        <v>33</v>
      </c>
      <c r="R133" t="s">
        <v>33</v>
      </c>
      <c r="S133" t="s">
        <v>33</v>
      </c>
      <c r="T133" s="2">
        <v>43981</v>
      </c>
      <c r="U133" s="3" t="s">
        <v>45</v>
      </c>
      <c r="W133" s="14" t="s">
        <v>81</v>
      </c>
      <c r="X133" s="10"/>
      <c r="Y133" s="28"/>
      <c r="AC133" s="12" t="s">
        <v>507</v>
      </c>
      <c r="AD133" s="41" t="s">
        <v>508</v>
      </c>
    </row>
    <row r="134" spans="1:31" ht="16">
      <c r="A134" s="16" t="s">
        <v>608</v>
      </c>
      <c r="B134" s="16" t="s">
        <v>609</v>
      </c>
      <c r="C134" t="s">
        <v>31</v>
      </c>
      <c r="D134" t="s">
        <v>247</v>
      </c>
      <c r="E134" t="s">
        <v>360</v>
      </c>
      <c r="F134" s="18" t="s">
        <v>608</v>
      </c>
      <c r="G134" s="18" t="s">
        <v>589</v>
      </c>
      <c r="I134" t="s">
        <v>562</v>
      </c>
      <c r="T134" s="2">
        <v>43971</v>
      </c>
      <c r="U134" s="3"/>
      <c r="X134" s="10"/>
      <c r="Y134" s="28"/>
      <c r="Z134" s="7"/>
      <c r="AC134" s="10" t="s">
        <v>510</v>
      </c>
      <c r="AD134" s="28" t="s">
        <v>441</v>
      </c>
      <c r="AE134" s="7" t="s">
        <v>442</v>
      </c>
    </row>
    <row r="135" spans="1:31" ht="16">
      <c r="A135" s="16" t="s">
        <v>612</v>
      </c>
      <c r="B135" s="16" t="s">
        <v>613</v>
      </c>
      <c r="C135" t="s">
        <v>31</v>
      </c>
      <c r="D135" t="s">
        <v>180</v>
      </c>
      <c r="E135" t="s">
        <v>360</v>
      </c>
      <c r="F135" s="18" t="s">
        <v>612</v>
      </c>
      <c r="G135" s="18" t="s">
        <v>158</v>
      </c>
      <c r="I135" t="s">
        <v>523</v>
      </c>
      <c r="T135" s="2">
        <v>43694</v>
      </c>
      <c r="U135" s="3"/>
      <c r="W135" s="94" t="s">
        <v>81</v>
      </c>
      <c r="X135" s="10"/>
      <c r="Y135" s="28"/>
      <c r="Z135" s="7"/>
      <c r="AC135" s="10" t="s">
        <v>514</v>
      </c>
      <c r="AD135" s="28" t="s">
        <v>515</v>
      </c>
      <c r="AE135" s="7" t="s">
        <v>516</v>
      </c>
    </row>
    <row r="136" spans="1:31" ht="16">
      <c r="A136" s="111" t="s">
        <v>560</v>
      </c>
      <c r="B136" t="s">
        <v>561</v>
      </c>
      <c r="C136" t="s">
        <v>31</v>
      </c>
      <c r="D136" t="s">
        <v>254</v>
      </c>
      <c r="E136" t="s">
        <v>360</v>
      </c>
      <c r="F136" s="18" t="s">
        <v>560</v>
      </c>
      <c r="G136" s="18" t="s">
        <v>158</v>
      </c>
      <c r="I136" t="s">
        <v>562</v>
      </c>
      <c r="T136" s="2">
        <v>43680</v>
      </c>
      <c r="U136" s="3" t="s">
        <v>45</v>
      </c>
      <c r="W136" s="94" t="s">
        <v>81</v>
      </c>
      <c r="X136" s="10"/>
      <c r="Y136" s="28"/>
      <c r="Z136" s="7"/>
      <c r="AC136" s="10" t="s">
        <v>518</v>
      </c>
      <c r="AD136" s="28" t="s">
        <v>519</v>
      </c>
      <c r="AE136" s="7" t="s">
        <v>520</v>
      </c>
    </row>
    <row r="137" spans="1:31" ht="16">
      <c r="A137" s="16" t="s">
        <v>565</v>
      </c>
      <c r="B137" s="16" t="s">
        <v>566</v>
      </c>
      <c r="C137" t="s">
        <v>31</v>
      </c>
      <c r="D137" t="s">
        <v>254</v>
      </c>
      <c r="E137" t="s">
        <v>360</v>
      </c>
      <c r="F137" s="18" t="s">
        <v>565</v>
      </c>
      <c r="G137" s="16" t="s">
        <v>158</v>
      </c>
      <c r="I137" s="15" t="s">
        <v>513</v>
      </c>
      <c r="T137" s="2">
        <v>43622</v>
      </c>
      <c r="U137" s="3" t="s">
        <v>45</v>
      </c>
      <c r="W137" s="9">
        <v>840</v>
      </c>
      <c r="X137" s="10" t="s">
        <v>524</v>
      </c>
      <c r="Y137" s="3"/>
      <c r="AC137" s="7" t="s">
        <v>525</v>
      </c>
      <c r="AD137" s="7" t="s">
        <v>526</v>
      </c>
    </row>
    <row r="138" spans="1:31" ht="19">
      <c r="A138" s="16" t="s">
        <v>527</v>
      </c>
      <c r="B138" s="16" t="s">
        <v>527</v>
      </c>
      <c r="C138" t="s">
        <v>31</v>
      </c>
      <c r="E138" s="18" t="s">
        <v>527</v>
      </c>
      <c r="F138" s="18" t="s">
        <v>527</v>
      </c>
      <c r="G138" s="17"/>
      <c r="I138" t="s">
        <v>528</v>
      </c>
      <c r="T138" s="2">
        <v>45220</v>
      </c>
      <c r="U138" s="49" t="s">
        <v>34</v>
      </c>
      <c r="W138" s="9">
        <f>4*707</f>
        <v>2828</v>
      </c>
      <c r="X138" s="38" t="s">
        <v>529</v>
      </c>
      <c r="Y138" s="3"/>
      <c r="AC138" s="76" t="s">
        <v>530</v>
      </c>
      <c r="AD138" s="7" t="s">
        <v>531</v>
      </c>
    </row>
    <row r="139" spans="1:31" ht="19">
      <c r="A139" s="16" t="s">
        <v>532</v>
      </c>
      <c r="B139" s="16" t="s">
        <v>532</v>
      </c>
      <c r="C139" t="s">
        <v>31</v>
      </c>
      <c r="E139" s="18" t="s">
        <v>532</v>
      </c>
      <c r="F139" s="18" t="s">
        <v>532</v>
      </c>
      <c r="G139" s="17"/>
      <c r="I139" t="s">
        <v>528</v>
      </c>
      <c r="T139" s="2">
        <v>44870</v>
      </c>
      <c r="U139" s="49" t="s">
        <v>34</v>
      </c>
      <c r="W139" s="9">
        <f>4*113</f>
        <v>452</v>
      </c>
      <c r="X139" s="38" t="s">
        <v>533</v>
      </c>
      <c r="Y139" s="3"/>
      <c r="AC139" s="7" t="s">
        <v>534</v>
      </c>
      <c r="AD139" s="7" t="s">
        <v>535</v>
      </c>
    </row>
    <row r="140" spans="1:31" ht="19">
      <c r="A140" s="16" t="s">
        <v>536</v>
      </c>
      <c r="B140" s="16" t="s">
        <v>536</v>
      </c>
      <c r="C140" t="s">
        <v>31</v>
      </c>
      <c r="E140" s="18" t="s">
        <v>536</v>
      </c>
      <c r="F140" s="18" t="s">
        <v>536</v>
      </c>
      <c r="G140" s="17"/>
      <c r="I140" t="s">
        <v>528</v>
      </c>
      <c r="T140" s="2">
        <v>44520</v>
      </c>
      <c r="U140" s="49" t="s">
        <v>34</v>
      </c>
      <c r="W140" s="9">
        <f>4*601</f>
        <v>2404</v>
      </c>
      <c r="X140" s="38" t="s">
        <v>537</v>
      </c>
      <c r="Y140" s="3"/>
      <c r="AC140" s="55" t="s">
        <v>538</v>
      </c>
    </row>
    <row r="141" spans="1:31" ht="19">
      <c r="A141" s="16" t="s">
        <v>539</v>
      </c>
      <c r="B141" s="16" t="s">
        <v>539</v>
      </c>
      <c r="C141" t="s">
        <v>31</v>
      </c>
      <c r="E141" s="18" t="s">
        <v>539</v>
      </c>
      <c r="F141" s="18" t="s">
        <v>539</v>
      </c>
      <c r="G141" s="17"/>
      <c r="I141" t="s">
        <v>528</v>
      </c>
      <c r="T141" s="2">
        <v>44121</v>
      </c>
      <c r="U141" s="49" t="s">
        <v>34</v>
      </c>
      <c r="W141" s="9">
        <f>4*849</f>
        <v>3396</v>
      </c>
      <c r="X141" s="38" t="s">
        <v>540</v>
      </c>
      <c r="Y141" s="3"/>
      <c r="AC141" s="7" t="s">
        <v>541</v>
      </c>
      <c r="AD141" s="7" t="s">
        <v>542</v>
      </c>
    </row>
    <row r="142" spans="1:31" ht="19">
      <c r="A142" s="16" t="s">
        <v>543</v>
      </c>
      <c r="B142" s="16" t="s">
        <v>543</v>
      </c>
      <c r="C142" t="s">
        <v>31</v>
      </c>
      <c r="E142" s="18" t="s">
        <v>543</v>
      </c>
      <c r="F142" s="18" t="s">
        <v>543</v>
      </c>
      <c r="G142" s="17"/>
      <c r="I142" t="s">
        <v>528</v>
      </c>
      <c r="T142" s="2">
        <v>43714</v>
      </c>
      <c r="U142" s="49" t="s">
        <v>34</v>
      </c>
      <c r="W142" s="9">
        <f>4*853</f>
        <v>3412</v>
      </c>
      <c r="X142" s="38" t="s">
        <v>544</v>
      </c>
      <c r="Y142" s="3"/>
      <c r="AC142" s="7" t="s">
        <v>545</v>
      </c>
      <c r="AD142" s="7" t="s">
        <v>546</v>
      </c>
    </row>
    <row r="143" spans="1:31" ht="16">
      <c r="A143" s="111" t="s">
        <v>581</v>
      </c>
      <c r="B143" s="16" t="s">
        <v>582</v>
      </c>
      <c r="C143" t="s">
        <v>31</v>
      </c>
      <c r="D143" t="s">
        <v>254</v>
      </c>
      <c r="E143" t="s">
        <v>360</v>
      </c>
      <c r="F143" s="18" t="s">
        <v>581</v>
      </c>
      <c r="G143" s="18" t="s">
        <v>158</v>
      </c>
      <c r="I143" s="88" t="s">
        <v>570</v>
      </c>
      <c r="O143" t="s">
        <v>33</v>
      </c>
      <c r="R143" t="s">
        <v>33</v>
      </c>
      <c r="S143" t="s">
        <v>33</v>
      </c>
      <c r="T143" s="2">
        <v>43603</v>
      </c>
      <c r="U143" s="3" t="s">
        <v>45</v>
      </c>
      <c r="W143" s="9">
        <f>4*517</f>
        <v>2068</v>
      </c>
      <c r="X143" s="38" t="s">
        <v>213</v>
      </c>
      <c r="Y143" s="3"/>
      <c r="AC143" s="7" t="s">
        <v>548</v>
      </c>
      <c r="AD143" s="7" t="s">
        <v>549</v>
      </c>
    </row>
    <row r="144" spans="1:31" ht="16">
      <c r="A144" s="16" t="s">
        <v>1921</v>
      </c>
      <c r="B144" s="16" t="s">
        <v>1921</v>
      </c>
      <c r="C144" t="s">
        <v>31</v>
      </c>
      <c r="D144" s="15" t="s">
        <v>254</v>
      </c>
      <c r="E144" t="s">
        <v>360</v>
      </c>
      <c r="F144" s="16" t="s">
        <v>1921</v>
      </c>
      <c r="G144" s="16" t="s">
        <v>158</v>
      </c>
      <c r="I144" t="s">
        <v>1917</v>
      </c>
      <c r="S144" t="s">
        <v>33</v>
      </c>
      <c r="T144" s="2">
        <v>43582</v>
      </c>
      <c r="U144" s="86" t="s">
        <v>78</v>
      </c>
      <c r="X144" s="2"/>
      <c r="Y144" s="3"/>
      <c r="AC144" s="7" t="s">
        <v>553</v>
      </c>
      <c r="AD144" s="7" t="s">
        <v>554</v>
      </c>
    </row>
    <row r="145" spans="1:30" ht="16">
      <c r="A145" t="s">
        <v>156</v>
      </c>
      <c r="B145" t="s">
        <v>156</v>
      </c>
      <c r="C145" t="s">
        <v>31</v>
      </c>
      <c r="E145" t="s">
        <v>142</v>
      </c>
      <c r="F145" s="111" t="s">
        <v>157</v>
      </c>
      <c r="G145" t="s">
        <v>158</v>
      </c>
      <c r="H145" t="s">
        <v>33</v>
      </c>
      <c r="I145" t="s">
        <v>136</v>
      </c>
      <c r="T145" s="6">
        <v>43432</v>
      </c>
      <c r="U145" s="3" t="s">
        <v>45</v>
      </c>
      <c r="W145" s="14" t="s">
        <v>81</v>
      </c>
      <c r="X145" s="2"/>
      <c r="Y145" s="3"/>
      <c r="AC145" s="7" t="s">
        <v>558</v>
      </c>
      <c r="AD145" s="7" t="s">
        <v>559</v>
      </c>
    </row>
    <row r="146" spans="1:30" ht="16">
      <c r="A146" s="16" t="s">
        <v>422</v>
      </c>
      <c r="B146" s="16" t="s">
        <v>427</v>
      </c>
      <c r="C146" s="16" t="s">
        <v>31</v>
      </c>
      <c r="E146" t="s">
        <v>360</v>
      </c>
      <c r="F146" s="18" t="s">
        <v>427</v>
      </c>
      <c r="G146" s="16" t="s">
        <v>158</v>
      </c>
      <c r="I146" t="s">
        <v>425</v>
      </c>
      <c r="T146" s="2">
        <v>43431</v>
      </c>
      <c r="U146" s="3" t="s">
        <v>45</v>
      </c>
      <c r="W146" s="14">
        <f>4*724</f>
        <v>2896</v>
      </c>
      <c r="X146" s="38" t="s">
        <v>563</v>
      </c>
      <c r="Y146" s="3"/>
      <c r="AC146" s="7" t="s">
        <v>564</v>
      </c>
    </row>
    <row r="147" spans="1:30" ht="17">
      <c r="A147" s="107" t="s">
        <v>149</v>
      </c>
      <c r="B147" s="98" t="s">
        <v>149</v>
      </c>
      <c r="C147" t="s">
        <v>31</v>
      </c>
      <c r="E147" t="s">
        <v>142</v>
      </c>
      <c r="F147" s="111" t="s">
        <v>152</v>
      </c>
      <c r="G147" t="s">
        <v>143</v>
      </c>
      <c r="H147" t="s">
        <v>33</v>
      </c>
      <c r="I147" t="s">
        <v>136</v>
      </c>
      <c r="T147" s="2">
        <v>43342</v>
      </c>
      <c r="U147" s="3" t="s">
        <v>45</v>
      </c>
      <c r="W147" s="14" t="s">
        <v>81</v>
      </c>
      <c r="X147" s="2"/>
      <c r="Y147" s="3"/>
      <c r="AC147" s="7" t="s">
        <v>567</v>
      </c>
      <c r="AD147" s="7" t="s">
        <v>568</v>
      </c>
    </row>
    <row r="148" spans="1:30" ht="16">
      <c r="A148" s="16" t="s">
        <v>289</v>
      </c>
      <c r="B148" s="16" t="s">
        <v>289</v>
      </c>
      <c r="C148" s="40" t="s">
        <v>31</v>
      </c>
      <c r="D148" t="s">
        <v>260</v>
      </c>
      <c r="E148" t="s">
        <v>360</v>
      </c>
      <c r="F148" s="15" t="s">
        <v>517</v>
      </c>
      <c r="G148" s="16" t="s">
        <v>143</v>
      </c>
      <c r="I148" s="15" t="s">
        <v>513</v>
      </c>
      <c r="T148" s="2">
        <v>43270</v>
      </c>
      <c r="U148" s="3" t="s">
        <v>34</v>
      </c>
      <c r="W148" s="9">
        <f>4*447</f>
        <v>1788</v>
      </c>
      <c r="X148" s="38" t="s">
        <v>470</v>
      </c>
      <c r="Y148" s="3"/>
      <c r="AC148" s="7" t="s">
        <v>571</v>
      </c>
    </row>
    <row r="149" spans="1:30" ht="16">
      <c r="A149" t="s">
        <v>467</v>
      </c>
      <c r="B149" t="s">
        <v>467</v>
      </c>
      <c r="C149" t="s">
        <v>39</v>
      </c>
      <c r="E149" t="s">
        <v>360</v>
      </c>
      <c r="F149" s="18" t="s">
        <v>66</v>
      </c>
      <c r="G149" s="18" t="s">
        <v>408</v>
      </c>
      <c r="I149" s="88" t="s">
        <v>570</v>
      </c>
      <c r="O149" t="s">
        <v>33</v>
      </c>
      <c r="R149" t="s">
        <v>33</v>
      </c>
      <c r="S149" t="s">
        <v>33</v>
      </c>
      <c r="T149" s="2">
        <v>42350</v>
      </c>
      <c r="U149" s="3" t="s">
        <v>34</v>
      </c>
      <c r="W149" s="9">
        <f>4*12</f>
        <v>48</v>
      </c>
      <c r="X149" s="38" t="s">
        <v>471</v>
      </c>
      <c r="Y149" s="3"/>
      <c r="AC149" t="s">
        <v>47</v>
      </c>
    </row>
    <row r="150" spans="1:30" ht="19">
      <c r="A150" s="16" t="s">
        <v>572</v>
      </c>
      <c r="B150" s="16" t="s">
        <v>573</v>
      </c>
      <c r="C150" t="s">
        <v>31</v>
      </c>
      <c r="E150" t="s">
        <v>360</v>
      </c>
      <c r="F150" s="18" t="s">
        <v>572</v>
      </c>
      <c r="G150" s="17"/>
      <c r="I150" s="88" t="s">
        <v>570</v>
      </c>
      <c r="O150" t="s">
        <v>33</v>
      </c>
      <c r="R150" t="s">
        <v>33</v>
      </c>
      <c r="S150" t="s">
        <v>33</v>
      </c>
      <c r="T150" s="2">
        <v>42875</v>
      </c>
      <c r="U150" s="3" t="s">
        <v>34</v>
      </c>
      <c r="W150" s="9">
        <f>4*620</f>
        <v>2480</v>
      </c>
      <c r="X150" s="38" t="s">
        <v>574</v>
      </c>
      <c r="Y150" s="3"/>
      <c r="AC150" s="7" t="s">
        <v>575</v>
      </c>
    </row>
    <row r="151" spans="1:30" ht="19">
      <c r="A151" s="16" t="s">
        <v>576</v>
      </c>
      <c r="B151" s="16" t="s">
        <v>577</v>
      </c>
      <c r="C151" t="s">
        <v>31</v>
      </c>
      <c r="E151" t="s">
        <v>360</v>
      </c>
      <c r="F151" s="18" t="s">
        <v>576</v>
      </c>
      <c r="G151" s="17"/>
      <c r="I151" s="88" t="s">
        <v>570</v>
      </c>
      <c r="O151" t="s">
        <v>33</v>
      </c>
      <c r="R151" t="s">
        <v>33</v>
      </c>
      <c r="S151" t="s">
        <v>33</v>
      </c>
      <c r="T151" s="2">
        <v>43239</v>
      </c>
      <c r="U151" s="3" t="s">
        <v>34</v>
      </c>
      <c r="W151" s="9">
        <f>4*400</f>
        <v>1600</v>
      </c>
      <c r="X151" s="38" t="s">
        <v>578</v>
      </c>
      <c r="Y151" s="3"/>
      <c r="AC151" s="7" t="s">
        <v>579</v>
      </c>
      <c r="AD151" s="7" t="s">
        <v>580</v>
      </c>
    </row>
    <row r="152" spans="1:30" ht="16">
      <c r="A152" t="s">
        <v>521</v>
      </c>
      <c r="B152" t="s">
        <v>521</v>
      </c>
      <c r="C152" t="s">
        <v>31</v>
      </c>
      <c r="D152" t="s">
        <v>260</v>
      </c>
      <c r="E152" t="s">
        <v>360</v>
      </c>
      <c r="F152" s="18" t="s">
        <v>522</v>
      </c>
      <c r="G152" s="18" t="s">
        <v>143</v>
      </c>
      <c r="I152" t="s">
        <v>523</v>
      </c>
      <c r="T152" s="2">
        <v>43246</v>
      </c>
      <c r="U152" s="3" t="s">
        <v>45</v>
      </c>
      <c r="W152" s="9">
        <f>4*405</f>
        <v>1620</v>
      </c>
      <c r="X152" s="38" t="s">
        <v>583</v>
      </c>
      <c r="Y152" s="3"/>
      <c r="AC152" s="7" t="s">
        <v>584</v>
      </c>
    </row>
    <row r="153" spans="1:30" ht="19">
      <c r="A153" s="111" t="s">
        <v>585</v>
      </c>
      <c r="B153" s="111" t="s">
        <v>585</v>
      </c>
      <c r="C153" t="s">
        <v>31</v>
      </c>
      <c r="D153" t="s">
        <v>254</v>
      </c>
      <c r="E153" s="15" t="s">
        <v>586</v>
      </c>
      <c r="F153" s="18" t="s">
        <v>585</v>
      </c>
      <c r="G153" s="17"/>
      <c r="H153" t="s">
        <v>33</v>
      </c>
      <c r="I153" t="s">
        <v>587</v>
      </c>
      <c r="T153" s="2">
        <v>43431</v>
      </c>
      <c r="U153" s="3" t="s">
        <v>45</v>
      </c>
      <c r="W153" s="9">
        <v>60</v>
      </c>
      <c r="X153" s="10" t="s">
        <v>159</v>
      </c>
      <c r="Y153" s="3"/>
      <c r="AC153" t="s">
        <v>81</v>
      </c>
    </row>
    <row r="154" spans="1:30" ht="16">
      <c r="A154" s="16" t="s">
        <v>1916</v>
      </c>
      <c r="B154" s="16" t="s">
        <v>1916</v>
      </c>
      <c r="C154" t="s">
        <v>31</v>
      </c>
      <c r="D154" s="15" t="s">
        <v>254</v>
      </c>
      <c r="E154" t="s">
        <v>360</v>
      </c>
      <c r="F154" s="16" t="s">
        <v>1916</v>
      </c>
      <c r="G154" s="16" t="s">
        <v>143</v>
      </c>
      <c r="I154" t="s">
        <v>1917</v>
      </c>
      <c r="S154" t="s">
        <v>33</v>
      </c>
      <c r="T154" s="2">
        <v>43211</v>
      </c>
      <c r="U154" s="3" t="s">
        <v>45</v>
      </c>
      <c r="W154" s="9">
        <f>4*786</f>
        <v>3144</v>
      </c>
      <c r="X154" s="10" t="s">
        <v>591</v>
      </c>
      <c r="Y154" s="3"/>
      <c r="AC154" s="7" t="s">
        <v>592</v>
      </c>
      <c r="AD154" s="7" t="s">
        <v>593</v>
      </c>
    </row>
    <row r="155" spans="1:30" ht="17">
      <c r="A155" s="107" t="s">
        <v>149</v>
      </c>
      <c r="B155" s="98" t="s">
        <v>149</v>
      </c>
      <c r="C155" t="s">
        <v>39</v>
      </c>
      <c r="E155" t="s">
        <v>142</v>
      </c>
      <c r="F155" s="111" t="s">
        <v>150</v>
      </c>
      <c r="G155" t="s">
        <v>143</v>
      </c>
      <c r="H155" t="s">
        <v>33</v>
      </c>
      <c r="I155" t="s">
        <v>136</v>
      </c>
      <c r="T155" s="2">
        <v>43201</v>
      </c>
      <c r="U155" s="3" t="s">
        <v>45</v>
      </c>
      <c r="W155" s="9">
        <f>4*200</f>
        <v>800</v>
      </c>
      <c r="X155" s="38" t="s">
        <v>596</v>
      </c>
      <c r="Y155" s="3"/>
      <c r="AC155" s="7" t="s">
        <v>597</v>
      </c>
      <c r="AD155" s="7" t="s">
        <v>598</v>
      </c>
    </row>
    <row r="156" spans="1:30" ht="16">
      <c r="A156" t="s">
        <v>211</v>
      </c>
      <c r="B156" t="s">
        <v>211</v>
      </c>
      <c r="C156" t="s">
        <v>31</v>
      </c>
      <c r="D156" t="s">
        <v>260</v>
      </c>
      <c r="E156" t="s">
        <v>360</v>
      </c>
      <c r="F156" s="18" t="s">
        <v>547</v>
      </c>
      <c r="G156" s="18" t="s">
        <v>143</v>
      </c>
      <c r="I156" t="s">
        <v>528</v>
      </c>
      <c r="T156" s="2">
        <v>43169</v>
      </c>
      <c r="U156" s="3" t="s">
        <v>45</v>
      </c>
      <c r="W156" s="9">
        <f>4*460</f>
        <v>1840</v>
      </c>
      <c r="X156" s="38" t="s">
        <v>601</v>
      </c>
      <c r="Y156" s="3"/>
      <c r="AC156" s="7" t="s">
        <v>602</v>
      </c>
    </row>
    <row r="157" spans="1:30" ht="16">
      <c r="A157" s="16" t="s">
        <v>550</v>
      </c>
      <c r="B157" s="16" t="s">
        <v>555</v>
      </c>
      <c r="C157" s="40" t="s">
        <v>31</v>
      </c>
      <c r="D157" t="s">
        <v>260</v>
      </c>
      <c r="E157" t="s">
        <v>360</v>
      </c>
      <c r="F157" s="18" t="s">
        <v>556</v>
      </c>
      <c r="G157" s="18" t="s">
        <v>143</v>
      </c>
      <c r="I157" t="s">
        <v>557</v>
      </c>
      <c r="T157" s="2">
        <v>42994</v>
      </c>
      <c r="U157" s="3" t="s">
        <v>45</v>
      </c>
      <c r="W157" s="9">
        <f>4*519</f>
        <v>2076</v>
      </c>
      <c r="X157" s="38" t="s">
        <v>605</v>
      </c>
      <c r="Y157" s="3"/>
      <c r="AC157" s="7" t="s">
        <v>606</v>
      </c>
      <c r="AD157" s="7" t="s">
        <v>607</v>
      </c>
    </row>
    <row r="158" spans="1:30" ht="16">
      <c r="A158" t="s">
        <v>134</v>
      </c>
      <c r="B158" s="111" t="s">
        <v>134</v>
      </c>
      <c r="C158" t="s">
        <v>31</v>
      </c>
      <c r="E158" t="s">
        <v>135</v>
      </c>
      <c r="F158" s="111" t="s">
        <v>134</v>
      </c>
      <c r="G158" t="s">
        <v>76</v>
      </c>
      <c r="H158" t="s">
        <v>33</v>
      </c>
      <c r="I158" t="s">
        <v>136</v>
      </c>
      <c r="T158" s="2">
        <v>42971</v>
      </c>
      <c r="U158" s="3" t="s">
        <v>45</v>
      </c>
      <c r="W158" s="9">
        <f>4*755</f>
        <v>3020</v>
      </c>
      <c r="X158" s="38" t="s">
        <v>610</v>
      </c>
      <c r="Y158" s="3"/>
      <c r="AC158" s="7" t="s">
        <v>611</v>
      </c>
    </row>
    <row r="159" spans="1:30" ht="16">
      <c r="A159" t="s">
        <v>74</v>
      </c>
      <c r="B159" t="s">
        <v>75</v>
      </c>
      <c r="C159" t="s">
        <v>31</v>
      </c>
      <c r="E159" t="s">
        <v>65</v>
      </c>
      <c r="F159" t="s">
        <v>71</v>
      </c>
      <c r="G159" t="s">
        <v>76</v>
      </c>
      <c r="I159" s="16" t="s">
        <v>77</v>
      </c>
      <c r="T159" s="2">
        <v>42845</v>
      </c>
      <c r="U159" s="28" t="s">
        <v>614</v>
      </c>
      <c r="X159" s="2"/>
      <c r="Y159" s="3"/>
      <c r="AC159" s="7" t="s">
        <v>615</v>
      </c>
      <c r="AD159" s="7" t="s">
        <v>616</v>
      </c>
    </row>
    <row r="160" spans="1:30" ht="16">
      <c r="A160" s="16" t="s">
        <v>483</v>
      </c>
      <c r="B160" s="16" t="s">
        <v>216</v>
      </c>
      <c r="C160" t="s">
        <v>39</v>
      </c>
      <c r="D160" t="s">
        <v>104</v>
      </c>
      <c r="E160" s="16" t="s">
        <v>483</v>
      </c>
      <c r="F160" s="18" t="s">
        <v>484</v>
      </c>
      <c r="G160" s="16" t="s">
        <v>76</v>
      </c>
      <c r="I160" s="16" t="s">
        <v>485</v>
      </c>
      <c r="T160" s="2">
        <v>42842</v>
      </c>
      <c r="U160" s="3" t="s">
        <v>45</v>
      </c>
      <c r="W160" s="9">
        <f>4*308</f>
        <v>1232</v>
      </c>
      <c r="X160" s="10" t="s">
        <v>619</v>
      </c>
      <c r="Y160" s="3"/>
      <c r="AC160" s="7" t="s">
        <v>620</v>
      </c>
      <c r="AD160" s="7" t="s">
        <v>621</v>
      </c>
    </row>
    <row r="161" spans="1:31" ht="16">
      <c r="A161" s="16" t="s">
        <v>478</v>
      </c>
      <c r="B161" s="16" t="s">
        <v>479</v>
      </c>
      <c r="C161" t="s">
        <v>39</v>
      </c>
      <c r="D161" t="s">
        <v>104</v>
      </c>
      <c r="E161" s="15" t="s">
        <v>478</v>
      </c>
      <c r="F161" s="18" t="s">
        <v>480</v>
      </c>
      <c r="G161" s="16" t="s">
        <v>76</v>
      </c>
      <c r="I161" s="16" t="s">
        <v>481</v>
      </c>
      <c r="T161" s="2">
        <v>42819</v>
      </c>
      <c r="U161" s="3" t="s">
        <v>45</v>
      </c>
      <c r="W161" s="9">
        <f>4*206</f>
        <v>824</v>
      </c>
      <c r="X161" s="10" t="s">
        <v>284</v>
      </c>
      <c r="Y161" s="3"/>
      <c r="AC161" s="7" t="s">
        <v>285</v>
      </c>
      <c r="AD161" s="7" t="s">
        <v>286</v>
      </c>
      <c r="AE161" s="7" t="s">
        <v>287</v>
      </c>
    </row>
    <row r="162" spans="1:31" ht="16">
      <c r="A162" s="16" t="s">
        <v>483</v>
      </c>
      <c r="B162" s="16" t="s">
        <v>216</v>
      </c>
      <c r="C162" s="40" t="s">
        <v>31</v>
      </c>
      <c r="D162" t="s">
        <v>104</v>
      </c>
      <c r="E162" s="16" t="s">
        <v>483</v>
      </c>
      <c r="F162" s="18" t="s">
        <v>487</v>
      </c>
      <c r="G162" s="16" t="s">
        <v>76</v>
      </c>
      <c r="I162" s="16" t="s">
        <v>485</v>
      </c>
      <c r="T162" s="2">
        <v>42805</v>
      </c>
      <c r="U162" s="3" t="s">
        <v>34</v>
      </c>
      <c r="W162" s="9">
        <f>4*317</f>
        <v>1268</v>
      </c>
      <c r="X162" s="10" t="s">
        <v>625</v>
      </c>
      <c r="Y162" s="3"/>
      <c r="AC162" s="7" t="s">
        <v>626</v>
      </c>
    </row>
    <row r="163" spans="1:31" ht="16">
      <c r="A163" s="16" t="s">
        <v>478</v>
      </c>
      <c r="B163" s="16" t="s">
        <v>479</v>
      </c>
      <c r="C163" s="40" t="s">
        <v>31</v>
      </c>
      <c r="D163" t="s">
        <v>104</v>
      </c>
      <c r="E163" s="16" t="s">
        <v>478</v>
      </c>
      <c r="F163" s="18" t="s">
        <v>488</v>
      </c>
      <c r="G163" s="16" t="s">
        <v>76</v>
      </c>
      <c r="I163" s="16" t="s">
        <v>481</v>
      </c>
      <c r="T163" s="2">
        <v>42771</v>
      </c>
      <c r="U163" s="3" t="s">
        <v>45</v>
      </c>
      <c r="W163" s="9">
        <f>4*275</f>
        <v>1100</v>
      </c>
      <c r="X163" s="10" t="s">
        <v>628</v>
      </c>
      <c r="Y163" s="3"/>
      <c r="AC163" s="7" t="s">
        <v>629</v>
      </c>
    </row>
    <row r="164" spans="1:31" ht="19">
      <c r="A164" s="111" t="s">
        <v>630</v>
      </c>
      <c r="B164" s="111" t="s">
        <v>630</v>
      </c>
      <c r="C164" t="s">
        <v>31</v>
      </c>
      <c r="D164" t="s">
        <v>180</v>
      </c>
      <c r="E164" t="s">
        <v>360</v>
      </c>
      <c r="F164" s="18" t="s">
        <v>630</v>
      </c>
      <c r="G164" s="17"/>
      <c r="I164" s="88" t="s">
        <v>570</v>
      </c>
      <c r="O164" t="s">
        <v>33</v>
      </c>
      <c r="R164" t="s">
        <v>33</v>
      </c>
      <c r="S164" t="s">
        <v>33</v>
      </c>
      <c r="T164" s="2">
        <v>44452</v>
      </c>
      <c r="U164" s="3" t="s">
        <v>45</v>
      </c>
      <c r="W164" s="9">
        <f>4*483</f>
        <v>1932</v>
      </c>
      <c r="X164" s="38" t="s">
        <v>631</v>
      </c>
      <c r="Y164" s="3"/>
      <c r="AC164" s="7" t="s">
        <v>632</v>
      </c>
    </row>
    <row r="165" spans="1:31" ht="16">
      <c r="A165" s="16" t="s">
        <v>504</v>
      </c>
      <c r="B165" s="16" t="s">
        <v>504</v>
      </c>
      <c r="C165" s="40" t="s">
        <v>31</v>
      </c>
      <c r="D165" t="s">
        <v>104</v>
      </c>
      <c r="E165" s="15" t="s">
        <v>505</v>
      </c>
      <c r="F165" s="18" t="s">
        <v>504</v>
      </c>
      <c r="G165" s="16" t="s">
        <v>76</v>
      </c>
      <c r="I165" s="16" t="s">
        <v>506</v>
      </c>
      <c r="T165" s="2">
        <v>42700</v>
      </c>
      <c r="U165" s="3" t="s">
        <v>45</v>
      </c>
      <c r="W165" s="9">
        <f>4*482</f>
        <v>1928</v>
      </c>
      <c r="X165" s="38" t="s">
        <v>634</v>
      </c>
      <c r="Y165" s="3"/>
      <c r="AC165" s="7" t="s">
        <v>635</v>
      </c>
      <c r="AD165" s="7" t="s">
        <v>636</v>
      </c>
      <c r="AE165" s="7" t="s">
        <v>637</v>
      </c>
    </row>
    <row r="166" spans="1:31" ht="16">
      <c r="A166" s="16" t="s">
        <v>550</v>
      </c>
      <c r="B166" s="16" t="s">
        <v>551</v>
      </c>
      <c r="C166" t="s">
        <v>31</v>
      </c>
      <c r="D166" t="s">
        <v>260</v>
      </c>
      <c r="E166" t="s">
        <v>360</v>
      </c>
      <c r="F166" s="18" t="s">
        <v>551</v>
      </c>
      <c r="G166" s="18" t="s">
        <v>408</v>
      </c>
      <c r="I166" s="83" t="s">
        <v>552</v>
      </c>
      <c r="T166" s="2">
        <v>42532</v>
      </c>
      <c r="U166" s="86" t="s">
        <v>78</v>
      </c>
      <c r="W166" s="9">
        <f>4*310</f>
        <v>1240</v>
      </c>
      <c r="X166" s="55" t="s">
        <v>640</v>
      </c>
      <c r="Y166" s="3"/>
      <c r="AC166" s="7" t="s">
        <v>641</v>
      </c>
    </row>
    <row r="167" spans="1:31" ht="16">
      <c r="A167" s="16" t="s">
        <v>1938</v>
      </c>
      <c r="B167" s="16" t="s">
        <v>1938</v>
      </c>
      <c r="C167" t="s">
        <v>31</v>
      </c>
      <c r="D167" s="15"/>
      <c r="E167" t="s">
        <v>360</v>
      </c>
      <c r="F167" s="16" t="s">
        <v>1938</v>
      </c>
      <c r="G167" s="16" t="s">
        <v>408</v>
      </c>
      <c r="I167" s="88" t="s">
        <v>1939</v>
      </c>
      <c r="T167" s="2">
        <v>42525</v>
      </c>
      <c r="U167" s="3" t="s">
        <v>45</v>
      </c>
      <c r="W167" s="9">
        <v>80</v>
      </c>
      <c r="X167" s="41" t="s">
        <v>645</v>
      </c>
      <c r="Y167" s="3"/>
      <c r="AC167" s="7" t="s">
        <v>646</v>
      </c>
      <c r="AD167" s="7" t="s">
        <v>647</v>
      </c>
    </row>
    <row r="168" spans="1:31" ht="16">
      <c r="A168" s="16" t="s">
        <v>648</v>
      </c>
      <c r="B168" s="16" t="s">
        <v>648</v>
      </c>
      <c r="C168" t="s">
        <v>39</v>
      </c>
      <c r="D168" t="s">
        <v>643</v>
      </c>
      <c r="E168" t="s">
        <v>360</v>
      </c>
      <c r="F168" s="18" t="s">
        <v>66</v>
      </c>
      <c r="G168" s="18" t="s">
        <v>43</v>
      </c>
      <c r="H168" t="s">
        <v>33</v>
      </c>
      <c r="I168" t="s">
        <v>649</v>
      </c>
      <c r="T168" s="2"/>
      <c r="U168" s="3"/>
      <c r="W168" s="9">
        <v>80</v>
      </c>
      <c r="X168" s="7" t="s">
        <v>650</v>
      </c>
      <c r="Y168" s="3"/>
      <c r="AC168" s="7"/>
      <c r="AD168" s="7"/>
    </row>
    <row r="169" spans="1:31" ht="16">
      <c r="A169" s="111" t="s">
        <v>455</v>
      </c>
      <c r="B169" s="111" t="s">
        <v>455</v>
      </c>
      <c r="C169" t="s">
        <v>39</v>
      </c>
      <c r="D169" t="s">
        <v>193</v>
      </c>
      <c r="E169" s="16" t="s">
        <v>456</v>
      </c>
      <c r="F169" s="18" t="s">
        <v>457</v>
      </c>
      <c r="G169" s="16" t="s">
        <v>408</v>
      </c>
      <c r="I169" s="16" t="s">
        <v>458</v>
      </c>
      <c r="T169" s="2">
        <v>42455</v>
      </c>
      <c r="U169" s="3" t="s">
        <v>45</v>
      </c>
      <c r="W169" s="9">
        <f>4*150</f>
        <v>600</v>
      </c>
      <c r="X169" s="10" t="s">
        <v>651</v>
      </c>
      <c r="Y169" s="3"/>
      <c r="AC169" t="s">
        <v>81</v>
      </c>
    </row>
    <row r="170" spans="1:31" ht="16">
      <c r="A170" s="16" t="s">
        <v>422</v>
      </c>
      <c r="B170" s="16" t="s">
        <v>422</v>
      </c>
      <c r="C170" s="16" t="s">
        <v>31</v>
      </c>
      <c r="D170" t="s">
        <v>193</v>
      </c>
      <c r="E170" t="s">
        <v>360</v>
      </c>
      <c r="F170" s="18" t="s">
        <v>461</v>
      </c>
      <c r="G170" s="16" t="s">
        <v>408</v>
      </c>
      <c r="I170" s="16" t="s">
        <v>462</v>
      </c>
      <c r="T170" s="2">
        <v>42448</v>
      </c>
      <c r="U170" s="3" t="s">
        <v>45</v>
      </c>
      <c r="W170" s="9">
        <f>4*177</f>
        <v>708</v>
      </c>
      <c r="X170" s="38" t="s">
        <v>279</v>
      </c>
      <c r="Y170" s="3"/>
      <c r="AC170" s="7" t="s">
        <v>280</v>
      </c>
      <c r="AD170" s="7" t="s">
        <v>652</v>
      </c>
      <c r="AE170" s="7" t="s">
        <v>653</v>
      </c>
    </row>
    <row r="171" spans="1:31" ht="16">
      <c r="A171" s="16" t="s">
        <v>411</v>
      </c>
      <c r="B171" s="16" t="s">
        <v>411</v>
      </c>
      <c r="C171" s="4" t="s">
        <v>31</v>
      </c>
      <c r="E171" t="s">
        <v>360</v>
      </c>
      <c r="F171" s="16" t="s">
        <v>71</v>
      </c>
      <c r="G171" s="16" t="s">
        <v>408</v>
      </c>
      <c r="H171" t="s">
        <v>33</v>
      </c>
      <c r="I171" s="15" t="s">
        <v>409</v>
      </c>
      <c r="Q171" s="16"/>
      <c r="R171" s="16"/>
      <c r="T171" s="2">
        <v>42441</v>
      </c>
      <c r="U171" s="3" t="s">
        <v>45</v>
      </c>
      <c r="W171" s="9">
        <f>4*363</f>
        <v>1452</v>
      </c>
      <c r="X171" s="38" t="s">
        <v>655</v>
      </c>
      <c r="Y171" s="3"/>
      <c r="AC171" s="7" t="s">
        <v>656</v>
      </c>
      <c r="AD171" s="7" t="s">
        <v>657</v>
      </c>
    </row>
    <row r="172" spans="1:31" ht="16">
      <c r="A172" t="s">
        <v>658</v>
      </c>
      <c r="B172" t="s">
        <v>659</v>
      </c>
      <c r="D172" t="s">
        <v>254</v>
      </c>
      <c r="E172" t="s">
        <v>660</v>
      </c>
      <c r="I172" t="s">
        <v>660</v>
      </c>
      <c r="T172" s="6">
        <v>44414</v>
      </c>
      <c r="U172" s="3" t="s">
        <v>45</v>
      </c>
      <c r="W172" s="14" t="s">
        <v>81</v>
      </c>
      <c r="X172" s="2"/>
      <c r="Y172" s="3"/>
      <c r="AC172" s="7" t="s">
        <v>661</v>
      </c>
    </row>
    <row r="173" spans="1:31" ht="16">
      <c r="A173" t="s">
        <v>662</v>
      </c>
      <c r="B173" t="s">
        <v>659</v>
      </c>
      <c r="D173" t="s">
        <v>260</v>
      </c>
      <c r="E173" t="s">
        <v>660</v>
      </c>
      <c r="I173" t="s">
        <v>660</v>
      </c>
      <c r="T173" s="6">
        <v>43678</v>
      </c>
      <c r="U173" s="3" t="s">
        <v>45</v>
      </c>
      <c r="W173" s="14" t="s">
        <v>81</v>
      </c>
      <c r="X173" s="2"/>
      <c r="Y173" s="3"/>
      <c r="AC173" s="7" t="s">
        <v>663</v>
      </c>
    </row>
    <row r="174" spans="1:31" ht="16">
      <c r="A174" t="s">
        <v>664</v>
      </c>
      <c r="B174" t="s">
        <v>659</v>
      </c>
      <c r="D174" t="s">
        <v>104</v>
      </c>
      <c r="E174" t="s">
        <v>660</v>
      </c>
      <c r="I174" t="s">
        <v>660</v>
      </c>
      <c r="T174" s="6">
        <v>43318</v>
      </c>
      <c r="U174" s="3" t="s">
        <v>45</v>
      </c>
      <c r="W174" s="14" t="s">
        <v>81</v>
      </c>
      <c r="X174" s="2"/>
      <c r="Y174" s="3"/>
      <c r="AC174" s="7" t="s">
        <v>665</v>
      </c>
    </row>
    <row r="175" spans="1:31" ht="16">
      <c r="A175" t="s">
        <v>666</v>
      </c>
      <c r="B175" t="s">
        <v>659</v>
      </c>
      <c r="D175" t="s">
        <v>193</v>
      </c>
      <c r="E175" t="s">
        <v>660</v>
      </c>
      <c r="I175" t="s">
        <v>660</v>
      </c>
      <c r="T175" s="6">
        <v>42953</v>
      </c>
      <c r="U175" s="3" t="s">
        <v>45</v>
      </c>
      <c r="W175" s="14" t="s">
        <v>81</v>
      </c>
      <c r="X175" s="2"/>
      <c r="Y175" s="3"/>
      <c r="AC175" s="76" t="s">
        <v>667</v>
      </c>
      <c r="AD175" s="76" t="s">
        <v>668</v>
      </c>
    </row>
    <row r="176" spans="1:31" ht="16">
      <c r="A176" t="s">
        <v>669</v>
      </c>
      <c r="B176" t="s">
        <v>659</v>
      </c>
      <c r="D176" t="s">
        <v>195</v>
      </c>
      <c r="E176" t="s">
        <v>660</v>
      </c>
      <c r="I176" t="s">
        <v>660</v>
      </c>
      <c r="T176" s="6">
        <v>42588</v>
      </c>
      <c r="U176" s="3" t="s">
        <v>45</v>
      </c>
      <c r="W176" s="14" t="s">
        <v>81</v>
      </c>
      <c r="X176" s="2"/>
      <c r="Y176" s="3"/>
      <c r="AC176" t="s">
        <v>81</v>
      </c>
    </row>
    <row r="177" spans="1:30" ht="16">
      <c r="A177" s="4" t="s">
        <v>670</v>
      </c>
      <c r="B177" s="4"/>
      <c r="C177" s="4"/>
      <c r="E177" t="s">
        <v>671</v>
      </c>
      <c r="T177" s="2">
        <v>45383</v>
      </c>
      <c r="U177" s="3" t="s">
        <v>45</v>
      </c>
      <c r="W177" s="14" t="s">
        <v>81</v>
      </c>
      <c r="X177" s="2"/>
      <c r="Y177" s="3"/>
      <c r="AC177" s="7" t="s">
        <v>672</v>
      </c>
    </row>
    <row r="178" spans="1:30" ht="16">
      <c r="A178" t="s">
        <v>673</v>
      </c>
      <c r="B178" t="s">
        <v>674</v>
      </c>
      <c r="D178" t="s">
        <v>104</v>
      </c>
      <c r="E178" t="s">
        <v>675</v>
      </c>
      <c r="I178" t="s">
        <v>676</v>
      </c>
      <c r="S178" t="s">
        <v>33</v>
      </c>
      <c r="T178" s="2">
        <v>43043</v>
      </c>
      <c r="U178" s="3" t="s">
        <v>45</v>
      </c>
      <c r="W178" s="14">
        <f>4*258</f>
        <v>1032</v>
      </c>
      <c r="X178" s="10" t="s">
        <v>677</v>
      </c>
      <c r="Y178" s="3"/>
      <c r="AC178" s="7" t="s">
        <v>678</v>
      </c>
    </row>
    <row r="179" spans="1:30" ht="16">
      <c r="A179" s="4" t="s">
        <v>679</v>
      </c>
      <c r="B179" t="s">
        <v>680</v>
      </c>
      <c r="C179" s="4"/>
      <c r="D179" t="s">
        <v>681</v>
      </c>
      <c r="E179" t="s">
        <v>675</v>
      </c>
      <c r="I179" t="s">
        <v>676</v>
      </c>
      <c r="S179" t="s">
        <v>33</v>
      </c>
      <c r="T179" s="2">
        <v>45437</v>
      </c>
      <c r="U179" s="3" t="s">
        <v>45</v>
      </c>
      <c r="W179" s="14" t="s">
        <v>81</v>
      </c>
      <c r="X179" s="2"/>
      <c r="Y179" s="3"/>
      <c r="AC179" s="7" t="s">
        <v>682</v>
      </c>
      <c r="AD179" s="7" t="s">
        <v>683</v>
      </c>
    </row>
    <row r="180" spans="1:30" ht="16">
      <c r="A180" t="s">
        <v>684</v>
      </c>
      <c r="B180" t="s">
        <v>685</v>
      </c>
      <c r="E180" t="s">
        <v>686</v>
      </c>
      <c r="H180" t="s">
        <v>33</v>
      </c>
      <c r="I180" t="s">
        <v>687</v>
      </c>
      <c r="N180" t="s">
        <v>33</v>
      </c>
      <c r="O180" t="s">
        <v>33</v>
      </c>
      <c r="P180" t="s">
        <v>33</v>
      </c>
      <c r="T180" s="2">
        <v>43234</v>
      </c>
      <c r="U180" s="3" t="s">
        <v>45</v>
      </c>
      <c r="X180" s="7" t="s">
        <v>688</v>
      </c>
      <c r="Y180" s="3"/>
    </row>
    <row r="181" spans="1:30" ht="16">
      <c r="A181" t="s">
        <v>689</v>
      </c>
      <c r="B181" s="16" t="s">
        <v>690</v>
      </c>
      <c r="C181" t="s">
        <v>39</v>
      </c>
      <c r="D181" t="s">
        <v>180</v>
      </c>
      <c r="E181" t="s">
        <v>691</v>
      </c>
      <c r="F181" t="s">
        <v>66</v>
      </c>
      <c r="I181" t="s">
        <v>676</v>
      </c>
      <c r="S181" t="s">
        <v>33</v>
      </c>
      <c r="T181" s="2">
        <v>44898</v>
      </c>
      <c r="U181" s="3" t="s">
        <v>45</v>
      </c>
      <c r="W181" s="9">
        <v>120</v>
      </c>
      <c r="X181" s="10" t="s">
        <v>692</v>
      </c>
      <c r="Y181" s="3"/>
      <c r="AC181" t="s">
        <v>47</v>
      </c>
    </row>
    <row r="182" spans="1:30" ht="16">
      <c r="A182" t="s">
        <v>693</v>
      </c>
      <c r="B182" t="s">
        <v>690</v>
      </c>
      <c r="C182" t="s">
        <v>31</v>
      </c>
      <c r="D182" t="s">
        <v>180</v>
      </c>
      <c r="E182" t="s">
        <v>691</v>
      </c>
      <c r="F182" t="s">
        <v>71</v>
      </c>
      <c r="I182" t="s">
        <v>676</v>
      </c>
      <c r="S182" t="s">
        <v>33</v>
      </c>
      <c r="T182" s="2">
        <v>44500</v>
      </c>
      <c r="U182" s="3" t="s">
        <v>45</v>
      </c>
      <c r="W182" s="14" t="s">
        <v>81</v>
      </c>
      <c r="X182" s="2"/>
      <c r="Y182" s="3"/>
      <c r="AC182" s="7" t="s">
        <v>694</v>
      </c>
      <c r="AD182" s="7" t="s">
        <v>695</v>
      </c>
    </row>
    <row r="183" spans="1:30" ht="16">
      <c r="A183" t="s">
        <v>696</v>
      </c>
      <c r="B183" s="114" t="s">
        <v>697</v>
      </c>
      <c r="C183" t="s">
        <v>39</v>
      </c>
      <c r="D183" t="s">
        <v>247</v>
      </c>
      <c r="E183" t="s">
        <v>691</v>
      </c>
      <c r="F183" t="s">
        <v>66</v>
      </c>
      <c r="I183" t="s">
        <v>676</v>
      </c>
      <c r="S183" t="s">
        <v>33</v>
      </c>
      <c r="T183" s="2">
        <v>44184</v>
      </c>
      <c r="U183" s="3" t="s">
        <v>45</v>
      </c>
      <c r="W183" s="14">
        <v>80</v>
      </c>
      <c r="X183" s="7" t="s">
        <v>698</v>
      </c>
      <c r="Y183" s="3"/>
      <c r="AC183" t="s">
        <v>47</v>
      </c>
    </row>
    <row r="184" spans="1:30" ht="16">
      <c r="A184" t="s">
        <v>696</v>
      </c>
      <c r="B184" s="114" t="s">
        <v>697</v>
      </c>
      <c r="C184" t="s">
        <v>31</v>
      </c>
      <c r="D184" t="s">
        <v>247</v>
      </c>
      <c r="E184" t="s">
        <v>691</v>
      </c>
      <c r="F184" t="s">
        <v>71</v>
      </c>
      <c r="I184" t="s">
        <v>676</v>
      </c>
      <c r="S184" t="s">
        <v>33</v>
      </c>
      <c r="T184" s="2">
        <v>44149</v>
      </c>
      <c r="U184" s="3" t="s">
        <v>45</v>
      </c>
      <c r="W184" s="9">
        <v>1600</v>
      </c>
      <c r="X184" s="10" t="s">
        <v>698</v>
      </c>
      <c r="Y184" s="3"/>
      <c r="AC184" s="7" t="s">
        <v>699</v>
      </c>
      <c r="AD184" s="7" t="s">
        <v>700</v>
      </c>
    </row>
    <row r="185" spans="1:30" ht="16">
      <c r="A185" t="s">
        <v>701</v>
      </c>
      <c r="B185" s="16" t="s">
        <v>702</v>
      </c>
      <c r="C185" t="s">
        <v>39</v>
      </c>
      <c r="F185" t="s">
        <v>66</v>
      </c>
      <c r="I185" t="s">
        <v>676</v>
      </c>
      <c r="T185" s="2">
        <v>45612</v>
      </c>
      <c r="U185" s="3" t="s">
        <v>45</v>
      </c>
      <c r="W185" s="9">
        <v>120</v>
      </c>
      <c r="X185" s="10" t="s">
        <v>703</v>
      </c>
      <c r="Y185" s="3"/>
      <c r="AC185" s="44" t="s">
        <v>47</v>
      </c>
      <c r="AD185" s="7"/>
    </row>
    <row r="186" spans="1:30" ht="16">
      <c r="A186" t="s">
        <v>701</v>
      </c>
      <c r="B186" s="16" t="s">
        <v>702</v>
      </c>
      <c r="C186" t="s">
        <v>31</v>
      </c>
      <c r="D186" t="s">
        <v>254</v>
      </c>
      <c r="E186" t="s">
        <v>691</v>
      </c>
      <c r="F186" t="s">
        <v>71</v>
      </c>
      <c r="I186" t="s">
        <v>676</v>
      </c>
      <c r="S186" t="s">
        <v>33</v>
      </c>
      <c r="T186" s="2">
        <v>43771</v>
      </c>
      <c r="U186" s="3" t="s">
        <v>45</v>
      </c>
      <c r="W186" s="9">
        <f>4*365</f>
        <v>1460</v>
      </c>
      <c r="X186" s="10" t="s">
        <v>704</v>
      </c>
      <c r="Y186" s="3"/>
      <c r="AC186" s="7" t="s">
        <v>705</v>
      </c>
    </row>
    <row r="187" spans="1:30" ht="16">
      <c r="A187" t="s">
        <v>706</v>
      </c>
      <c r="B187" s="112" t="s">
        <v>707</v>
      </c>
      <c r="D187" t="s">
        <v>260</v>
      </c>
      <c r="E187" t="s">
        <v>691</v>
      </c>
      <c r="I187" t="s">
        <v>676</v>
      </c>
      <c r="S187" t="s">
        <v>33</v>
      </c>
      <c r="T187" s="2">
        <v>43428</v>
      </c>
      <c r="U187" s="15" t="s">
        <v>708</v>
      </c>
      <c r="W187" s="9">
        <f>28*3</f>
        <v>84</v>
      </c>
      <c r="X187" s="10" t="s">
        <v>709</v>
      </c>
      <c r="Y187" s="3"/>
      <c r="AC187" s="7"/>
    </row>
    <row r="188" spans="1:30" ht="16">
      <c r="A188" t="s">
        <v>710</v>
      </c>
      <c r="B188" s="112" t="s">
        <v>707</v>
      </c>
      <c r="D188" t="s">
        <v>260</v>
      </c>
      <c r="E188" t="s">
        <v>691</v>
      </c>
      <c r="I188" t="s">
        <v>676</v>
      </c>
      <c r="S188" t="s">
        <v>33</v>
      </c>
      <c r="T188" s="2">
        <v>43408</v>
      </c>
      <c r="U188" s="3" t="s">
        <v>45</v>
      </c>
      <c r="W188" s="9">
        <f>3*260</f>
        <v>780</v>
      </c>
      <c r="X188" s="10" t="s">
        <v>709</v>
      </c>
      <c r="Y188" s="3"/>
      <c r="AC188" s="7" t="s">
        <v>711</v>
      </c>
    </row>
    <row r="189" spans="1:30" ht="16">
      <c r="A189" t="s">
        <v>712</v>
      </c>
      <c r="B189" s="98" t="s">
        <v>713</v>
      </c>
      <c r="C189" t="s">
        <v>39</v>
      </c>
      <c r="D189" t="s">
        <v>104</v>
      </c>
      <c r="E189" t="s">
        <v>714</v>
      </c>
      <c r="F189" t="s">
        <v>66</v>
      </c>
      <c r="H189" t="s">
        <v>33</v>
      </c>
      <c r="I189" t="s">
        <v>715</v>
      </c>
      <c r="L189" t="s">
        <v>33</v>
      </c>
      <c r="O189" t="s">
        <v>33</v>
      </c>
      <c r="T189" s="2">
        <v>43753</v>
      </c>
      <c r="U189" s="3" t="s">
        <v>45</v>
      </c>
      <c r="W189" s="9">
        <v>80</v>
      </c>
      <c r="X189" s="10" t="s">
        <v>716</v>
      </c>
      <c r="Y189" s="3"/>
      <c r="AC189" s="7"/>
    </row>
    <row r="190" spans="1:30" ht="16">
      <c r="A190" t="s">
        <v>712</v>
      </c>
      <c r="B190" s="98" t="s">
        <v>713</v>
      </c>
      <c r="C190" t="s">
        <v>31</v>
      </c>
      <c r="D190" t="s">
        <v>104</v>
      </c>
      <c r="E190" t="s">
        <v>714</v>
      </c>
      <c r="F190" t="s">
        <v>71</v>
      </c>
      <c r="H190" t="s">
        <v>33</v>
      </c>
      <c r="I190" t="s">
        <v>715</v>
      </c>
      <c r="L190" t="s">
        <v>33</v>
      </c>
      <c r="O190" t="s">
        <v>33</v>
      </c>
      <c r="T190" s="2">
        <v>43692</v>
      </c>
      <c r="U190" s="3" t="s">
        <v>45</v>
      </c>
      <c r="V190" t="s">
        <v>717</v>
      </c>
      <c r="W190" s="9">
        <f>(5071/4)*3</f>
        <v>3803.25</v>
      </c>
      <c r="X190" s="74" t="s">
        <v>718</v>
      </c>
      <c r="Y190" s="3"/>
      <c r="AC190" t="s">
        <v>47</v>
      </c>
    </row>
    <row r="191" spans="1:30" ht="16">
      <c r="A191" t="s">
        <v>719</v>
      </c>
      <c r="B191" s="114" t="s">
        <v>720</v>
      </c>
      <c r="C191" t="s">
        <v>39</v>
      </c>
      <c r="D191" t="s">
        <v>304</v>
      </c>
      <c r="E191" t="s">
        <v>721</v>
      </c>
      <c r="F191" t="s">
        <v>66</v>
      </c>
      <c r="I191" t="s">
        <v>722</v>
      </c>
      <c r="S191" t="s">
        <v>33</v>
      </c>
      <c r="T191" s="2">
        <v>44891</v>
      </c>
      <c r="U191" s="3" t="s">
        <v>45</v>
      </c>
      <c r="W191" s="9">
        <f>4*125</f>
        <v>500</v>
      </c>
      <c r="X191" s="10" t="s">
        <v>723</v>
      </c>
      <c r="Y191" s="3"/>
      <c r="AC191" t="s">
        <v>47</v>
      </c>
    </row>
    <row r="192" spans="1:30" ht="16">
      <c r="A192" t="s">
        <v>724</v>
      </c>
      <c r="B192" s="114" t="s">
        <v>720</v>
      </c>
      <c r="C192" t="s">
        <v>31</v>
      </c>
      <c r="D192" t="s">
        <v>304</v>
      </c>
      <c r="E192" t="s">
        <v>721</v>
      </c>
      <c r="F192" t="s">
        <v>71</v>
      </c>
      <c r="I192" t="s">
        <v>722</v>
      </c>
      <c r="S192" t="s">
        <v>33</v>
      </c>
      <c r="T192" s="2">
        <v>44877</v>
      </c>
      <c r="U192" s="3" t="s">
        <v>45</v>
      </c>
      <c r="W192" s="9">
        <f>4*755</f>
        <v>3020</v>
      </c>
      <c r="X192" s="7" t="s">
        <v>725</v>
      </c>
      <c r="Y192" s="3"/>
      <c r="AC192" s="7" t="s">
        <v>726</v>
      </c>
    </row>
    <row r="193" spans="1:33" ht="16">
      <c r="A193" t="s">
        <v>727</v>
      </c>
      <c r="B193" s="98" t="s">
        <v>728</v>
      </c>
      <c r="C193" t="s">
        <v>31</v>
      </c>
      <c r="D193" t="s">
        <v>254</v>
      </c>
      <c r="E193" t="s">
        <v>729</v>
      </c>
      <c r="H193" t="s">
        <v>33</v>
      </c>
      <c r="I193" t="s">
        <v>730</v>
      </c>
      <c r="P193" t="s">
        <v>33</v>
      </c>
      <c r="T193" s="2">
        <v>43382</v>
      </c>
      <c r="U193" s="3" t="s">
        <v>45</v>
      </c>
      <c r="W193" s="9">
        <v>2600</v>
      </c>
      <c r="X193" s="10" t="s">
        <v>731</v>
      </c>
      <c r="Y193" s="3"/>
      <c r="AC193" s="7" t="s">
        <v>732</v>
      </c>
    </row>
    <row r="194" spans="1:33" ht="16">
      <c r="A194" t="s">
        <v>2484</v>
      </c>
      <c r="B194" s="98" t="s">
        <v>2487</v>
      </c>
      <c r="C194" t="s">
        <v>31</v>
      </c>
      <c r="E194" t="s">
        <v>729</v>
      </c>
      <c r="H194" t="s">
        <v>33</v>
      </c>
      <c r="I194" t="s">
        <v>730</v>
      </c>
      <c r="P194" t="s">
        <v>33</v>
      </c>
      <c r="T194" s="2">
        <v>44835</v>
      </c>
      <c r="U194" s="3" t="s">
        <v>45</v>
      </c>
      <c r="W194" s="9">
        <v>4500</v>
      </c>
      <c r="X194" t="s">
        <v>2480</v>
      </c>
      <c r="Y194" s="3"/>
      <c r="AC194" s="7" t="s">
        <v>732</v>
      </c>
    </row>
    <row r="195" spans="1:33" ht="16">
      <c r="A195" t="s">
        <v>2485</v>
      </c>
      <c r="B195" s="98" t="s">
        <v>2488</v>
      </c>
      <c r="C195" t="s">
        <v>31</v>
      </c>
      <c r="E195" t="s">
        <v>729</v>
      </c>
      <c r="H195" t="s">
        <v>33</v>
      </c>
      <c r="I195" t="s">
        <v>730</v>
      </c>
      <c r="P195" t="s">
        <v>33</v>
      </c>
      <c r="T195" s="2">
        <v>44470</v>
      </c>
      <c r="U195" s="3" t="s">
        <v>45</v>
      </c>
      <c r="W195" s="9">
        <v>4023</v>
      </c>
      <c r="X195" t="s">
        <v>2481</v>
      </c>
      <c r="Y195" s="3"/>
      <c r="AC195" s="7" t="s">
        <v>732</v>
      </c>
    </row>
    <row r="196" spans="1:33" ht="16">
      <c r="A196" t="s">
        <v>2486</v>
      </c>
      <c r="B196" s="98" t="s">
        <v>2489</v>
      </c>
      <c r="C196" t="s">
        <v>31</v>
      </c>
      <c r="E196" t="s">
        <v>729</v>
      </c>
      <c r="H196" t="s">
        <v>33</v>
      </c>
      <c r="I196" t="s">
        <v>730</v>
      </c>
      <c r="P196" t="s">
        <v>33</v>
      </c>
      <c r="T196" s="2">
        <v>43739</v>
      </c>
      <c r="U196" s="3" t="s">
        <v>45</v>
      </c>
      <c r="W196" s="9">
        <v>2682</v>
      </c>
      <c r="X196" t="s">
        <v>2483</v>
      </c>
      <c r="Y196" s="3"/>
      <c r="AC196" s="7" t="s">
        <v>732</v>
      </c>
    </row>
    <row r="197" spans="1:33" ht="17" thickBot="1">
      <c r="A197" t="s">
        <v>733</v>
      </c>
      <c r="B197" s="115" t="s">
        <v>734</v>
      </c>
      <c r="C197" t="s">
        <v>735</v>
      </c>
      <c r="D197" t="s">
        <v>681</v>
      </c>
      <c r="E197" t="s">
        <v>736</v>
      </c>
      <c r="F197" t="s">
        <v>71</v>
      </c>
      <c r="I197" t="s">
        <v>737</v>
      </c>
      <c r="Q197" t="s">
        <v>33</v>
      </c>
      <c r="T197" s="2"/>
      <c r="U197" s="3"/>
      <c r="W197" s="9">
        <f>85*4</f>
        <v>340</v>
      </c>
      <c r="X197" s="10" t="s">
        <v>738</v>
      </c>
      <c r="Y197" s="3"/>
      <c r="AC197" s="7"/>
      <c r="AG197" t="s">
        <v>739</v>
      </c>
    </row>
    <row r="198" spans="1:33" ht="18" thickTop="1" thickBot="1">
      <c r="A198" t="s">
        <v>733</v>
      </c>
      <c r="B198" s="115" t="s">
        <v>734</v>
      </c>
      <c r="C198" t="s">
        <v>735</v>
      </c>
      <c r="D198" t="s">
        <v>681</v>
      </c>
      <c r="E198" t="s">
        <v>736</v>
      </c>
      <c r="F198" t="s">
        <v>66</v>
      </c>
      <c r="I198" t="s">
        <v>737</v>
      </c>
      <c r="Q198" t="s">
        <v>33</v>
      </c>
      <c r="T198" s="6">
        <v>45219</v>
      </c>
      <c r="U198" s="3" t="s">
        <v>45</v>
      </c>
      <c r="W198" s="9">
        <f>45*4</f>
        <v>180</v>
      </c>
      <c r="X198" s="10" t="s">
        <v>738</v>
      </c>
      <c r="Y198" s="3"/>
      <c r="AC198" t="s">
        <v>81</v>
      </c>
      <c r="AG198" t="s">
        <v>739</v>
      </c>
    </row>
    <row r="199" spans="1:33" ht="17" thickTop="1">
      <c r="A199" t="s">
        <v>740</v>
      </c>
      <c r="B199" s="98" t="s">
        <v>741</v>
      </c>
      <c r="C199" t="s">
        <v>39</v>
      </c>
      <c r="E199" t="s">
        <v>742</v>
      </c>
      <c r="I199" t="s">
        <v>743</v>
      </c>
      <c r="T199" s="2">
        <v>43328</v>
      </c>
      <c r="U199" s="3" t="s">
        <v>45</v>
      </c>
      <c r="W199" s="9">
        <v>280</v>
      </c>
      <c r="X199" s="10" t="s">
        <v>744</v>
      </c>
      <c r="Y199" s="3"/>
      <c r="AC199" t="s">
        <v>47</v>
      </c>
      <c r="AG199" t="s">
        <v>745</v>
      </c>
    </row>
    <row r="200" spans="1:33" ht="16">
      <c r="A200" t="s">
        <v>746</v>
      </c>
      <c r="B200" t="s">
        <v>747</v>
      </c>
      <c r="C200" t="s">
        <v>39</v>
      </c>
      <c r="E200" t="s">
        <v>748</v>
      </c>
      <c r="I200" t="s">
        <v>749</v>
      </c>
      <c r="M200" t="s">
        <v>33</v>
      </c>
      <c r="O200" t="s">
        <v>33</v>
      </c>
      <c r="T200" s="2">
        <v>42633</v>
      </c>
      <c r="U200" s="3" t="s">
        <v>45</v>
      </c>
      <c r="W200" s="9">
        <v>120</v>
      </c>
      <c r="X200" s="10" t="s">
        <v>750</v>
      </c>
      <c r="Y200" s="3"/>
      <c r="AC200" t="s">
        <v>47</v>
      </c>
    </row>
    <row r="201" spans="1:33" ht="16">
      <c r="A201" t="s">
        <v>746</v>
      </c>
      <c r="B201" t="s">
        <v>747</v>
      </c>
      <c r="C201" t="s">
        <v>31</v>
      </c>
      <c r="E201" t="s">
        <v>748</v>
      </c>
      <c r="I201" t="s">
        <v>749</v>
      </c>
      <c r="M201" t="s">
        <v>33</v>
      </c>
      <c r="O201" t="s">
        <v>33</v>
      </c>
      <c r="T201" s="2">
        <v>42630</v>
      </c>
      <c r="U201" s="3" t="s">
        <v>45</v>
      </c>
      <c r="W201" s="9">
        <f>78*4</f>
        <v>312</v>
      </c>
      <c r="X201" s="10" t="s">
        <v>751</v>
      </c>
      <c r="Y201" s="3"/>
      <c r="AC201" s="7" t="s">
        <v>752</v>
      </c>
    </row>
    <row r="202" spans="1:33" ht="17">
      <c r="A202" s="4" t="s">
        <v>753</v>
      </c>
      <c r="B202" s="107" t="s">
        <v>754</v>
      </c>
      <c r="C202" s="4"/>
      <c r="D202" t="s">
        <v>193</v>
      </c>
      <c r="E202" t="s">
        <v>755</v>
      </c>
      <c r="I202" s="16" t="s">
        <v>756</v>
      </c>
      <c r="T202" s="2">
        <v>45438</v>
      </c>
      <c r="U202" s="3" t="s">
        <v>45</v>
      </c>
      <c r="W202" s="14" t="s">
        <v>81</v>
      </c>
      <c r="X202" s="2"/>
      <c r="Y202" s="3" t="s">
        <v>33</v>
      </c>
      <c r="AC202" t="s">
        <v>81</v>
      </c>
    </row>
    <row r="203" spans="1:33" ht="16">
      <c r="A203" t="s">
        <v>757</v>
      </c>
      <c r="B203" t="s">
        <v>757</v>
      </c>
      <c r="D203" t="s">
        <v>758</v>
      </c>
      <c r="E203" t="s">
        <v>759</v>
      </c>
      <c r="I203" t="s">
        <v>760</v>
      </c>
      <c r="P203" t="s">
        <v>33</v>
      </c>
      <c r="T203" s="6">
        <v>45234</v>
      </c>
      <c r="U203" s="3" t="s">
        <v>45</v>
      </c>
      <c r="W203" s="14" t="s">
        <v>81</v>
      </c>
      <c r="X203" s="2"/>
      <c r="Y203" s="3"/>
      <c r="AC203" s="7" t="s">
        <v>761</v>
      </c>
      <c r="AD203" s="7" t="s">
        <v>762</v>
      </c>
      <c r="AE203" s="7" t="s">
        <v>763</v>
      </c>
    </row>
    <row r="204" spans="1:33" ht="16">
      <c r="A204" t="s">
        <v>764</v>
      </c>
      <c r="B204" s="16" t="s">
        <v>765</v>
      </c>
      <c r="C204" s="16" t="s">
        <v>766</v>
      </c>
      <c r="E204" t="s">
        <v>767</v>
      </c>
      <c r="F204" t="s">
        <v>66</v>
      </c>
      <c r="H204" t="s">
        <v>33</v>
      </c>
      <c r="I204" t="s">
        <v>768</v>
      </c>
      <c r="K204" t="s">
        <v>33</v>
      </c>
      <c r="S204" t="s">
        <v>33</v>
      </c>
      <c r="T204" s="2">
        <v>43001</v>
      </c>
      <c r="U204" s="3" t="s">
        <v>45</v>
      </c>
      <c r="W204" s="9">
        <f>21*4</f>
        <v>84</v>
      </c>
      <c r="X204" s="10" t="s">
        <v>769</v>
      </c>
      <c r="Y204" s="3"/>
      <c r="AC204" s="7" t="s">
        <v>770</v>
      </c>
      <c r="AD204" s="7" t="s">
        <v>771</v>
      </c>
      <c r="AE204" s="7" t="s">
        <v>772</v>
      </c>
      <c r="AG204" t="s">
        <v>773</v>
      </c>
    </row>
    <row r="205" spans="1:33" ht="16">
      <c r="A205" t="s">
        <v>774</v>
      </c>
      <c r="B205" s="98" t="s">
        <v>775</v>
      </c>
      <c r="C205" s="16" t="s">
        <v>766</v>
      </c>
      <c r="E205" t="s">
        <v>776</v>
      </c>
      <c r="F205" t="s">
        <v>66</v>
      </c>
      <c r="I205" t="s">
        <v>777</v>
      </c>
      <c r="T205" s="2">
        <v>45265</v>
      </c>
      <c r="U205" s="3" t="s">
        <v>778</v>
      </c>
      <c r="W205" s="9">
        <f>4*121</f>
        <v>484</v>
      </c>
      <c r="X205" s="10" t="s">
        <v>779</v>
      </c>
      <c r="Y205" s="3"/>
      <c r="AC205" s="7"/>
      <c r="AD205" s="7"/>
      <c r="AE205" s="7"/>
    </row>
    <row r="206" spans="1:33" ht="16">
      <c r="A206" t="s">
        <v>780</v>
      </c>
      <c r="B206" s="98" t="s">
        <v>781</v>
      </c>
      <c r="C206" s="16" t="s">
        <v>766</v>
      </c>
      <c r="D206" t="s">
        <v>104</v>
      </c>
      <c r="E206" t="s">
        <v>776</v>
      </c>
      <c r="F206" t="s">
        <v>66</v>
      </c>
      <c r="I206" t="s">
        <v>777</v>
      </c>
      <c r="T206" s="2">
        <v>45072</v>
      </c>
      <c r="U206" s="3" t="s">
        <v>45</v>
      </c>
      <c r="W206" s="9">
        <v>300</v>
      </c>
      <c r="X206" s="10" t="s">
        <v>782</v>
      </c>
      <c r="Y206" s="28"/>
      <c r="AC206" s="7" t="s">
        <v>783</v>
      </c>
      <c r="AD206" s="7" t="s">
        <v>784</v>
      </c>
    </row>
    <row r="207" spans="1:33" ht="16">
      <c r="A207" t="s">
        <v>785</v>
      </c>
      <c r="B207" s="95" t="s">
        <v>786</v>
      </c>
      <c r="C207" s="16" t="s">
        <v>766</v>
      </c>
      <c r="D207" t="s">
        <v>193</v>
      </c>
      <c r="E207" t="s">
        <v>776</v>
      </c>
      <c r="F207" t="s">
        <v>66</v>
      </c>
      <c r="I207" t="s">
        <v>777</v>
      </c>
      <c r="T207" s="2">
        <v>44407</v>
      </c>
      <c r="U207" s="3" t="s">
        <v>45</v>
      </c>
      <c r="W207" s="9">
        <f>80*4</f>
        <v>320</v>
      </c>
      <c r="X207" s="10" t="s">
        <v>787</v>
      </c>
      <c r="Y207" s="3"/>
      <c r="AC207" s="44" t="s">
        <v>47</v>
      </c>
      <c r="AG207" t="s">
        <v>788</v>
      </c>
    </row>
    <row r="208" spans="1:33" ht="16">
      <c r="A208" t="s">
        <v>785</v>
      </c>
      <c r="B208" s="95" t="s">
        <v>786</v>
      </c>
      <c r="C208" s="16" t="s">
        <v>789</v>
      </c>
      <c r="D208" t="s">
        <v>193</v>
      </c>
      <c r="E208" t="s">
        <v>776</v>
      </c>
      <c r="F208" t="s">
        <v>71</v>
      </c>
      <c r="I208" t="s">
        <v>777</v>
      </c>
      <c r="T208" s="2">
        <v>44388</v>
      </c>
      <c r="U208" s="3" t="s">
        <v>45</v>
      </c>
      <c r="W208" s="9">
        <f>988*4</f>
        <v>3952</v>
      </c>
      <c r="X208" s="10" t="s">
        <v>787</v>
      </c>
      <c r="Y208" s="3"/>
      <c r="AC208" s="7" t="s">
        <v>790</v>
      </c>
      <c r="AG208" t="s">
        <v>791</v>
      </c>
    </row>
    <row r="209" spans="1:34" ht="16">
      <c r="A209" t="s">
        <v>792</v>
      </c>
      <c r="B209" s="95" t="s">
        <v>793</v>
      </c>
      <c r="C209" s="16" t="s">
        <v>31</v>
      </c>
      <c r="E209" t="s">
        <v>776</v>
      </c>
      <c r="F209" t="s">
        <v>794</v>
      </c>
      <c r="I209" t="s">
        <v>795</v>
      </c>
      <c r="T209" s="2">
        <v>44027</v>
      </c>
      <c r="U209" s="3" t="s">
        <v>796</v>
      </c>
      <c r="W209" s="9">
        <f>464*4</f>
        <v>1856</v>
      </c>
      <c r="X209" s="10" t="s">
        <v>797</v>
      </c>
      <c r="Y209" s="3"/>
      <c r="AC209" s="7"/>
      <c r="AG209" t="s">
        <v>798</v>
      </c>
    </row>
    <row r="210" spans="1:34" ht="16">
      <c r="A210" t="s">
        <v>792</v>
      </c>
      <c r="B210" s="95" t="s">
        <v>793</v>
      </c>
      <c r="C210" s="16" t="s">
        <v>31</v>
      </c>
      <c r="E210" t="s">
        <v>776</v>
      </c>
      <c r="F210" t="s">
        <v>71</v>
      </c>
      <c r="I210" t="s">
        <v>795</v>
      </c>
      <c r="T210" s="2">
        <v>43983</v>
      </c>
      <c r="U210" s="3" t="s">
        <v>796</v>
      </c>
      <c r="W210" s="9">
        <v>3168</v>
      </c>
      <c r="X210" s="10" t="s">
        <v>799</v>
      </c>
      <c r="Y210" s="3"/>
      <c r="AC210" s="7"/>
      <c r="AG210" t="s">
        <v>800</v>
      </c>
    </row>
    <row r="211" spans="1:34" ht="16">
      <c r="A211" t="s">
        <v>801</v>
      </c>
      <c r="B211" s="95" t="s">
        <v>793</v>
      </c>
      <c r="C211" s="16" t="s">
        <v>39</v>
      </c>
      <c r="E211" t="s">
        <v>776</v>
      </c>
      <c r="F211" t="s">
        <v>39</v>
      </c>
      <c r="I211" t="s">
        <v>795</v>
      </c>
      <c r="T211" s="2">
        <v>44170</v>
      </c>
      <c r="U211" s="3" t="s">
        <v>45</v>
      </c>
      <c r="W211" s="9">
        <v>200</v>
      </c>
      <c r="X211" s="10" t="s">
        <v>799</v>
      </c>
      <c r="Y211" s="3"/>
      <c r="AC211" s="7" t="s">
        <v>802</v>
      </c>
      <c r="AG211" t="s">
        <v>803</v>
      </c>
    </row>
    <row r="212" spans="1:34" ht="16">
      <c r="A212" t="s">
        <v>804</v>
      </c>
      <c r="B212" s="40" t="s">
        <v>805</v>
      </c>
      <c r="C212" t="s">
        <v>31</v>
      </c>
      <c r="E212" t="s">
        <v>806</v>
      </c>
      <c r="F212" t="s">
        <v>807</v>
      </c>
      <c r="I212" t="s">
        <v>808</v>
      </c>
      <c r="S212" t="s">
        <v>33</v>
      </c>
      <c r="T212" s="2">
        <v>43221</v>
      </c>
      <c r="U212" s="3" t="s">
        <v>45</v>
      </c>
      <c r="W212" s="9">
        <v>5900</v>
      </c>
      <c r="X212" s="10" t="s">
        <v>809</v>
      </c>
      <c r="Y212" s="3"/>
      <c r="AC212" s="7" t="s">
        <v>810</v>
      </c>
      <c r="AD212" s="7" t="s">
        <v>811</v>
      </c>
      <c r="AG212" s="79" t="s">
        <v>812</v>
      </c>
    </row>
    <row r="213" spans="1:34" ht="16">
      <c r="A213" t="s">
        <v>804</v>
      </c>
      <c r="B213" s="40" t="s">
        <v>805</v>
      </c>
      <c r="C213" t="s">
        <v>39</v>
      </c>
      <c r="E213" t="s">
        <v>806</v>
      </c>
      <c r="F213" t="s">
        <v>813</v>
      </c>
      <c r="I213" t="s">
        <v>808</v>
      </c>
      <c r="S213" t="s">
        <v>33</v>
      </c>
      <c r="T213" s="2">
        <v>43296</v>
      </c>
      <c r="U213" s="3"/>
      <c r="W213" s="9">
        <f>24*4</f>
        <v>96</v>
      </c>
      <c r="X213" s="10" t="s">
        <v>809</v>
      </c>
      <c r="Y213" s="3"/>
      <c r="AC213" s="7"/>
      <c r="AD213" s="7"/>
      <c r="AG213" s="79" t="s">
        <v>812</v>
      </c>
    </row>
    <row r="214" spans="1:34" ht="16">
      <c r="A214" t="s">
        <v>814</v>
      </c>
      <c r="B214" s="40" t="s">
        <v>815</v>
      </c>
      <c r="C214" t="s">
        <v>31</v>
      </c>
      <c r="E214" t="s">
        <v>806</v>
      </c>
      <c r="F214" t="s">
        <v>813</v>
      </c>
      <c r="I214" t="s">
        <v>808</v>
      </c>
      <c r="S214" t="s">
        <v>33</v>
      </c>
      <c r="T214" s="2">
        <v>42856</v>
      </c>
      <c r="U214" s="3" t="s">
        <v>45</v>
      </c>
      <c r="W214" s="9">
        <v>80</v>
      </c>
      <c r="X214" s="10" t="s">
        <v>816</v>
      </c>
      <c r="Y214" s="3"/>
      <c r="AC214" s="7" t="s">
        <v>817</v>
      </c>
      <c r="AG214" s="79" t="s">
        <v>812</v>
      </c>
    </row>
    <row r="215" spans="1:34" ht="16">
      <c r="A215" t="s">
        <v>818</v>
      </c>
      <c r="B215" s="40" t="s">
        <v>819</v>
      </c>
      <c r="C215" t="s">
        <v>31</v>
      </c>
      <c r="E215" t="s">
        <v>806</v>
      </c>
      <c r="F215" t="s">
        <v>807</v>
      </c>
      <c r="I215" t="s">
        <v>808</v>
      </c>
      <c r="S215" t="s">
        <v>33</v>
      </c>
      <c r="T215" s="2">
        <v>42491</v>
      </c>
      <c r="U215" s="3"/>
      <c r="W215" s="14" t="s">
        <v>820</v>
      </c>
      <c r="X215" s="10" t="s">
        <v>821</v>
      </c>
      <c r="Y215" s="3"/>
      <c r="AC215" s="7" t="s">
        <v>822</v>
      </c>
      <c r="AG215" s="7"/>
      <c r="AH215" s="7" t="s">
        <v>823</v>
      </c>
    </row>
    <row r="216" spans="1:34" ht="16">
      <c r="A216" t="s">
        <v>824</v>
      </c>
      <c r="B216" s="40" t="s">
        <v>825</v>
      </c>
      <c r="C216" t="s">
        <v>31</v>
      </c>
      <c r="E216" t="s">
        <v>806</v>
      </c>
      <c r="F216" t="s">
        <v>807</v>
      </c>
      <c r="I216" t="s">
        <v>808</v>
      </c>
      <c r="S216" t="s">
        <v>33</v>
      </c>
      <c r="T216" s="2">
        <v>42175</v>
      </c>
      <c r="U216" s="3"/>
      <c r="W216" s="14" t="s">
        <v>81</v>
      </c>
      <c r="X216" s="10"/>
      <c r="Y216" s="3"/>
      <c r="AC216" s="7"/>
      <c r="AG216" s="79"/>
    </row>
    <row r="217" spans="1:34" ht="16">
      <c r="A217" t="s">
        <v>826</v>
      </c>
      <c r="B217" s="40" t="s">
        <v>827</v>
      </c>
      <c r="C217" t="s">
        <v>31</v>
      </c>
      <c r="E217" t="s">
        <v>806</v>
      </c>
      <c r="F217" t="s">
        <v>807</v>
      </c>
      <c r="I217" t="s">
        <v>808</v>
      </c>
      <c r="S217" t="s">
        <v>33</v>
      </c>
      <c r="T217" s="2">
        <v>41806</v>
      </c>
      <c r="U217" s="3"/>
      <c r="W217" s="14" t="s">
        <v>81</v>
      </c>
      <c r="X217" s="10"/>
      <c r="Y217" s="3"/>
      <c r="AC217" s="7"/>
      <c r="AG217" s="79"/>
    </row>
    <row r="218" spans="1:34" ht="16">
      <c r="A218" t="s">
        <v>828</v>
      </c>
      <c r="B218" s="40" t="s">
        <v>829</v>
      </c>
      <c r="C218" t="s">
        <v>31</v>
      </c>
      <c r="E218" t="s">
        <v>806</v>
      </c>
      <c r="F218" t="s">
        <v>807</v>
      </c>
      <c r="I218" t="s">
        <v>808</v>
      </c>
      <c r="S218" t="s">
        <v>33</v>
      </c>
      <c r="T218" s="2">
        <v>41395</v>
      </c>
      <c r="U218" s="3"/>
      <c r="W218" s="14" t="s">
        <v>81</v>
      </c>
      <c r="X218" s="10"/>
      <c r="Y218" s="3"/>
      <c r="AC218" s="7"/>
      <c r="AG218" s="79"/>
    </row>
    <row r="219" spans="1:34" ht="16">
      <c r="A219" t="s">
        <v>830</v>
      </c>
      <c r="B219" s="40" t="s">
        <v>831</v>
      </c>
      <c r="C219" t="s">
        <v>31</v>
      </c>
      <c r="E219" t="s">
        <v>806</v>
      </c>
      <c r="F219" t="s">
        <v>807</v>
      </c>
      <c r="I219" t="s">
        <v>808</v>
      </c>
      <c r="S219" t="s">
        <v>33</v>
      </c>
      <c r="T219" s="2">
        <v>41030</v>
      </c>
      <c r="U219" s="3"/>
      <c r="W219" s="14" t="s">
        <v>81</v>
      </c>
      <c r="X219" s="10"/>
      <c r="Y219" s="3"/>
      <c r="AC219" s="7"/>
      <c r="AG219" s="79"/>
    </row>
    <row r="220" spans="1:34" ht="16">
      <c r="A220" t="s">
        <v>832</v>
      </c>
      <c r="B220" s="40" t="s">
        <v>833</v>
      </c>
      <c r="C220" t="s">
        <v>31</v>
      </c>
      <c r="E220" t="s">
        <v>806</v>
      </c>
      <c r="F220" t="s">
        <v>807</v>
      </c>
      <c r="I220" t="s">
        <v>808</v>
      </c>
      <c r="S220" t="s">
        <v>33</v>
      </c>
      <c r="T220" s="2">
        <v>40664</v>
      </c>
      <c r="U220" s="3"/>
      <c r="W220" s="9">
        <v>1802</v>
      </c>
      <c r="X220" s="10" t="s">
        <v>834</v>
      </c>
      <c r="Y220" s="3"/>
      <c r="AC220" s="7"/>
      <c r="AG220" s="79"/>
    </row>
    <row r="221" spans="1:34" ht="16">
      <c r="A221" t="s">
        <v>835</v>
      </c>
      <c r="B221" s="40" t="s">
        <v>836</v>
      </c>
      <c r="C221" t="s">
        <v>31</v>
      </c>
      <c r="E221" t="s">
        <v>806</v>
      </c>
      <c r="F221" t="s">
        <v>807</v>
      </c>
      <c r="I221" t="s">
        <v>808</v>
      </c>
      <c r="S221" t="s">
        <v>33</v>
      </c>
      <c r="T221" s="2">
        <v>40664</v>
      </c>
      <c r="U221" s="3"/>
      <c r="W221" s="14" t="s">
        <v>81</v>
      </c>
      <c r="X221" s="10"/>
      <c r="Y221" s="3"/>
      <c r="AC221" s="7"/>
      <c r="AG221" s="79"/>
    </row>
    <row r="222" spans="1:34" ht="16">
      <c r="A222" t="s">
        <v>837</v>
      </c>
      <c r="B222" s="40" t="s">
        <v>838</v>
      </c>
      <c r="C222" t="s">
        <v>31</v>
      </c>
      <c r="E222" t="s">
        <v>806</v>
      </c>
      <c r="F222" t="s">
        <v>807</v>
      </c>
      <c r="I222" t="s">
        <v>808</v>
      </c>
      <c r="S222" t="s">
        <v>33</v>
      </c>
      <c r="T222" s="2">
        <v>40299</v>
      </c>
      <c r="U222" s="3"/>
      <c r="W222" s="14" t="s">
        <v>81</v>
      </c>
      <c r="X222" s="10"/>
      <c r="Y222" s="3"/>
      <c r="AC222" s="7"/>
      <c r="AG222" s="79"/>
    </row>
    <row r="223" spans="1:34" ht="16">
      <c r="A223" t="s">
        <v>839</v>
      </c>
      <c r="B223" s="40" t="s">
        <v>840</v>
      </c>
      <c r="C223" t="s">
        <v>31</v>
      </c>
      <c r="E223" t="s">
        <v>806</v>
      </c>
      <c r="F223" t="s">
        <v>807</v>
      </c>
      <c r="I223" t="s">
        <v>808</v>
      </c>
      <c r="S223" t="s">
        <v>33</v>
      </c>
      <c r="T223" s="2">
        <v>39934</v>
      </c>
      <c r="U223" s="3"/>
      <c r="W223" s="14" t="s">
        <v>81</v>
      </c>
      <c r="X223" s="10"/>
      <c r="Y223" s="3"/>
      <c r="AC223" s="7"/>
      <c r="AG223" s="79"/>
    </row>
    <row r="224" spans="1:34" ht="16">
      <c r="A224" t="s">
        <v>841</v>
      </c>
      <c r="B224" s="40" t="s">
        <v>842</v>
      </c>
      <c r="C224" t="s">
        <v>31</v>
      </c>
      <c r="E224" t="s">
        <v>806</v>
      </c>
      <c r="F224" t="s">
        <v>807</v>
      </c>
      <c r="I224" t="s">
        <v>808</v>
      </c>
      <c r="S224" t="s">
        <v>33</v>
      </c>
      <c r="T224" s="2">
        <v>39203</v>
      </c>
      <c r="U224" s="3"/>
      <c r="W224" s="14" t="s">
        <v>81</v>
      </c>
      <c r="X224" s="10"/>
      <c r="Y224" s="3"/>
      <c r="AC224" s="7"/>
      <c r="AG224" s="79"/>
    </row>
    <row r="225" spans="1:33" ht="16">
      <c r="A225" t="s">
        <v>843</v>
      </c>
      <c r="B225" s="40" t="s">
        <v>844</v>
      </c>
      <c r="C225" t="s">
        <v>31</v>
      </c>
      <c r="E225" t="s">
        <v>806</v>
      </c>
      <c r="F225" t="s">
        <v>807</v>
      </c>
      <c r="I225" t="s">
        <v>808</v>
      </c>
      <c r="S225" t="s">
        <v>33</v>
      </c>
      <c r="T225" s="2">
        <v>38838</v>
      </c>
      <c r="U225" s="3"/>
      <c r="W225" s="14" t="s">
        <v>81</v>
      </c>
      <c r="X225" s="10"/>
      <c r="Y225" s="3"/>
      <c r="AC225" s="7"/>
      <c r="AG225" s="79"/>
    </row>
    <row r="226" spans="1:33" ht="16">
      <c r="A226" t="s">
        <v>845</v>
      </c>
      <c r="B226" s="40" t="s">
        <v>846</v>
      </c>
      <c r="C226" t="s">
        <v>31</v>
      </c>
      <c r="E226" t="s">
        <v>806</v>
      </c>
      <c r="F226" t="s">
        <v>807</v>
      </c>
      <c r="I226" t="s">
        <v>808</v>
      </c>
      <c r="S226" t="s">
        <v>33</v>
      </c>
      <c r="T226" s="2">
        <v>38473</v>
      </c>
      <c r="U226" s="3"/>
      <c r="W226" s="14" t="s">
        <v>81</v>
      </c>
      <c r="X226" s="10"/>
      <c r="Y226" s="3"/>
      <c r="AC226" s="7"/>
      <c r="AG226" s="79"/>
    </row>
    <row r="227" spans="1:33" ht="16">
      <c r="A227" t="s">
        <v>847</v>
      </c>
      <c r="B227" s="40" t="s">
        <v>848</v>
      </c>
      <c r="C227" t="s">
        <v>31</v>
      </c>
      <c r="E227" t="s">
        <v>806</v>
      </c>
      <c r="F227" t="s">
        <v>807</v>
      </c>
      <c r="I227" t="s">
        <v>808</v>
      </c>
      <c r="S227" t="s">
        <v>33</v>
      </c>
      <c r="T227" s="2">
        <v>38108</v>
      </c>
      <c r="U227" s="3"/>
      <c r="W227" s="14" t="s">
        <v>81</v>
      </c>
      <c r="X227" s="10"/>
      <c r="Y227" s="3"/>
      <c r="AC227" s="7"/>
      <c r="AG227" s="79"/>
    </row>
    <row r="228" spans="1:33" ht="16">
      <c r="A228" t="s">
        <v>849</v>
      </c>
      <c r="B228" s="40" t="s">
        <v>850</v>
      </c>
      <c r="C228" t="s">
        <v>31</v>
      </c>
      <c r="E228" t="s">
        <v>806</v>
      </c>
      <c r="F228" t="s">
        <v>807</v>
      </c>
      <c r="I228" t="s">
        <v>808</v>
      </c>
      <c r="S228" t="s">
        <v>33</v>
      </c>
      <c r="T228" s="2">
        <v>43586</v>
      </c>
      <c r="U228" s="3"/>
      <c r="W228" s="14" t="s">
        <v>851</v>
      </c>
      <c r="X228" s="10" t="s">
        <v>852</v>
      </c>
      <c r="Y228" s="3"/>
      <c r="AC228" s="76" t="s">
        <v>853</v>
      </c>
      <c r="AD228" s="76" t="s">
        <v>854</v>
      </c>
      <c r="AG228" s="79"/>
    </row>
    <row r="229" spans="1:33" ht="16">
      <c r="A229" t="s">
        <v>855</v>
      </c>
      <c r="B229" s="40" t="s">
        <v>856</v>
      </c>
      <c r="C229" t="s">
        <v>31</v>
      </c>
      <c r="E229" t="s">
        <v>806</v>
      </c>
      <c r="F229" t="s">
        <v>807</v>
      </c>
      <c r="I229" t="s">
        <v>808</v>
      </c>
      <c r="S229" t="s">
        <v>33</v>
      </c>
      <c r="T229" s="2">
        <v>43952</v>
      </c>
      <c r="U229" s="3"/>
      <c r="W229" s="14" t="s">
        <v>857</v>
      </c>
      <c r="X229" s="10" t="s">
        <v>858</v>
      </c>
      <c r="Y229" s="3"/>
      <c r="AC229" s="7"/>
      <c r="AG229" s="79"/>
    </row>
    <row r="230" spans="1:33" ht="16">
      <c r="A230" t="s">
        <v>859</v>
      </c>
      <c r="B230" s="40" t="s">
        <v>860</v>
      </c>
      <c r="C230" t="s">
        <v>31</v>
      </c>
      <c r="E230" t="s">
        <v>806</v>
      </c>
      <c r="F230" t="s">
        <v>807</v>
      </c>
      <c r="I230" t="s">
        <v>808</v>
      </c>
      <c r="S230" t="s">
        <v>33</v>
      </c>
      <c r="T230" s="2">
        <v>44317</v>
      </c>
      <c r="U230" s="3"/>
      <c r="W230" s="9">
        <v>7832</v>
      </c>
      <c r="X230" s="10" t="s">
        <v>861</v>
      </c>
      <c r="Y230" s="3"/>
      <c r="AC230" s="7"/>
      <c r="AG230" s="79"/>
    </row>
    <row r="231" spans="1:33" ht="16">
      <c r="A231" t="s">
        <v>862</v>
      </c>
      <c r="B231" s="40" t="s">
        <v>863</v>
      </c>
      <c r="C231" t="s">
        <v>31</v>
      </c>
      <c r="E231" t="s">
        <v>806</v>
      </c>
      <c r="F231" t="s">
        <v>807</v>
      </c>
      <c r="I231" t="s">
        <v>808</v>
      </c>
      <c r="S231" t="s">
        <v>33</v>
      </c>
      <c r="T231" s="2">
        <v>44682</v>
      </c>
      <c r="U231" s="3"/>
      <c r="W231" s="9">
        <v>8500</v>
      </c>
      <c r="X231" s="10" t="s">
        <v>864</v>
      </c>
      <c r="Y231" s="3"/>
      <c r="AC231" s="7"/>
      <c r="AG231" s="79"/>
    </row>
    <row r="232" spans="1:33" ht="16">
      <c r="A232" t="s">
        <v>865</v>
      </c>
      <c r="B232" s="40" t="s">
        <v>866</v>
      </c>
      <c r="C232" t="s">
        <v>31</v>
      </c>
      <c r="E232" t="s">
        <v>806</v>
      </c>
      <c r="F232" t="s">
        <v>807</v>
      </c>
      <c r="I232" t="s">
        <v>808</v>
      </c>
      <c r="S232" t="s">
        <v>33</v>
      </c>
      <c r="T232" s="2">
        <v>45047</v>
      </c>
      <c r="U232" s="3"/>
      <c r="W232" s="9">
        <v>13439</v>
      </c>
      <c r="X232" s="10" t="s">
        <v>867</v>
      </c>
      <c r="Y232" s="3"/>
      <c r="AC232" s="7"/>
      <c r="AG232" s="79"/>
    </row>
    <row r="233" spans="1:33" ht="16">
      <c r="A233" s="4" t="s">
        <v>868</v>
      </c>
      <c r="B233" s="40" t="s">
        <v>869</v>
      </c>
      <c r="C233" t="s">
        <v>31</v>
      </c>
      <c r="E233" t="s">
        <v>806</v>
      </c>
      <c r="F233" t="s">
        <v>807</v>
      </c>
      <c r="I233" t="s">
        <v>808</v>
      </c>
      <c r="S233" t="s">
        <v>33</v>
      </c>
      <c r="T233" s="2">
        <v>45413</v>
      </c>
      <c r="U233" s="3" t="s">
        <v>45</v>
      </c>
      <c r="W233" s="14">
        <v>13400</v>
      </c>
      <c r="X233" s="10" t="s">
        <v>870</v>
      </c>
      <c r="Y233" s="3"/>
      <c r="AC233" s="7" t="s">
        <v>871</v>
      </c>
      <c r="AG233" s="79" t="s">
        <v>812</v>
      </c>
    </row>
    <row r="234" spans="1:33" ht="16">
      <c r="A234" t="s">
        <v>872</v>
      </c>
      <c r="B234" t="s">
        <v>873</v>
      </c>
      <c r="C234" s="4" t="s">
        <v>39</v>
      </c>
      <c r="E234" t="s">
        <v>874</v>
      </c>
      <c r="F234" t="s">
        <v>66</v>
      </c>
      <c r="H234" t="s">
        <v>33</v>
      </c>
      <c r="I234" t="s">
        <v>875</v>
      </c>
      <c r="S234" t="s">
        <v>33</v>
      </c>
      <c r="T234" s="2">
        <v>43036</v>
      </c>
      <c r="U234" s="3"/>
      <c r="W234" s="14">
        <v>287</v>
      </c>
      <c r="X234" s="10" t="s">
        <v>876</v>
      </c>
      <c r="Y234" s="3"/>
    </row>
    <row r="235" spans="1:33" ht="16">
      <c r="A235" t="s">
        <v>872</v>
      </c>
      <c r="B235" t="s">
        <v>873</v>
      </c>
      <c r="C235" t="s">
        <v>31</v>
      </c>
      <c r="E235" t="s">
        <v>874</v>
      </c>
      <c r="F235" t="s">
        <v>71</v>
      </c>
      <c r="H235" t="s">
        <v>33</v>
      </c>
      <c r="I235" t="s">
        <v>875</v>
      </c>
      <c r="S235" t="s">
        <v>33</v>
      </c>
      <c r="T235" s="2">
        <v>43029</v>
      </c>
      <c r="U235" s="3" t="s">
        <v>45</v>
      </c>
      <c r="W235" s="9">
        <v>7061</v>
      </c>
      <c r="X235" s="10" t="s">
        <v>876</v>
      </c>
      <c r="Y235" s="3"/>
      <c r="AC235" s="44" t="s">
        <v>81</v>
      </c>
      <c r="AD235" s="7"/>
    </row>
    <row r="236" spans="1:33" ht="16">
      <c r="A236" t="s">
        <v>877</v>
      </c>
      <c r="B236" s="98" t="s">
        <v>878</v>
      </c>
      <c r="C236" t="s">
        <v>39</v>
      </c>
      <c r="E236" t="s">
        <v>879</v>
      </c>
      <c r="F236" t="s">
        <v>66</v>
      </c>
      <c r="H236" t="s">
        <v>33</v>
      </c>
      <c r="I236" t="s">
        <v>880</v>
      </c>
      <c r="N236" t="s">
        <v>33</v>
      </c>
      <c r="T236" s="6">
        <v>44141</v>
      </c>
      <c r="U236" s="3" t="s">
        <v>881</v>
      </c>
      <c r="W236" s="9">
        <f>112*4</f>
        <v>448</v>
      </c>
      <c r="X236" s="55" t="s">
        <v>882</v>
      </c>
      <c r="Y236" s="3"/>
      <c r="AC236" t="s">
        <v>47</v>
      </c>
      <c r="AG236" t="s">
        <v>883</v>
      </c>
    </row>
    <row r="237" spans="1:33" ht="16">
      <c r="A237" t="s">
        <v>877</v>
      </c>
      <c r="B237" s="98" t="s">
        <v>878</v>
      </c>
      <c r="C237" t="s">
        <v>31</v>
      </c>
      <c r="E237" t="s">
        <v>879</v>
      </c>
      <c r="F237" t="s">
        <v>71</v>
      </c>
      <c r="H237" t="s">
        <v>33</v>
      </c>
      <c r="I237" t="s">
        <v>880</v>
      </c>
      <c r="N237" t="s">
        <v>33</v>
      </c>
      <c r="T237" s="2">
        <v>44128</v>
      </c>
      <c r="U237" s="3" t="s">
        <v>45</v>
      </c>
      <c r="W237" s="9">
        <v>15837</v>
      </c>
      <c r="X237" s="10" t="s">
        <v>884</v>
      </c>
      <c r="Y237" s="3"/>
      <c r="AC237" s="7" t="s">
        <v>885</v>
      </c>
      <c r="AD237" s="7" t="s">
        <v>886</v>
      </c>
      <c r="AE237" s="7" t="s">
        <v>887</v>
      </c>
      <c r="AG237" t="s">
        <v>883</v>
      </c>
    </row>
    <row r="238" spans="1:33" ht="16">
      <c r="A238" s="15" t="s">
        <v>888</v>
      </c>
      <c r="B238" s="98" t="s">
        <v>889</v>
      </c>
      <c r="C238" t="s">
        <v>31</v>
      </c>
      <c r="E238" t="s">
        <v>890</v>
      </c>
      <c r="F238" t="s">
        <v>71</v>
      </c>
      <c r="H238" t="s">
        <v>33</v>
      </c>
      <c r="I238" t="s">
        <v>891</v>
      </c>
      <c r="J238" t="s">
        <v>33</v>
      </c>
      <c r="S238" t="s">
        <v>33</v>
      </c>
      <c r="T238" s="2"/>
      <c r="U238" s="3"/>
      <c r="X238" s="10"/>
      <c r="Y238" s="3"/>
      <c r="AC238" s="7"/>
      <c r="AD238" s="7"/>
      <c r="AE238" s="7"/>
    </row>
    <row r="239" spans="1:33" ht="16">
      <c r="A239" s="15" t="s">
        <v>888</v>
      </c>
      <c r="B239" s="98" t="s">
        <v>889</v>
      </c>
      <c r="C239" t="s">
        <v>39</v>
      </c>
      <c r="E239" t="s">
        <v>890</v>
      </c>
      <c r="F239" t="s">
        <v>66</v>
      </c>
      <c r="H239" t="s">
        <v>33</v>
      </c>
      <c r="I239" t="s">
        <v>891</v>
      </c>
      <c r="J239" t="s">
        <v>33</v>
      </c>
      <c r="S239" t="s">
        <v>33</v>
      </c>
      <c r="T239" s="2">
        <v>42328</v>
      </c>
      <c r="U239" s="3"/>
      <c r="W239" s="9">
        <v>42</v>
      </c>
      <c r="X239" s="10" t="s">
        <v>892</v>
      </c>
      <c r="Y239" s="3"/>
      <c r="AC239" s="44" t="s">
        <v>47</v>
      </c>
      <c r="AD239" s="7"/>
      <c r="AE239" s="7"/>
    </row>
    <row r="240" spans="1:33" ht="16">
      <c r="A240" s="15" t="s">
        <v>893</v>
      </c>
      <c r="B240" s="98" t="s">
        <v>894</v>
      </c>
      <c r="C240" t="s">
        <v>31</v>
      </c>
      <c r="E240" t="s">
        <v>890</v>
      </c>
      <c r="F240" t="s">
        <v>71</v>
      </c>
      <c r="H240" t="s">
        <v>33</v>
      </c>
      <c r="I240" t="s">
        <v>891</v>
      </c>
      <c r="J240" t="s">
        <v>33</v>
      </c>
      <c r="S240" t="s">
        <v>33</v>
      </c>
      <c r="T240" s="2"/>
      <c r="U240" s="3"/>
      <c r="X240" s="10"/>
      <c r="Y240" s="3"/>
      <c r="AC240" s="7"/>
      <c r="AD240" s="7"/>
      <c r="AE240" s="7"/>
    </row>
    <row r="241" spans="1:33" ht="16">
      <c r="A241" s="15" t="s">
        <v>893</v>
      </c>
      <c r="B241" s="98" t="s">
        <v>894</v>
      </c>
      <c r="C241" t="s">
        <v>766</v>
      </c>
      <c r="E241" t="s">
        <v>890</v>
      </c>
      <c r="F241" t="s">
        <v>66</v>
      </c>
      <c r="H241" t="s">
        <v>33</v>
      </c>
      <c r="I241" t="s">
        <v>891</v>
      </c>
      <c r="J241" t="s">
        <v>33</v>
      </c>
      <c r="S241" t="s">
        <v>33</v>
      </c>
      <c r="T241" s="2">
        <v>42637</v>
      </c>
      <c r="U241" s="3"/>
      <c r="X241" s="10"/>
      <c r="Y241" s="3"/>
      <c r="AC241" s="15" t="s">
        <v>47</v>
      </c>
      <c r="AD241" s="7"/>
      <c r="AE241" s="7"/>
    </row>
    <row r="242" spans="1:33" ht="16">
      <c r="A242" s="15" t="s">
        <v>895</v>
      </c>
      <c r="B242" s="98" t="s">
        <v>896</v>
      </c>
      <c r="C242" t="s">
        <v>31</v>
      </c>
      <c r="E242" t="s">
        <v>890</v>
      </c>
      <c r="F242" t="s">
        <v>71</v>
      </c>
      <c r="H242" t="s">
        <v>33</v>
      </c>
      <c r="I242" t="s">
        <v>891</v>
      </c>
      <c r="J242" t="s">
        <v>33</v>
      </c>
      <c r="S242" t="s">
        <v>33</v>
      </c>
      <c r="T242" s="2"/>
      <c r="U242" s="3"/>
      <c r="W242" s="9">
        <v>58</v>
      </c>
      <c r="X242" s="38" t="s">
        <v>897</v>
      </c>
      <c r="Y242" s="3"/>
      <c r="AC242" s="7"/>
      <c r="AD242" s="7"/>
      <c r="AE242" s="7"/>
    </row>
    <row r="243" spans="1:33" ht="16">
      <c r="A243" s="15" t="s">
        <v>895</v>
      </c>
      <c r="B243" s="98" t="s">
        <v>896</v>
      </c>
      <c r="C243" t="s">
        <v>766</v>
      </c>
      <c r="E243" t="s">
        <v>890</v>
      </c>
      <c r="F243" t="s">
        <v>66</v>
      </c>
      <c r="H243" t="s">
        <v>33</v>
      </c>
      <c r="I243" t="s">
        <v>891</v>
      </c>
      <c r="J243" t="s">
        <v>33</v>
      </c>
      <c r="S243" t="s">
        <v>33</v>
      </c>
      <c r="T243" s="2">
        <v>43078</v>
      </c>
      <c r="U243" s="3"/>
      <c r="W243" s="9">
        <v>16</v>
      </c>
      <c r="X243" s="38" t="s">
        <v>897</v>
      </c>
      <c r="Y243" s="3"/>
      <c r="AC243" s="15" t="s">
        <v>47</v>
      </c>
      <c r="AD243" s="7"/>
      <c r="AE243" s="7"/>
    </row>
    <row r="244" spans="1:33" ht="16">
      <c r="A244" s="15" t="s">
        <v>898</v>
      </c>
      <c r="B244" s="98" t="s">
        <v>899</v>
      </c>
      <c r="C244" t="s">
        <v>31</v>
      </c>
      <c r="E244" t="s">
        <v>890</v>
      </c>
      <c r="F244" t="s">
        <v>71</v>
      </c>
      <c r="H244" t="s">
        <v>33</v>
      </c>
      <c r="I244" t="s">
        <v>891</v>
      </c>
      <c r="J244" t="s">
        <v>33</v>
      </c>
      <c r="S244" t="s">
        <v>33</v>
      </c>
      <c r="T244" s="2"/>
      <c r="U244" s="3"/>
      <c r="W244" s="9">
        <v>120</v>
      </c>
      <c r="X244" s="10" t="s">
        <v>900</v>
      </c>
      <c r="Y244" s="3"/>
      <c r="AC244" s="7"/>
      <c r="AD244" s="7"/>
      <c r="AE244" s="7"/>
    </row>
    <row r="245" spans="1:33" ht="16">
      <c r="A245" s="15" t="s">
        <v>898</v>
      </c>
      <c r="B245" s="98" t="s">
        <v>899</v>
      </c>
      <c r="C245" t="s">
        <v>766</v>
      </c>
      <c r="E245" t="s">
        <v>890</v>
      </c>
      <c r="F245" t="s">
        <v>66</v>
      </c>
      <c r="H245" t="s">
        <v>33</v>
      </c>
      <c r="I245" t="s">
        <v>891</v>
      </c>
      <c r="J245" t="s">
        <v>33</v>
      </c>
      <c r="S245" t="s">
        <v>33</v>
      </c>
      <c r="T245" s="2">
        <v>43427</v>
      </c>
      <c r="U245" s="3"/>
      <c r="W245" s="9">
        <v>16</v>
      </c>
      <c r="X245" s="10" t="s">
        <v>900</v>
      </c>
      <c r="Y245" s="3"/>
      <c r="AC245" s="15" t="s">
        <v>47</v>
      </c>
      <c r="AD245" s="7"/>
      <c r="AE245" s="7"/>
    </row>
    <row r="246" spans="1:33" ht="16">
      <c r="A246" s="15" t="s">
        <v>901</v>
      </c>
      <c r="B246" s="98" t="s">
        <v>902</v>
      </c>
      <c r="C246" t="s">
        <v>31</v>
      </c>
      <c r="E246" t="s">
        <v>890</v>
      </c>
      <c r="F246" t="s">
        <v>71</v>
      </c>
      <c r="H246" t="s">
        <v>33</v>
      </c>
      <c r="I246" t="s">
        <v>891</v>
      </c>
      <c r="J246" t="s">
        <v>33</v>
      </c>
      <c r="S246" t="s">
        <v>33</v>
      </c>
      <c r="T246" s="2"/>
      <c r="U246" s="3"/>
      <c r="X246" s="10"/>
      <c r="Y246" s="3"/>
      <c r="AC246" s="7" t="s">
        <v>903</v>
      </c>
      <c r="AD246" s="7"/>
      <c r="AE246" s="7"/>
    </row>
    <row r="247" spans="1:33" ht="16">
      <c r="A247" s="15" t="s">
        <v>901</v>
      </c>
      <c r="B247" s="98" t="s">
        <v>902</v>
      </c>
      <c r="C247" t="s">
        <v>766</v>
      </c>
      <c r="E247" t="s">
        <v>890</v>
      </c>
      <c r="F247" t="s">
        <v>66</v>
      </c>
      <c r="H247" t="s">
        <v>33</v>
      </c>
      <c r="I247" t="s">
        <v>891</v>
      </c>
      <c r="J247" t="s">
        <v>33</v>
      </c>
      <c r="S247" t="s">
        <v>33</v>
      </c>
      <c r="T247" s="2">
        <v>43793</v>
      </c>
      <c r="U247" s="3"/>
      <c r="X247" s="10"/>
      <c r="Y247" s="3"/>
      <c r="AC247" s="15" t="s">
        <v>47</v>
      </c>
      <c r="AD247" s="7"/>
      <c r="AE247" s="7"/>
    </row>
    <row r="248" spans="1:33" ht="16">
      <c r="A248" s="15" t="s">
        <v>904</v>
      </c>
      <c r="B248" s="98" t="s">
        <v>905</v>
      </c>
      <c r="C248" t="s">
        <v>31</v>
      </c>
      <c r="E248" t="s">
        <v>890</v>
      </c>
      <c r="F248" t="s">
        <v>71</v>
      </c>
      <c r="H248" t="s">
        <v>33</v>
      </c>
      <c r="I248" t="s">
        <v>891</v>
      </c>
      <c r="J248" t="s">
        <v>33</v>
      </c>
      <c r="S248" t="s">
        <v>33</v>
      </c>
      <c r="T248" s="2">
        <v>44086</v>
      </c>
      <c r="U248" s="3"/>
      <c r="W248" s="9">
        <f>108*4</f>
        <v>432</v>
      </c>
      <c r="X248" s="10" t="s">
        <v>906</v>
      </c>
      <c r="Y248" s="3"/>
      <c r="AC248" s="7" t="s">
        <v>907</v>
      </c>
      <c r="AD248" s="7"/>
      <c r="AE248" s="7"/>
    </row>
    <row r="249" spans="1:33" ht="16">
      <c r="A249" s="15" t="s">
        <v>904</v>
      </c>
      <c r="B249" s="98" t="s">
        <v>905</v>
      </c>
      <c r="C249" t="s">
        <v>766</v>
      </c>
      <c r="E249" t="s">
        <v>890</v>
      </c>
      <c r="F249" t="s">
        <v>66</v>
      </c>
      <c r="H249" t="s">
        <v>33</v>
      </c>
      <c r="I249" t="s">
        <v>891</v>
      </c>
      <c r="J249" t="s">
        <v>33</v>
      </c>
      <c r="S249" t="s">
        <v>33</v>
      </c>
      <c r="T249" s="2">
        <v>44100</v>
      </c>
      <c r="U249" s="3"/>
      <c r="W249" s="9">
        <v>80</v>
      </c>
      <c r="X249" s="10" t="s">
        <v>906</v>
      </c>
      <c r="Y249" s="3"/>
      <c r="AC249" s="15" t="s">
        <v>47</v>
      </c>
      <c r="AD249" s="7"/>
      <c r="AE249" s="7"/>
    </row>
    <row r="250" spans="1:33" ht="16">
      <c r="A250" t="s">
        <v>908</v>
      </c>
      <c r="B250" s="98" t="s">
        <v>909</v>
      </c>
      <c r="C250" t="s">
        <v>31</v>
      </c>
      <c r="D250" t="s">
        <v>180</v>
      </c>
      <c r="E250" t="s">
        <v>890</v>
      </c>
      <c r="F250" t="s">
        <v>71</v>
      </c>
      <c r="H250" t="s">
        <v>33</v>
      </c>
      <c r="I250" t="s">
        <v>891</v>
      </c>
      <c r="J250" t="s">
        <v>33</v>
      </c>
      <c r="S250" t="s">
        <v>33</v>
      </c>
      <c r="T250" s="2"/>
      <c r="U250" s="3"/>
      <c r="W250" s="9">
        <f>179*4</f>
        <v>716</v>
      </c>
      <c r="X250" s="10" t="s">
        <v>910</v>
      </c>
      <c r="Y250" s="3"/>
      <c r="AC250" s="7"/>
      <c r="AD250" s="7"/>
      <c r="AE250" s="7"/>
      <c r="AG250" s="7" t="s">
        <v>911</v>
      </c>
    </row>
    <row r="251" spans="1:33" ht="16">
      <c r="A251" t="s">
        <v>908</v>
      </c>
      <c r="B251" s="98" t="s">
        <v>909</v>
      </c>
      <c r="C251" t="s">
        <v>766</v>
      </c>
      <c r="D251" t="s">
        <v>180</v>
      </c>
      <c r="E251" t="s">
        <v>890</v>
      </c>
      <c r="F251" t="s">
        <v>66</v>
      </c>
      <c r="H251" t="s">
        <v>33</v>
      </c>
      <c r="I251" t="s">
        <v>891</v>
      </c>
      <c r="J251" t="s">
        <v>33</v>
      </c>
      <c r="S251" t="s">
        <v>33</v>
      </c>
      <c r="T251" s="2">
        <v>44912</v>
      </c>
      <c r="U251" s="3" t="s">
        <v>45</v>
      </c>
      <c r="W251" s="9">
        <v>80</v>
      </c>
      <c r="X251" s="10" t="s">
        <v>911</v>
      </c>
      <c r="Y251" s="3"/>
      <c r="AC251" s="15" t="s">
        <v>47</v>
      </c>
    </row>
    <row r="252" spans="1:33" ht="16">
      <c r="A252" t="s">
        <v>912</v>
      </c>
      <c r="B252" t="s">
        <v>913</v>
      </c>
      <c r="C252" t="s">
        <v>31</v>
      </c>
      <c r="D252" t="s">
        <v>104</v>
      </c>
      <c r="E252" t="s">
        <v>914</v>
      </c>
      <c r="I252" t="s">
        <v>915</v>
      </c>
      <c r="O252" t="s">
        <v>33</v>
      </c>
      <c r="T252" s="6">
        <v>45244</v>
      </c>
      <c r="U252" s="3" t="s">
        <v>45</v>
      </c>
      <c r="W252" s="9">
        <v>117</v>
      </c>
      <c r="X252" s="10" t="s">
        <v>916</v>
      </c>
      <c r="Y252" s="3"/>
      <c r="AC252" s="7" t="s">
        <v>917</v>
      </c>
      <c r="AG252" t="s">
        <v>918</v>
      </c>
    </row>
    <row r="253" spans="1:33" ht="16">
      <c r="A253" t="s">
        <v>919</v>
      </c>
      <c r="B253" t="s">
        <v>920</v>
      </c>
      <c r="E253" t="s">
        <v>919</v>
      </c>
      <c r="I253" t="s">
        <v>921</v>
      </c>
      <c r="J253" t="s">
        <v>33</v>
      </c>
      <c r="T253" s="6">
        <v>44132</v>
      </c>
      <c r="U253" s="3"/>
      <c r="W253" s="9">
        <v>128</v>
      </c>
      <c r="X253" s="10" t="s">
        <v>922</v>
      </c>
      <c r="Y253" s="3"/>
      <c r="AC253" s="7"/>
    </row>
    <row r="254" spans="1:33" ht="16">
      <c r="A254" t="s">
        <v>919</v>
      </c>
      <c r="B254" t="s">
        <v>920</v>
      </c>
      <c r="C254" t="s">
        <v>31</v>
      </c>
      <c r="E254" t="s">
        <v>919</v>
      </c>
      <c r="I254" t="s">
        <v>921</v>
      </c>
      <c r="J254" t="s">
        <v>33</v>
      </c>
      <c r="T254" s="2">
        <v>44114</v>
      </c>
      <c r="U254" s="3" t="s">
        <v>45</v>
      </c>
      <c r="W254" s="9">
        <v>50000</v>
      </c>
      <c r="X254" s="10" t="s">
        <v>922</v>
      </c>
      <c r="Y254" s="3"/>
      <c r="AC254" t="s">
        <v>81</v>
      </c>
    </row>
    <row r="255" spans="1:33" ht="16">
      <c r="A255" t="s">
        <v>923</v>
      </c>
      <c r="B255" t="s">
        <v>924</v>
      </c>
      <c r="E255" t="s">
        <v>925</v>
      </c>
      <c r="H255" t="s">
        <v>33</v>
      </c>
      <c r="I255" t="s">
        <v>926</v>
      </c>
      <c r="L255" t="s">
        <v>33</v>
      </c>
      <c r="M255" t="s">
        <v>33</v>
      </c>
      <c r="Q255" t="s">
        <v>33</v>
      </c>
      <c r="S255" t="s">
        <v>33</v>
      </c>
      <c r="T255" s="2"/>
      <c r="U255" s="3"/>
      <c r="X255" s="10"/>
      <c r="Y255" s="3"/>
    </row>
    <row r="256" spans="1:33" ht="16">
      <c r="A256" t="s">
        <v>927</v>
      </c>
      <c r="B256" t="s">
        <v>928</v>
      </c>
      <c r="E256" t="s">
        <v>925</v>
      </c>
      <c r="H256" t="s">
        <v>33</v>
      </c>
      <c r="I256" t="s">
        <v>926</v>
      </c>
      <c r="L256" t="s">
        <v>33</v>
      </c>
      <c r="M256" t="s">
        <v>33</v>
      </c>
      <c r="Q256" t="s">
        <v>33</v>
      </c>
      <c r="S256" t="s">
        <v>33</v>
      </c>
      <c r="T256" s="2"/>
      <c r="U256" s="3"/>
      <c r="X256" s="10"/>
      <c r="Y256" s="3"/>
    </row>
    <row r="257" spans="1:33" ht="16">
      <c r="A257" t="s">
        <v>929</v>
      </c>
      <c r="B257" t="s">
        <v>930</v>
      </c>
      <c r="E257" t="s">
        <v>925</v>
      </c>
      <c r="H257" t="s">
        <v>33</v>
      </c>
      <c r="I257" t="s">
        <v>926</v>
      </c>
      <c r="L257" t="s">
        <v>33</v>
      </c>
      <c r="M257" t="s">
        <v>33</v>
      </c>
      <c r="Q257" t="s">
        <v>33</v>
      </c>
      <c r="S257" t="s">
        <v>33</v>
      </c>
      <c r="T257" s="2"/>
      <c r="U257" s="3"/>
      <c r="X257" s="10"/>
      <c r="Y257" s="3"/>
    </row>
    <row r="258" spans="1:33" ht="16">
      <c r="A258" t="s">
        <v>931</v>
      </c>
      <c r="B258" t="s">
        <v>932</v>
      </c>
      <c r="E258" t="s">
        <v>925</v>
      </c>
      <c r="F258" t="s">
        <v>71</v>
      </c>
      <c r="H258" t="s">
        <v>33</v>
      </c>
      <c r="I258" t="s">
        <v>926</v>
      </c>
      <c r="L258" t="s">
        <v>33</v>
      </c>
      <c r="M258" t="s">
        <v>33</v>
      </c>
      <c r="Q258" t="s">
        <v>33</v>
      </c>
      <c r="S258" t="s">
        <v>33</v>
      </c>
      <c r="T258" s="2">
        <v>43232</v>
      </c>
      <c r="U258" s="3"/>
      <c r="W258" s="9">
        <f>4*503</f>
        <v>2012</v>
      </c>
      <c r="X258" s="10" t="s">
        <v>933</v>
      </c>
      <c r="Y258" s="3"/>
    </row>
    <row r="259" spans="1:33" ht="16">
      <c r="A259" t="s">
        <v>931</v>
      </c>
      <c r="B259" t="s">
        <v>932</v>
      </c>
      <c r="E259" t="s">
        <v>925</v>
      </c>
      <c r="F259" t="s">
        <v>66</v>
      </c>
      <c r="H259" t="s">
        <v>33</v>
      </c>
      <c r="I259" t="s">
        <v>926</v>
      </c>
      <c r="L259" t="s">
        <v>33</v>
      </c>
      <c r="M259" t="s">
        <v>33</v>
      </c>
      <c r="Q259" t="s">
        <v>33</v>
      </c>
      <c r="S259" t="s">
        <v>33</v>
      </c>
      <c r="T259" s="2">
        <v>43246</v>
      </c>
      <c r="U259" s="3" t="s">
        <v>45</v>
      </c>
      <c r="W259" s="9">
        <v>60</v>
      </c>
      <c r="X259" s="10" t="s">
        <v>934</v>
      </c>
      <c r="Y259" s="3"/>
      <c r="AC259" t="s">
        <v>81</v>
      </c>
    </row>
    <row r="260" spans="1:33" ht="16">
      <c r="A260" t="s">
        <v>935</v>
      </c>
      <c r="B260" s="40" t="s">
        <v>936</v>
      </c>
      <c r="C260" t="s">
        <v>31</v>
      </c>
      <c r="D260" t="s">
        <v>195</v>
      </c>
      <c r="E260" t="s">
        <v>937</v>
      </c>
      <c r="F260" t="s">
        <v>66</v>
      </c>
      <c r="G260" t="s">
        <v>76</v>
      </c>
      <c r="I260" t="s">
        <v>938</v>
      </c>
      <c r="T260" s="2">
        <v>43084</v>
      </c>
      <c r="U260" s="3" t="s">
        <v>45</v>
      </c>
      <c r="W260" s="9">
        <f>24*4</f>
        <v>96</v>
      </c>
      <c r="X260" s="10" t="s">
        <v>939</v>
      </c>
      <c r="Y260" s="3"/>
      <c r="AC260" s="7" t="s">
        <v>940</v>
      </c>
      <c r="AD260" s="7" t="s">
        <v>941</v>
      </c>
    </row>
    <row r="261" spans="1:33" ht="16">
      <c r="A261" t="s">
        <v>942</v>
      </c>
      <c r="B261" s="99" t="s">
        <v>943</v>
      </c>
      <c r="E261" t="s">
        <v>944</v>
      </c>
      <c r="I261" t="s">
        <v>945</v>
      </c>
      <c r="S261" t="s">
        <v>33</v>
      </c>
      <c r="T261" s="2">
        <v>44310</v>
      </c>
      <c r="U261" s="3"/>
      <c r="W261" s="9">
        <v>550</v>
      </c>
      <c r="X261" s="10" t="s">
        <v>946</v>
      </c>
      <c r="Y261" s="3"/>
      <c r="AC261" s="7"/>
      <c r="AD261" s="7"/>
    </row>
    <row r="262" spans="1:33" ht="16">
      <c r="A262" t="s">
        <v>947</v>
      </c>
      <c r="B262" s="99" t="s">
        <v>948</v>
      </c>
      <c r="E262" t="s">
        <v>944</v>
      </c>
      <c r="I262" t="s">
        <v>945</v>
      </c>
      <c r="S262" t="s">
        <v>33</v>
      </c>
      <c r="T262" s="2"/>
      <c r="U262" s="3"/>
      <c r="X262" s="10"/>
      <c r="Y262" s="3"/>
      <c r="AC262" s="7"/>
      <c r="AD262" s="7"/>
    </row>
    <row r="263" spans="1:33" ht="16">
      <c r="A263" t="s">
        <v>949</v>
      </c>
      <c r="B263" s="99" t="s">
        <v>950</v>
      </c>
      <c r="E263" t="s">
        <v>944</v>
      </c>
      <c r="I263" t="s">
        <v>945</v>
      </c>
      <c r="S263" t="s">
        <v>33</v>
      </c>
      <c r="T263" s="2"/>
      <c r="U263" s="3"/>
      <c r="X263" s="10"/>
      <c r="Y263" s="3"/>
      <c r="AC263" s="7"/>
      <c r="AD263" s="7"/>
    </row>
    <row r="264" spans="1:33" ht="16">
      <c r="A264" t="s">
        <v>951</v>
      </c>
      <c r="B264" s="99" t="s">
        <v>952</v>
      </c>
      <c r="E264" t="s">
        <v>944</v>
      </c>
      <c r="I264" t="s">
        <v>945</v>
      </c>
      <c r="S264" t="s">
        <v>33</v>
      </c>
      <c r="T264" s="6">
        <v>45225</v>
      </c>
      <c r="U264" s="3" t="s">
        <v>45</v>
      </c>
      <c r="W264" s="9">
        <v>550</v>
      </c>
      <c r="X264" s="10" t="s">
        <v>946</v>
      </c>
      <c r="Y264" s="3"/>
    </row>
    <row r="265" spans="1:33" ht="17">
      <c r="A265" t="s">
        <v>953</v>
      </c>
      <c r="B265" s="100" t="s">
        <v>954</v>
      </c>
      <c r="C265" t="s">
        <v>39</v>
      </c>
      <c r="E265" t="s">
        <v>955</v>
      </c>
      <c r="F265" t="s">
        <v>66</v>
      </c>
      <c r="H265" t="s">
        <v>33</v>
      </c>
      <c r="I265" t="s">
        <v>956</v>
      </c>
      <c r="T265" s="2">
        <v>44915</v>
      </c>
      <c r="U265" s="3" t="s">
        <v>45</v>
      </c>
      <c r="W265" s="9">
        <f>60*4</f>
        <v>240</v>
      </c>
      <c r="X265" s="10" t="s">
        <v>957</v>
      </c>
      <c r="Y265" s="3"/>
      <c r="AC265" t="s">
        <v>47</v>
      </c>
      <c r="AG265" t="s">
        <v>958</v>
      </c>
    </row>
    <row r="266" spans="1:33" ht="17">
      <c r="A266" t="s">
        <v>959</v>
      </c>
      <c r="B266" s="110" t="s">
        <v>960</v>
      </c>
      <c r="C266" t="s">
        <v>31</v>
      </c>
      <c r="E266" t="s">
        <v>955</v>
      </c>
      <c r="F266" t="s">
        <v>71</v>
      </c>
      <c r="I266" t="s">
        <v>956</v>
      </c>
      <c r="T266" s="2">
        <v>44908</v>
      </c>
      <c r="U266" s="3" t="s">
        <v>45</v>
      </c>
      <c r="W266" s="14" t="s">
        <v>81</v>
      </c>
      <c r="X266" s="2"/>
      <c r="Y266" s="3"/>
      <c r="AC266" t="s">
        <v>81</v>
      </c>
    </row>
    <row r="267" spans="1:33" ht="16">
      <c r="A267" s="16" t="s">
        <v>961</v>
      </c>
      <c r="B267" s="16"/>
      <c r="E267" t="s">
        <v>962</v>
      </c>
      <c r="I267" t="s">
        <v>963</v>
      </c>
      <c r="T267" s="6">
        <v>45367</v>
      </c>
      <c r="U267" s="3" t="s">
        <v>45</v>
      </c>
      <c r="W267" s="14" t="s">
        <v>81</v>
      </c>
      <c r="X267" s="2"/>
      <c r="Y267" s="3"/>
      <c r="AC267" t="s">
        <v>81</v>
      </c>
    </row>
    <row r="268" spans="1:33" ht="16">
      <c r="A268" t="s">
        <v>964</v>
      </c>
      <c r="B268" t="s">
        <v>965</v>
      </c>
      <c r="E268" t="s">
        <v>966</v>
      </c>
      <c r="I268" t="s">
        <v>967</v>
      </c>
      <c r="T268" s="6">
        <v>44520</v>
      </c>
      <c r="U268" s="3"/>
      <c r="W268" s="14">
        <v>992</v>
      </c>
      <c r="X268" s="10" t="s">
        <v>968</v>
      </c>
      <c r="Y268" s="3"/>
    </row>
    <row r="269" spans="1:33" ht="16">
      <c r="A269" t="s">
        <v>969</v>
      </c>
      <c r="B269" t="s">
        <v>970</v>
      </c>
      <c r="E269" t="s">
        <v>966</v>
      </c>
      <c r="I269" t="s">
        <v>967</v>
      </c>
      <c r="T269" s="6">
        <v>44891</v>
      </c>
      <c r="U269" s="3"/>
      <c r="W269" s="14"/>
      <c r="X269" s="2"/>
      <c r="Y269" s="3"/>
      <c r="AC269" s="7" t="s">
        <v>971</v>
      </c>
    </row>
    <row r="270" spans="1:33" ht="16">
      <c r="A270" t="s">
        <v>972</v>
      </c>
      <c r="B270" t="s">
        <v>973</v>
      </c>
      <c r="C270" t="s">
        <v>31</v>
      </c>
      <c r="D270" t="s">
        <v>104</v>
      </c>
      <c r="E270" t="s">
        <v>966</v>
      </c>
      <c r="I270" t="s">
        <v>967</v>
      </c>
      <c r="T270" s="6">
        <v>45219</v>
      </c>
      <c r="U270" s="3" t="s">
        <v>45</v>
      </c>
      <c r="W270" s="14" t="s">
        <v>81</v>
      </c>
      <c r="X270" s="2"/>
      <c r="Y270" s="3"/>
      <c r="AC270" s="7" t="s">
        <v>974</v>
      </c>
    </row>
    <row r="271" spans="1:33" ht="16">
      <c r="A271" t="s">
        <v>975</v>
      </c>
      <c r="B271" s="99" t="s">
        <v>976</v>
      </c>
      <c r="E271" t="s">
        <v>977</v>
      </c>
      <c r="I271" t="s">
        <v>978</v>
      </c>
      <c r="S271" t="s">
        <v>33</v>
      </c>
      <c r="T271" s="6"/>
      <c r="U271" s="3"/>
      <c r="W271" s="14"/>
      <c r="X271" s="2"/>
      <c r="Y271" s="3"/>
      <c r="AC271" s="7"/>
    </row>
    <row r="272" spans="1:33" ht="16">
      <c r="A272" t="s">
        <v>979</v>
      </c>
      <c r="B272" s="99" t="s">
        <v>980</v>
      </c>
      <c r="E272" t="s">
        <v>977</v>
      </c>
      <c r="I272" t="s">
        <v>978</v>
      </c>
      <c r="S272" t="s">
        <v>33</v>
      </c>
      <c r="T272" s="6">
        <v>42633</v>
      </c>
      <c r="U272" s="3"/>
      <c r="W272" s="14">
        <v>120</v>
      </c>
      <c r="X272" s="10" t="s">
        <v>981</v>
      </c>
      <c r="Y272" s="3"/>
      <c r="AC272" s="7"/>
    </row>
    <row r="273" spans="1:33" ht="16">
      <c r="A273" t="s">
        <v>982</v>
      </c>
      <c r="B273" s="99" t="s">
        <v>983</v>
      </c>
      <c r="E273" t="s">
        <v>977</v>
      </c>
      <c r="I273" t="s">
        <v>978</v>
      </c>
      <c r="S273" t="s">
        <v>33</v>
      </c>
      <c r="T273" s="6">
        <v>43000</v>
      </c>
      <c r="U273" s="3"/>
      <c r="W273" s="14">
        <f>34*4</f>
        <v>136</v>
      </c>
      <c r="X273" s="10" t="s">
        <v>984</v>
      </c>
      <c r="Y273" s="3"/>
      <c r="AC273" s="7"/>
    </row>
    <row r="274" spans="1:33" ht="16">
      <c r="A274" t="s">
        <v>985</v>
      </c>
      <c r="B274" s="99" t="s">
        <v>986</v>
      </c>
      <c r="C274" t="s">
        <v>39</v>
      </c>
      <c r="E274" t="s">
        <v>977</v>
      </c>
      <c r="F274" t="s">
        <v>66</v>
      </c>
      <c r="I274" t="s">
        <v>978</v>
      </c>
      <c r="S274" t="s">
        <v>33</v>
      </c>
      <c r="T274" s="6">
        <v>43260</v>
      </c>
      <c r="U274" s="101" t="s">
        <v>987</v>
      </c>
      <c r="W274" s="9">
        <v>44</v>
      </c>
      <c r="X274" s="7" t="s">
        <v>988</v>
      </c>
      <c r="Y274" s="3"/>
      <c r="AC274" s="44" t="s">
        <v>47</v>
      </c>
    </row>
    <row r="275" spans="1:33" ht="16">
      <c r="A275" t="s">
        <v>985</v>
      </c>
      <c r="B275" s="99" t="s">
        <v>986</v>
      </c>
      <c r="C275" t="s">
        <v>31</v>
      </c>
      <c r="E275" t="s">
        <v>977</v>
      </c>
      <c r="F275" t="s">
        <v>71</v>
      </c>
      <c r="I275" t="s">
        <v>978</v>
      </c>
      <c r="S275" t="s">
        <v>33</v>
      </c>
      <c r="T275" s="2">
        <v>43246</v>
      </c>
      <c r="U275" s="3" t="s">
        <v>45</v>
      </c>
      <c r="W275" s="9">
        <f>107*4</f>
        <v>428</v>
      </c>
      <c r="X275" s="10" t="s">
        <v>988</v>
      </c>
      <c r="Y275" s="3"/>
    </row>
    <row r="276" spans="1:33" ht="16">
      <c r="A276" t="s">
        <v>989</v>
      </c>
      <c r="B276" s="95" t="s">
        <v>990</v>
      </c>
      <c r="C276" t="s">
        <v>31</v>
      </c>
      <c r="D276" t="s">
        <v>195</v>
      </c>
      <c r="E276" t="s">
        <v>991</v>
      </c>
      <c r="F276" t="s">
        <v>66</v>
      </c>
      <c r="I276" t="s">
        <v>992</v>
      </c>
      <c r="S276" t="s">
        <v>33</v>
      </c>
      <c r="T276" s="2">
        <v>43211</v>
      </c>
      <c r="U276" s="3" t="s">
        <v>45</v>
      </c>
      <c r="W276" s="9">
        <v>45</v>
      </c>
      <c r="X276" s="10" t="s">
        <v>993</v>
      </c>
      <c r="Y276" s="3"/>
      <c r="AC276" t="s">
        <v>47</v>
      </c>
      <c r="AG276" t="s">
        <v>994</v>
      </c>
    </row>
    <row r="277" spans="1:33" ht="16">
      <c r="A277" t="s">
        <v>995</v>
      </c>
      <c r="B277" s="95" t="s">
        <v>990</v>
      </c>
      <c r="C277" t="s">
        <v>31</v>
      </c>
      <c r="D277" t="s">
        <v>195</v>
      </c>
      <c r="E277" t="s">
        <v>991</v>
      </c>
      <c r="F277" t="s">
        <v>71</v>
      </c>
      <c r="I277" t="s">
        <v>992</v>
      </c>
      <c r="S277" t="s">
        <v>33</v>
      </c>
      <c r="T277" s="2">
        <v>43187</v>
      </c>
      <c r="U277" s="3" t="s">
        <v>45</v>
      </c>
      <c r="W277" s="14" t="s">
        <v>81</v>
      </c>
      <c r="X277" s="2"/>
      <c r="Y277" s="3"/>
      <c r="AC277" t="s">
        <v>47</v>
      </c>
      <c r="AG277" t="s">
        <v>994</v>
      </c>
    </row>
    <row r="278" spans="1:33" ht="16">
      <c r="A278" t="s">
        <v>996</v>
      </c>
      <c r="B278" s="95" t="s">
        <v>997</v>
      </c>
      <c r="E278" t="s">
        <v>998</v>
      </c>
      <c r="I278" t="s">
        <v>999</v>
      </c>
      <c r="S278" t="s">
        <v>33</v>
      </c>
      <c r="T278" s="2"/>
      <c r="U278" s="3"/>
      <c r="W278" s="14"/>
      <c r="X278" s="2"/>
      <c r="Y278" s="3"/>
    </row>
    <row r="279" spans="1:33" ht="16">
      <c r="A279" t="s">
        <v>1000</v>
      </c>
      <c r="B279" s="95" t="s">
        <v>1001</v>
      </c>
      <c r="E279" t="s">
        <v>998</v>
      </c>
      <c r="I279" t="s">
        <v>999</v>
      </c>
      <c r="S279" t="s">
        <v>33</v>
      </c>
      <c r="T279" s="2"/>
      <c r="U279" s="3"/>
      <c r="W279" s="14"/>
      <c r="X279" s="2"/>
      <c r="Y279" s="3"/>
    </row>
    <row r="280" spans="1:33" ht="16">
      <c r="A280" t="s">
        <v>1002</v>
      </c>
      <c r="B280" s="95" t="s">
        <v>1003</v>
      </c>
      <c r="E280" t="s">
        <v>998</v>
      </c>
      <c r="I280" t="s">
        <v>999</v>
      </c>
      <c r="S280" t="s">
        <v>33</v>
      </c>
      <c r="T280" s="2"/>
      <c r="U280" s="3"/>
      <c r="W280" s="14"/>
      <c r="X280" s="2"/>
      <c r="Y280" s="3"/>
    </row>
    <row r="281" spans="1:33" ht="16">
      <c r="A281" t="s">
        <v>1004</v>
      </c>
      <c r="B281" s="95" t="s">
        <v>1005</v>
      </c>
      <c r="E281" t="s">
        <v>998</v>
      </c>
      <c r="I281" t="s">
        <v>999</v>
      </c>
      <c r="S281" t="s">
        <v>33</v>
      </c>
      <c r="T281" s="2"/>
      <c r="U281" s="3"/>
      <c r="W281" s="14"/>
      <c r="X281" s="2"/>
      <c r="Y281" s="3"/>
    </row>
    <row r="282" spans="1:33" ht="16">
      <c r="A282" t="s">
        <v>1006</v>
      </c>
      <c r="B282" s="95" t="s">
        <v>1007</v>
      </c>
      <c r="E282" t="s">
        <v>998</v>
      </c>
      <c r="I282" t="s">
        <v>999</v>
      </c>
      <c r="S282" t="s">
        <v>33</v>
      </c>
      <c r="T282" s="2"/>
      <c r="U282" s="3"/>
      <c r="W282" s="14"/>
      <c r="X282" s="2"/>
      <c r="Y282" s="3"/>
    </row>
    <row r="283" spans="1:33" ht="16">
      <c r="A283" t="s">
        <v>1008</v>
      </c>
      <c r="B283" s="95" t="s">
        <v>1009</v>
      </c>
      <c r="E283" t="s">
        <v>998</v>
      </c>
      <c r="I283" t="s">
        <v>999</v>
      </c>
      <c r="S283" t="s">
        <v>33</v>
      </c>
      <c r="T283" s="2"/>
      <c r="U283" s="3"/>
      <c r="W283" s="14"/>
      <c r="X283" s="2"/>
      <c r="Y283" s="3"/>
    </row>
    <row r="284" spans="1:33" ht="16">
      <c r="A284" t="s">
        <v>1010</v>
      </c>
      <c r="B284" s="95" t="s">
        <v>1011</v>
      </c>
      <c r="C284" t="s">
        <v>31</v>
      </c>
      <c r="D284" t="s">
        <v>180</v>
      </c>
      <c r="E284" t="s">
        <v>998</v>
      </c>
      <c r="I284" t="s">
        <v>999</v>
      </c>
      <c r="S284" t="s">
        <v>33</v>
      </c>
      <c r="T284" s="2">
        <v>43428</v>
      </c>
      <c r="U284" s="3" t="s">
        <v>45</v>
      </c>
      <c r="W284" s="14" t="s">
        <v>81</v>
      </c>
      <c r="X284" s="2"/>
      <c r="Y284" s="3"/>
      <c r="AC284" s="7" t="s">
        <v>1012</v>
      </c>
      <c r="AD284" s="7" t="s">
        <v>1013</v>
      </c>
      <c r="AE284" s="7" t="s">
        <v>1013</v>
      </c>
    </row>
    <row r="285" spans="1:33" ht="16">
      <c r="A285" t="s">
        <v>1014</v>
      </c>
      <c r="C285" t="s">
        <v>31</v>
      </c>
      <c r="D285" t="s">
        <v>104</v>
      </c>
      <c r="E285" t="s">
        <v>1015</v>
      </c>
      <c r="I285" t="s">
        <v>1016</v>
      </c>
      <c r="S285" t="s">
        <v>33</v>
      </c>
      <c r="T285" s="6">
        <v>45046</v>
      </c>
      <c r="U285" s="3" t="s">
        <v>45</v>
      </c>
      <c r="W285" s="14" t="s">
        <v>81</v>
      </c>
      <c r="X285" s="2"/>
      <c r="Y285" s="3"/>
      <c r="AC285" t="s">
        <v>81</v>
      </c>
    </row>
    <row r="286" spans="1:33" ht="16">
      <c r="A286" t="s">
        <v>1017</v>
      </c>
      <c r="B286" s="99" t="s">
        <v>1018</v>
      </c>
      <c r="C286" t="s">
        <v>1019</v>
      </c>
      <c r="D286" t="s">
        <v>195</v>
      </c>
      <c r="E286" t="s">
        <v>1020</v>
      </c>
      <c r="H286" t="s">
        <v>33</v>
      </c>
      <c r="I286" t="s">
        <v>1021</v>
      </c>
      <c r="O286" t="s">
        <v>33</v>
      </c>
      <c r="T286" s="2">
        <v>42999</v>
      </c>
      <c r="U286" s="3" t="s">
        <v>45</v>
      </c>
      <c r="W286" s="9">
        <v>80</v>
      </c>
      <c r="X286" s="10" t="s">
        <v>1022</v>
      </c>
      <c r="Y286" s="3"/>
      <c r="AC286" t="s">
        <v>47</v>
      </c>
      <c r="AG286" t="s">
        <v>1023</v>
      </c>
    </row>
    <row r="287" spans="1:33" ht="16">
      <c r="A287" s="16" t="s">
        <v>1024</v>
      </c>
      <c r="B287" s="16" t="s">
        <v>1025</v>
      </c>
      <c r="C287" t="s">
        <v>118</v>
      </c>
      <c r="E287" t="s">
        <v>1026</v>
      </c>
      <c r="I287" t="s">
        <v>1027</v>
      </c>
      <c r="O287" t="s">
        <v>33</v>
      </c>
      <c r="P287" t="s">
        <v>33</v>
      </c>
      <c r="T287" s="2">
        <v>45231</v>
      </c>
      <c r="U287" s="3"/>
      <c r="W287" s="9">
        <f>62*4</f>
        <v>248</v>
      </c>
      <c r="X287" s="10" t="s">
        <v>1028</v>
      </c>
      <c r="Y287" s="3"/>
    </row>
    <row r="288" spans="1:33" ht="16">
      <c r="A288" s="16" t="s">
        <v>1029</v>
      </c>
      <c r="B288" s="16" t="s">
        <v>1025</v>
      </c>
      <c r="C288" t="s">
        <v>118</v>
      </c>
      <c r="E288" t="s">
        <v>1026</v>
      </c>
      <c r="I288" t="s">
        <v>1027</v>
      </c>
      <c r="O288" t="s">
        <v>33</v>
      </c>
      <c r="P288" t="s">
        <v>33</v>
      </c>
      <c r="T288" s="2">
        <v>44487</v>
      </c>
      <c r="U288" s="3"/>
      <c r="W288" s="9">
        <f>50*4</f>
        <v>200</v>
      </c>
      <c r="X288" s="10" t="s">
        <v>1030</v>
      </c>
      <c r="Y288" s="3"/>
    </row>
    <row r="289" spans="1:33" ht="16">
      <c r="A289" s="16" t="s">
        <v>1031</v>
      </c>
      <c r="B289" s="16" t="s">
        <v>1025</v>
      </c>
      <c r="C289" t="s">
        <v>118</v>
      </c>
      <c r="E289" t="s">
        <v>1026</v>
      </c>
      <c r="I289" t="s">
        <v>1027</v>
      </c>
      <c r="O289" t="s">
        <v>33</v>
      </c>
      <c r="P289" t="s">
        <v>33</v>
      </c>
      <c r="T289" s="2">
        <v>44143</v>
      </c>
      <c r="U289" s="3"/>
      <c r="W289" s="9">
        <f>34*4</f>
        <v>136</v>
      </c>
      <c r="X289" s="10" t="s">
        <v>1030</v>
      </c>
      <c r="Y289" s="3"/>
    </row>
    <row r="290" spans="1:33" ht="16">
      <c r="A290" s="16" t="s">
        <v>1032</v>
      </c>
      <c r="B290" s="16" t="s">
        <v>1025</v>
      </c>
      <c r="C290" t="s">
        <v>118</v>
      </c>
      <c r="E290" t="s">
        <v>1026</v>
      </c>
      <c r="I290" t="s">
        <v>1027</v>
      </c>
      <c r="O290" t="s">
        <v>33</v>
      </c>
      <c r="P290" t="s">
        <v>33</v>
      </c>
      <c r="T290" s="2">
        <v>43786</v>
      </c>
      <c r="U290" s="3"/>
      <c r="W290" s="9">
        <f>32*4</f>
        <v>128</v>
      </c>
      <c r="X290" s="10" t="s">
        <v>1030</v>
      </c>
      <c r="Y290" s="3"/>
    </row>
    <row r="291" spans="1:33" ht="16">
      <c r="A291" s="16" t="s">
        <v>1033</v>
      </c>
      <c r="B291" s="16" t="s">
        <v>1025</v>
      </c>
      <c r="C291" t="s">
        <v>118</v>
      </c>
      <c r="E291" t="s">
        <v>1026</v>
      </c>
      <c r="I291" t="s">
        <v>1027</v>
      </c>
      <c r="O291" t="s">
        <v>33</v>
      </c>
      <c r="P291" t="s">
        <v>33</v>
      </c>
      <c r="T291" s="2">
        <v>43420</v>
      </c>
      <c r="U291" s="3" t="s">
        <v>45</v>
      </c>
      <c r="W291" s="9">
        <v>6000</v>
      </c>
      <c r="X291" s="10" t="s">
        <v>1034</v>
      </c>
      <c r="Y291" s="3"/>
      <c r="AC291" t="s">
        <v>47</v>
      </c>
    </row>
    <row r="292" spans="1:33" ht="16">
      <c r="A292" t="s">
        <v>1035</v>
      </c>
      <c r="B292" s="16" t="s">
        <v>1036</v>
      </c>
      <c r="C292" s="16" t="s">
        <v>1037</v>
      </c>
      <c r="D292" t="s">
        <v>304</v>
      </c>
      <c r="E292" t="s">
        <v>1038</v>
      </c>
      <c r="F292" t="s">
        <v>66</v>
      </c>
      <c r="I292" t="s">
        <v>1039</v>
      </c>
      <c r="J292" t="s">
        <v>33</v>
      </c>
      <c r="M292" t="s">
        <v>33</v>
      </c>
      <c r="O292" t="s">
        <v>33</v>
      </c>
      <c r="T292" s="2">
        <v>45166</v>
      </c>
      <c r="U292" s="3"/>
      <c r="W292" s="9">
        <v>160</v>
      </c>
      <c r="X292" s="38" t="s">
        <v>1040</v>
      </c>
      <c r="Y292" s="3"/>
    </row>
    <row r="293" spans="1:33" ht="16">
      <c r="A293" t="s">
        <v>1035</v>
      </c>
      <c r="B293" s="16" t="s">
        <v>1036</v>
      </c>
      <c r="C293" s="16" t="s">
        <v>1037</v>
      </c>
      <c r="D293" t="s">
        <v>304</v>
      </c>
      <c r="E293" t="s">
        <v>1038</v>
      </c>
      <c r="F293" t="s">
        <v>71</v>
      </c>
      <c r="I293" t="s">
        <v>1039</v>
      </c>
      <c r="J293" t="s">
        <v>33</v>
      </c>
      <c r="M293" t="s">
        <v>33</v>
      </c>
      <c r="O293" t="s">
        <v>33</v>
      </c>
      <c r="T293" s="6">
        <v>45122</v>
      </c>
      <c r="U293" s="3" t="s">
        <v>45</v>
      </c>
      <c r="W293" s="9">
        <v>316</v>
      </c>
      <c r="X293" s="10" t="s">
        <v>1040</v>
      </c>
      <c r="Y293" s="3"/>
      <c r="AC293" t="s">
        <v>47</v>
      </c>
    </row>
    <row r="294" spans="1:33" ht="16">
      <c r="A294" t="s">
        <v>1041</v>
      </c>
      <c r="B294" t="s">
        <v>1042</v>
      </c>
      <c r="C294" t="s">
        <v>31</v>
      </c>
      <c r="E294" t="s">
        <v>1043</v>
      </c>
      <c r="F294" t="s">
        <v>66</v>
      </c>
      <c r="I294" t="s">
        <v>1044</v>
      </c>
      <c r="T294" s="2">
        <v>44177</v>
      </c>
      <c r="U294" s="3" t="s">
        <v>45</v>
      </c>
      <c r="W294" s="9">
        <v>3000</v>
      </c>
      <c r="X294" s="10" t="s">
        <v>1045</v>
      </c>
      <c r="Y294" s="3"/>
      <c r="AC294" s="44" t="s">
        <v>81</v>
      </c>
      <c r="AG294" t="s">
        <v>1046</v>
      </c>
    </row>
    <row r="295" spans="1:33" ht="16">
      <c r="A295" t="s">
        <v>1047</v>
      </c>
      <c r="B295" s="40" t="s">
        <v>1048</v>
      </c>
      <c r="C295" t="s">
        <v>31</v>
      </c>
      <c r="D295" t="s">
        <v>260</v>
      </c>
      <c r="E295" t="s">
        <v>1043</v>
      </c>
      <c r="I295" t="s">
        <v>1049</v>
      </c>
      <c r="T295" s="6">
        <v>44829</v>
      </c>
      <c r="U295" s="3" t="s">
        <v>45</v>
      </c>
      <c r="W295" s="9">
        <v>500</v>
      </c>
      <c r="X295" s="10" t="s">
        <v>1050</v>
      </c>
      <c r="Y295" s="3"/>
      <c r="AC295" s="7" t="s">
        <v>1051</v>
      </c>
      <c r="AD295" s="7" t="s">
        <v>1052</v>
      </c>
    </row>
    <row r="296" spans="1:33" ht="16">
      <c r="A296" t="s">
        <v>1053</v>
      </c>
      <c r="B296" s="40" t="s">
        <v>1054</v>
      </c>
      <c r="C296" t="s">
        <v>31</v>
      </c>
      <c r="D296" t="s">
        <v>104</v>
      </c>
      <c r="E296" t="s">
        <v>1043</v>
      </c>
      <c r="I296" t="s">
        <v>1049</v>
      </c>
      <c r="T296" s="6">
        <v>44542</v>
      </c>
      <c r="U296" s="3" t="s">
        <v>45</v>
      </c>
      <c r="W296" s="9">
        <v>3000</v>
      </c>
      <c r="X296" s="10" t="s">
        <v>1055</v>
      </c>
      <c r="Y296" s="3"/>
      <c r="AC296" s="7" t="s">
        <v>1056</v>
      </c>
    </row>
    <row r="297" spans="1:33" ht="16">
      <c r="A297" t="s">
        <v>1057</v>
      </c>
      <c r="B297" s="40" t="s">
        <v>1058</v>
      </c>
      <c r="C297" t="s">
        <v>31</v>
      </c>
      <c r="D297" t="s">
        <v>193</v>
      </c>
      <c r="E297" t="s">
        <v>1043</v>
      </c>
      <c r="I297" t="s">
        <v>1049</v>
      </c>
      <c r="T297" s="6">
        <v>44089</v>
      </c>
      <c r="U297" s="3" t="s">
        <v>45</v>
      </c>
      <c r="W297" s="9">
        <v>3000</v>
      </c>
      <c r="X297" s="10" t="s">
        <v>1059</v>
      </c>
      <c r="Y297" s="3"/>
      <c r="AC297" s="7" t="s">
        <v>1060</v>
      </c>
    </row>
    <row r="298" spans="1:33" ht="16">
      <c r="A298" t="s">
        <v>1061</v>
      </c>
      <c r="B298" s="40" t="s">
        <v>1062</v>
      </c>
      <c r="C298" t="s">
        <v>31</v>
      </c>
      <c r="D298" t="s">
        <v>195</v>
      </c>
      <c r="E298" t="s">
        <v>1043</v>
      </c>
      <c r="I298" t="s">
        <v>1049</v>
      </c>
      <c r="T298" s="6">
        <v>43709</v>
      </c>
      <c r="U298" s="3" t="s">
        <v>45</v>
      </c>
      <c r="W298" s="14" t="s">
        <v>81</v>
      </c>
      <c r="X298" s="10"/>
      <c r="Y298" s="3"/>
      <c r="AC298" s="7" t="s">
        <v>1063</v>
      </c>
    </row>
    <row r="299" spans="1:33" ht="16">
      <c r="A299" t="s">
        <v>1064</v>
      </c>
      <c r="B299" s="102" t="s">
        <v>1065</v>
      </c>
      <c r="C299" t="s">
        <v>31</v>
      </c>
      <c r="D299" t="s">
        <v>247</v>
      </c>
      <c r="E299" t="s">
        <v>1066</v>
      </c>
      <c r="F299" t="s">
        <v>66</v>
      </c>
      <c r="H299" t="s">
        <v>33</v>
      </c>
      <c r="I299" t="s">
        <v>1067</v>
      </c>
      <c r="O299" t="s">
        <v>33</v>
      </c>
      <c r="S299" t="s">
        <v>33</v>
      </c>
      <c r="T299" s="2">
        <v>43044</v>
      </c>
      <c r="U299" s="3" t="s">
        <v>45</v>
      </c>
      <c r="W299" s="9">
        <v>300</v>
      </c>
      <c r="X299" s="10" t="s">
        <v>1068</v>
      </c>
      <c r="Y299" s="3"/>
      <c r="AC299" s="7" t="s">
        <v>1069</v>
      </c>
    </row>
    <row r="300" spans="1:33" ht="16">
      <c r="A300" t="s">
        <v>1070</v>
      </c>
      <c r="B300" s="16" t="s">
        <v>1071</v>
      </c>
      <c r="C300" t="s">
        <v>31</v>
      </c>
      <c r="D300" t="s">
        <v>304</v>
      </c>
      <c r="E300" t="s">
        <v>1072</v>
      </c>
      <c r="I300" t="s">
        <v>1073</v>
      </c>
      <c r="T300" s="6">
        <v>45186</v>
      </c>
      <c r="U300" s="3" t="s">
        <v>45</v>
      </c>
      <c r="W300" s="14" t="s">
        <v>81</v>
      </c>
      <c r="X300" s="2"/>
      <c r="Y300" s="3"/>
      <c r="AC300" t="s">
        <v>81</v>
      </c>
    </row>
    <row r="301" spans="1:33" ht="16">
      <c r="A301" t="s">
        <v>1074</v>
      </c>
      <c r="B301" s="95" t="s">
        <v>1075</v>
      </c>
      <c r="C301" t="s">
        <v>31</v>
      </c>
      <c r="D301" t="s">
        <v>195</v>
      </c>
      <c r="E301" t="s">
        <v>1076</v>
      </c>
      <c r="F301" t="s">
        <v>71</v>
      </c>
      <c r="I301" t="s">
        <v>1077</v>
      </c>
      <c r="S301" t="s">
        <v>33</v>
      </c>
      <c r="T301" s="2">
        <v>42896</v>
      </c>
      <c r="U301" s="3" t="s">
        <v>45</v>
      </c>
      <c r="W301" s="14">
        <v>1800</v>
      </c>
      <c r="X301" s="10" t="s">
        <v>1078</v>
      </c>
      <c r="Y301" s="3"/>
    </row>
    <row r="302" spans="1:33" ht="16">
      <c r="A302" t="s">
        <v>1074</v>
      </c>
      <c r="B302" s="95" t="s">
        <v>1075</v>
      </c>
      <c r="C302" t="s">
        <v>31</v>
      </c>
      <c r="D302" t="s">
        <v>195</v>
      </c>
      <c r="E302" t="s">
        <v>1076</v>
      </c>
      <c r="F302" t="s">
        <v>66</v>
      </c>
      <c r="I302" t="s">
        <v>1077</v>
      </c>
      <c r="S302" t="s">
        <v>33</v>
      </c>
      <c r="T302" s="2">
        <v>42897</v>
      </c>
      <c r="U302" s="3" t="s">
        <v>45</v>
      </c>
      <c r="W302" s="14">
        <f>4*27</f>
        <v>108</v>
      </c>
      <c r="X302" s="10" t="s">
        <v>1078</v>
      </c>
      <c r="Y302" s="3"/>
      <c r="AC302" s="7" t="s">
        <v>1079</v>
      </c>
    </row>
    <row r="303" spans="1:33" ht="16">
      <c r="A303" t="s">
        <v>1080</v>
      </c>
      <c r="B303" t="s">
        <v>1081</v>
      </c>
      <c r="C303" t="s">
        <v>31</v>
      </c>
      <c r="D303" t="s">
        <v>247</v>
      </c>
      <c r="E303" t="s">
        <v>1082</v>
      </c>
      <c r="F303" t="s">
        <v>71</v>
      </c>
      <c r="I303" t="s">
        <v>1083</v>
      </c>
      <c r="O303" t="s">
        <v>33</v>
      </c>
      <c r="T303" s="2">
        <v>45128</v>
      </c>
      <c r="U303" s="3" t="s">
        <v>45</v>
      </c>
      <c r="W303" s="14" t="s">
        <v>81</v>
      </c>
      <c r="X303" s="10"/>
      <c r="Y303" s="3"/>
      <c r="AC303" s="7" t="s">
        <v>1084</v>
      </c>
    </row>
    <row r="304" spans="1:33" ht="16">
      <c r="A304" t="s">
        <v>1085</v>
      </c>
      <c r="B304" t="s">
        <v>1081</v>
      </c>
      <c r="C304" t="s">
        <v>1086</v>
      </c>
      <c r="D304" t="s">
        <v>247</v>
      </c>
      <c r="E304" t="s">
        <v>1082</v>
      </c>
      <c r="F304" t="s">
        <v>66</v>
      </c>
      <c r="I304" t="s">
        <v>1083</v>
      </c>
      <c r="O304" t="s">
        <v>33</v>
      </c>
      <c r="T304" s="2">
        <v>45161</v>
      </c>
      <c r="U304" s="3" t="s">
        <v>45</v>
      </c>
      <c r="W304" s="9">
        <f>14*4</f>
        <v>56</v>
      </c>
      <c r="X304" s="10" t="s">
        <v>1087</v>
      </c>
      <c r="Y304" s="3"/>
      <c r="AC304" s="44" t="s">
        <v>47</v>
      </c>
    </row>
    <row r="305" spans="1:33" ht="16">
      <c r="A305" t="s">
        <v>1088</v>
      </c>
      <c r="B305" t="s">
        <v>1089</v>
      </c>
      <c r="C305" t="s">
        <v>1086</v>
      </c>
      <c r="D305" t="s">
        <v>254</v>
      </c>
      <c r="E305" t="s">
        <v>1082</v>
      </c>
      <c r="F305" t="s">
        <v>66</v>
      </c>
      <c r="I305" t="s">
        <v>1083</v>
      </c>
      <c r="O305" t="s">
        <v>33</v>
      </c>
      <c r="T305" s="2">
        <v>44797</v>
      </c>
      <c r="U305" s="3" t="s">
        <v>45</v>
      </c>
      <c r="W305" s="9">
        <f>12*4</f>
        <v>48</v>
      </c>
      <c r="X305" s="10" t="s">
        <v>1090</v>
      </c>
      <c r="Y305" s="3"/>
      <c r="AC305" t="s">
        <v>47</v>
      </c>
      <c r="AG305" t="s">
        <v>1091</v>
      </c>
    </row>
    <row r="306" spans="1:33" ht="16">
      <c r="A306" t="s">
        <v>1092</v>
      </c>
      <c r="B306" t="s">
        <v>1089</v>
      </c>
      <c r="C306" t="s">
        <v>31</v>
      </c>
      <c r="D306" t="s">
        <v>254</v>
      </c>
      <c r="E306" t="s">
        <v>1082</v>
      </c>
      <c r="F306" t="s">
        <v>71</v>
      </c>
      <c r="I306" t="s">
        <v>1093</v>
      </c>
      <c r="O306" t="s">
        <v>33</v>
      </c>
      <c r="T306" s="2">
        <v>44790</v>
      </c>
      <c r="U306" s="3" t="s">
        <v>45</v>
      </c>
      <c r="W306" s="14">
        <v>22416</v>
      </c>
      <c r="X306" s="10" t="s">
        <v>1090</v>
      </c>
      <c r="Y306" s="3"/>
      <c r="AC306" s="7" t="s">
        <v>1094</v>
      </c>
      <c r="AG306" t="s">
        <v>1091</v>
      </c>
    </row>
    <row r="307" spans="1:33" ht="16">
      <c r="A307" t="s">
        <v>1095</v>
      </c>
      <c r="B307" t="s">
        <v>1096</v>
      </c>
      <c r="C307" t="s">
        <v>1086</v>
      </c>
      <c r="D307" t="s">
        <v>254</v>
      </c>
      <c r="E307" t="s">
        <v>1082</v>
      </c>
      <c r="F307" t="s">
        <v>66</v>
      </c>
      <c r="I307" t="s">
        <v>1097</v>
      </c>
      <c r="O307" t="s">
        <v>33</v>
      </c>
      <c r="T307" s="2">
        <v>44464</v>
      </c>
      <c r="U307" s="3" t="s">
        <v>45</v>
      </c>
      <c r="W307" s="9">
        <v>48</v>
      </c>
      <c r="X307" s="10" t="s">
        <v>1098</v>
      </c>
      <c r="Y307" s="3"/>
      <c r="AC307" t="s">
        <v>47</v>
      </c>
      <c r="AG307" t="s">
        <v>1091</v>
      </c>
    </row>
    <row r="308" spans="1:33" ht="16">
      <c r="A308" t="s">
        <v>1095</v>
      </c>
      <c r="B308" t="s">
        <v>1096</v>
      </c>
      <c r="C308" t="s">
        <v>31</v>
      </c>
      <c r="D308" t="s">
        <v>254</v>
      </c>
      <c r="E308" t="s">
        <v>1082</v>
      </c>
      <c r="F308" t="s">
        <v>71</v>
      </c>
      <c r="I308" t="s">
        <v>1097</v>
      </c>
      <c r="O308" t="s">
        <v>33</v>
      </c>
      <c r="T308" s="2">
        <v>44408</v>
      </c>
      <c r="U308" s="3" t="s">
        <v>45</v>
      </c>
      <c r="W308" s="9">
        <v>20068</v>
      </c>
      <c r="X308" s="10" t="s">
        <v>1099</v>
      </c>
      <c r="Y308" s="3"/>
      <c r="AC308" s="7" t="s">
        <v>1100</v>
      </c>
      <c r="AD308" s="7" t="s">
        <v>1101</v>
      </c>
      <c r="AG308" t="s">
        <v>1091</v>
      </c>
    </row>
    <row r="309" spans="1:33" ht="16">
      <c r="A309" t="s">
        <v>1102</v>
      </c>
      <c r="B309" t="s">
        <v>1103</v>
      </c>
      <c r="C309" t="s">
        <v>1086</v>
      </c>
      <c r="E309" t="s">
        <v>1082</v>
      </c>
      <c r="F309" t="s">
        <v>66</v>
      </c>
      <c r="H309" t="s">
        <v>33</v>
      </c>
      <c r="I309" t="s">
        <v>1104</v>
      </c>
      <c r="M309" t="s">
        <v>33</v>
      </c>
      <c r="Q309" t="s">
        <v>33</v>
      </c>
      <c r="T309" s="2">
        <v>43782</v>
      </c>
      <c r="U309" s="3" t="s">
        <v>45</v>
      </c>
      <c r="W309" s="9">
        <v>48</v>
      </c>
      <c r="X309" s="10" t="s">
        <v>1105</v>
      </c>
      <c r="Y309" s="3"/>
      <c r="AC309" t="s">
        <v>47</v>
      </c>
    </row>
    <row r="310" spans="1:33" ht="16">
      <c r="A310" t="s">
        <v>1102</v>
      </c>
      <c r="B310" t="s">
        <v>1103</v>
      </c>
      <c r="C310" t="s">
        <v>31</v>
      </c>
      <c r="E310" t="s">
        <v>1082</v>
      </c>
      <c r="F310" t="s">
        <v>71</v>
      </c>
      <c r="H310" t="s">
        <v>33</v>
      </c>
      <c r="I310" t="s">
        <v>1104</v>
      </c>
      <c r="M310" t="s">
        <v>33</v>
      </c>
      <c r="Q310" t="s">
        <v>33</v>
      </c>
      <c r="T310" s="2">
        <v>43757</v>
      </c>
      <c r="U310" s="3" t="s">
        <v>45</v>
      </c>
      <c r="W310" s="9">
        <v>10295</v>
      </c>
      <c r="X310" s="10" t="s">
        <v>1106</v>
      </c>
      <c r="Y310" s="3"/>
      <c r="AC310" s="7" t="s">
        <v>1107</v>
      </c>
    </row>
    <row r="311" spans="1:33" ht="16">
      <c r="A311" t="s">
        <v>1108</v>
      </c>
      <c r="B311" t="s">
        <v>1109</v>
      </c>
      <c r="E311" t="s">
        <v>1082</v>
      </c>
      <c r="F311" t="s">
        <v>66</v>
      </c>
      <c r="I311" t="s">
        <v>1110</v>
      </c>
      <c r="O311" t="s">
        <v>33</v>
      </c>
      <c r="T311" s="2">
        <v>43358</v>
      </c>
      <c r="U311" s="3"/>
      <c r="W311" s="9">
        <f>4*24</f>
        <v>96</v>
      </c>
      <c r="X311" s="10" t="s">
        <v>1111</v>
      </c>
      <c r="Y311" s="3"/>
      <c r="AC311" s="7"/>
      <c r="AG311" t="s">
        <v>1112</v>
      </c>
    </row>
    <row r="312" spans="1:33" ht="16">
      <c r="A312" t="s">
        <v>1108</v>
      </c>
      <c r="B312" t="s">
        <v>1109</v>
      </c>
      <c r="E312" t="s">
        <v>1082</v>
      </c>
      <c r="F312" t="s">
        <v>71</v>
      </c>
      <c r="I312" t="s">
        <v>1110</v>
      </c>
      <c r="O312" t="s">
        <v>33</v>
      </c>
      <c r="T312" s="2">
        <v>43302</v>
      </c>
      <c r="U312" s="3" t="s">
        <v>45</v>
      </c>
      <c r="W312" s="9">
        <v>10532</v>
      </c>
      <c r="X312" s="10" t="s">
        <v>1111</v>
      </c>
      <c r="Y312" s="3"/>
      <c r="AG312" t="s">
        <v>1112</v>
      </c>
    </row>
    <row r="313" spans="1:33" ht="16">
      <c r="A313" t="s">
        <v>1113</v>
      </c>
      <c r="B313" t="s">
        <v>1114</v>
      </c>
      <c r="C313" t="s">
        <v>31</v>
      </c>
      <c r="E313" t="s">
        <v>1115</v>
      </c>
      <c r="F313" t="s">
        <v>71</v>
      </c>
      <c r="I313" t="s">
        <v>2521</v>
      </c>
      <c r="N313" t="s">
        <v>33</v>
      </c>
      <c r="T313" s="2">
        <v>43090</v>
      </c>
      <c r="U313" s="3"/>
      <c r="W313" s="9">
        <v>200</v>
      </c>
      <c r="X313" s="10" t="s">
        <v>1116</v>
      </c>
      <c r="Y313" s="3"/>
    </row>
    <row r="314" spans="1:33" ht="16">
      <c r="A314" t="s">
        <v>1113</v>
      </c>
      <c r="B314" t="s">
        <v>1114</v>
      </c>
      <c r="C314" t="s">
        <v>39</v>
      </c>
      <c r="E314" t="s">
        <v>1115</v>
      </c>
      <c r="F314" t="s">
        <v>66</v>
      </c>
      <c r="I314" t="s">
        <v>2521</v>
      </c>
      <c r="N314" t="s">
        <v>33</v>
      </c>
      <c r="T314" s="2">
        <v>43095</v>
      </c>
      <c r="U314" s="3"/>
      <c r="W314" s="9">
        <v>40</v>
      </c>
      <c r="X314" s="10" t="s">
        <v>1116</v>
      </c>
      <c r="Y314" s="3"/>
    </row>
    <row r="315" spans="1:33" ht="16">
      <c r="A315" t="s">
        <v>1117</v>
      </c>
      <c r="B315" t="s">
        <v>1118</v>
      </c>
      <c r="E315" t="s">
        <v>1115</v>
      </c>
      <c r="I315" t="s">
        <v>2521</v>
      </c>
      <c r="N315" t="s">
        <v>33</v>
      </c>
      <c r="T315" s="2">
        <v>43359</v>
      </c>
      <c r="U315" s="3"/>
      <c r="X315" s="10"/>
      <c r="Y315" s="3"/>
    </row>
    <row r="316" spans="1:33" ht="16">
      <c r="A316" t="s">
        <v>1119</v>
      </c>
      <c r="B316" t="s">
        <v>1120</v>
      </c>
      <c r="E316" t="s">
        <v>1115</v>
      </c>
      <c r="F316" t="s">
        <v>66</v>
      </c>
      <c r="I316" t="s">
        <v>2521</v>
      </c>
      <c r="N316" t="s">
        <v>33</v>
      </c>
      <c r="T316" s="2">
        <v>43732</v>
      </c>
      <c r="U316" s="3"/>
      <c r="W316" s="9">
        <v>120</v>
      </c>
      <c r="X316" s="10" t="s">
        <v>1121</v>
      </c>
      <c r="Y316" s="3"/>
      <c r="AC316" s="7" t="s">
        <v>903</v>
      </c>
      <c r="AD316" s="7" t="s">
        <v>1122</v>
      </c>
      <c r="AE316" s="7" t="s">
        <v>1123</v>
      </c>
    </row>
    <row r="317" spans="1:33" ht="16">
      <c r="A317" t="s">
        <v>1124</v>
      </c>
      <c r="B317" t="s">
        <v>1125</v>
      </c>
      <c r="E317" t="s">
        <v>1115</v>
      </c>
      <c r="F317" t="s">
        <v>66</v>
      </c>
      <c r="I317" t="s">
        <v>2521</v>
      </c>
      <c r="N317" t="s">
        <v>33</v>
      </c>
      <c r="T317" s="92">
        <v>44078</v>
      </c>
      <c r="U317" s="3"/>
      <c r="W317" s="9">
        <v>120</v>
      </c>
      <c r="X317" s="10" t="s">
        <v>1126</v>
      </c>
      <c r="Y317" s="3"/>
    </row>
    <row r="318" spans="1:33" ht="16">
      <c r="A318" t="s">
        <v>1127</v>
      </c>
      <c r="B318" t="s">
        <v>1128</v>
      </c>
      <c r="E318" t="s">
        <v>1115</v>
      </c>
      <c r="F318" t="s">
        <v>66</v>
      </c>
      <c r="I318" t="s">
        <v>2521</v>
      </c>
      <c r="N318" t="s">
        <v>33</v>
      </c>
      <c r="T318" s="2">
        <v>44483</v>
      </c>
      <c r="U318" s="3"/>
      <c r="W318" s="9">
        <v>120</v>
      </c>
      <c r="X318" s="10" t="s">
        <v>1129</v>
      </c>
      <c r="Y318" s="3"/>
      <c r="AC318" s="7" t="s">
        <v>1130</v>
      </c>
    </row>
    <row r="319" spans="1:33" ht="16">
      <c r="A319" t="s">
        <v>1131</v>
      </c>
      <c r="B319" t="s">
        <v>1132</v>
      </c>
      <c r="E319" t="s">
        <v>1115</v>
      </c>
      <c r="F319" t="s">
        <v>66</v>
      </c>
      <c r="I319" t="s">
        <v>2521</v>
      </c>
      <c r="N319" t="s">
        <v>33</v>
      </c>
      <c r="T319" s="2">
        <v>44832</v>
      </c>
      <c r="U319" s="3"/>
      <c r="W319" s="9">
        <v>200</v>
      </c>
      <c r="X319" s="10" t="s">
        <v>1133</v>
      </c>
      <c r="Y319" s="3"/>
      <c r="AC319" s="7" t="s">
        <v>1134</v>
      </c>
    </row>
    <row r="320" spans="1:33" ht="16">
      <c r="A320" t="s">
        <v>1135</v>
      </c>
      <c r="B320" t="s">
        <v>1136</v>
      </c>
      <c r="C320" t="s">
        <v>31</v>
      </c>
      <c r="E320" t="s">
        <v>1115</v>
      </c>
      <c r="I320" t="s">
        <v>2521</v>
      </c>
      <c r="N320" t="s">
        <v>33</v>
      </c>
      <c r="T320" s="6">
        <v>45258</v>
      </c>
      <c r="U320" s="3" t="s">
        <v>45</v>
      </c>
      <c r="W320" s="9">
        <v>240</v>
      </c>
      <c r="X320" s="10" t="s">
        <v>1137</v>
      </c>
      <c r="Y320" s="3"/>
      <c r="AC320" s="7" t="s">
        <v>1138</v>
      </c>
      <c r="AD320" s="7" t="s">
        <v>1139</v>
      </c>
      <c r="AE320" s="7" t="s">
        <v>1140</v>
      </c>
    </row>
    <row r="321" spans="1:30" ht="18">
      <c r="A321" s="4" t="s">
        <v>1141</v>
      </c>
      <c r="B321" s="4" t="s">
        <v>1142</v>
      </c>
      <c r="C321" s="4" t="s">
        <v>735</v>
      </c>
      <c r="D321" t="s">
        <v>304</v>
      </c>
      <c r="E321" t="s">
        <v>1143</v>
      </c>
      <c r="I321" s="122" t="s">
        <v>1144</v>
      </c>
      <c r="T321" s="2">
        <v>45401</v>
      </c>
      <c r="U321" s="3" t="s">
        <v>45</v>
      </c>
      <c r="W321" s="14" t="s">
        <v>81</v>
      </c>
      <c r="X321" s="2"/>
      <c r="Y321" s="3"/>
      <c r="AC321" s="7" t="s">
        <v>1145</v>
      </c>
      <c r="AD321" s="7" t="s">
        <v>1146</v>
      </c>
    </row>
    <row r="322" spans="1:30" ht="16">
      <c r="A322" t="s">
        <v>1147</v>
      </c>
      <c r="B322" t="s">
        <v>1148</v>
      </c>
      <c r="C322" t="s">
        <v>31</v>
      </c>
      <c r="D322" t="s">
        <v>180</v>
      </c>
      <c r="E322" t="s">
        <v>1149</v>
      </c>
      <c r="F322" t="s">
        <v>71</v>
      </c>
      <c r="H322" t="s">
        <v>33</v>
      </c>
      <c r="I322" t="s">
        <v>1150</v>
      </c>
      <c r="L322" t="s">
        <v>33</v>
      </c>
      <c r="M322" t="s">
        <v>33</v>
      </c>
      <c r="O322" t="s">
        <v>33</v>
      </c>
      <c r="S322" t="s">
        <v>33</v>
      </c>
      <c r="T322" s="2">
        <v>45276</v>
      </c>
      <c r="U322" s="3" t="s">
        <v>45</v>
      </c>
      <c r="W322" s="14" t="s">
        <v>81</v>
      </c>
      <c r="X322" s="7" t="s">
        <v>1151</v>
      </c>
      <c r="Y322" s="3"/>
      <c r="AC322" s="7" t="s">
        <v>1152</v>
      </c>
      <c r="AD322" s="7" t="s">
        <v>1153</v>
      </c>
    </row>
    <row r="323" spans="1:30" ht="16">
      <c r="A323" t="s">
        <v>1154</v>
      </c>
      <c r="B323" t="s">
        <v>1148</v>
      </c>
      <c r="C323" t="s">
        <v>39</v>
      </c>
      <c r="D323" t="s">
        <v>180</v>
      </c>
      <c r="E323" t="s">
        <v>1149</v>
      </c>
      <c r="F323" t="s">
        <v>66</v>
      </c>
      <c r="H323" t="s">
        <v>33</v>
      </c>
      <c r="I323" t="s">
        <v>1150</v>
      </c>
      <c r="L323" t="s">
        <v>33</v>
      </c>
      <c r="M323" t="s">
        <v>33</v>
      </c>
      <c r="O323" t="s">
        <v>33</v>
      </c>
      <c r="S323" t="s">
        <v>33</v>
      </c>
      <c r="T323" s="2">
        <v>45305</v>
      </c>
      <c r="U323" s="3" t="s">
        <v>45</v>
      </c>
      <c r="W323" s="9">
        <f>32*4</f>
        <v>128</v>
      </c>
      <c r="X323" s="10" t="s">
        <v>1151</v>
      </c>
      <c r="Y323" s="3"/>
      <c r="AC323" t="s">
        <v>47</v>
      </c>
    </row>
    <row r="324" spans="1:30" ht="16">
      <c r="A324" t="s">
        <v>1155</v>
      </c>
      <c r="B324" t="s">
        <v>1156</v>
      </c>
      <c r="C324" t="s">
        <v>39</v>
      </c>
      <c r="D324" t="s">
        <v>247</v>
      </c>
      <c r="E324" t="s">
        <v>1149</v>
      </c>
      <c r="F324" t="s">
        <v>66</v>
      </c>
      <c r="H324" t="s">
        <v>33</v>
      </c>
      <c r="I324" t="s">
        <v>1150</v>
      </c>
      <c r="L324" t="s">
        <v>33</v>
      </c>
      <c r="M324" t="s">
        <v>33</v>
      </c>
      <c r="O324" t="s">
        <v>33</v>
      </c>
      <c r="S324" t="s">
        <v>33</v>
      </c>
      <c r="T324" s="2">
        <v>44794</v>
      </c>
      <c r="U324" s="3" t="s">
        <v>45</v>
      </c>
      <c r="W324" s="9">
        <f>32*4</f>
        <v>128</v>
      </c>
      <c r="X324" s="10" t="s">
        <v>1157</v>
      </c>
      <c r="Y324" s="3"/>
      <c r="AC324" t="s">
        <v>47</v>
      </c>
    </row>
    <row r="325" spans="1:30" ht="16">
      <c r="A325" t="s">
        <v>1158</v>
      </c>
      <c r="B325" t="s">
        <v>1156</v>
      </c>
      <c r="C325" t="s">
        <v>31</v>
      </c>
      <c r="D325" t="s">
        <v>247</v>
      </c>
      <c r="E325" t="s">
        <v>1149</v>
      </c>
      <c r="F325" t="s">
        <v>71</v>
      </c>
      <c r="H325" t="s">
        <v>33</v>
      </c>
      <c r="I325" t="s">
        <v>1150</v>
      </c>
      <c r="L325" t="s">
        <v>33</v>
      </c>
      <c r="M325" t="s">
        <v>33</v>
      </c>
      <c r="O325" t="s">
        <v>33</v>
      </c>
      <c r="S325" t="s">
        <v>33</v>
      </c>
      <c r="T325" s="2">
        <v>44772</v>
      </c>
      <c r="U325" s="3" t="s">
        <v>45</v>
      </c>
      <c r="W325" s="9">
        <v>10147</v>
      </c>
      <c r="X325" s="10" t="s">
        <v>1157</v>
      </c>
      <c r="Y325" s="3"/>
      <c r="AC325" t="s">
        <v>81</v>
      </c>
    </row>
    <row r="326" spans="1:30" ht="16">
      <c r="A326" t="s">
        <v>1159</v>
      </c>
      <c r="B326" t="s">
        <v>1160</v>
      </c>
      <c r="C326" t="s">
        <v>39</v>
      </c>
      <c r="D326" t="s">
        <v>254</v>
      </c>
      <c r="E326" t="s">
        <v>1149</v>
      </c>
      <c r="F326" t="s">
        <v>66</v>
      </c>
      <c r="H326" t="s">
        <v>33</v>
      </c>
      <c r="I326" t="s">
        <v>1161</v>
      </c>
      <c r="L326" t="s">
        <v>33</v>
      </c>
      <c r="T326" s="2">
        <v>44486</v>
      </c>
      <c r="U326" s="3" t="s">
        <v>45</v>
      </c>
      <c r="W326" s="14">
        <f>4*24</f>
        <v>96</v>
      </c>
      <c r="X326" s="10" t="s">
        <v>1162</v>
      </c>
      <c r="Y326" s="3"/>
      <c r="AC326" t="s">
        <v>81</v>
      </c>
    </row>
    <row r="327" spans="1:30" ht="16">
      <c r="A327" t="s">
        <v>1163</v>
      </c>
      <c r="B327" t="s">
        <v>1164</v>
      </c>
      <c r="C327" t="s">
        <v>39</v>
      </c>
      <c r="D327" t="s">
        <v>254</v>
      </c>
      <c r="E327" t="s">
        <v>1149</v>
      </c>
      <c r="F327" t="s">
        <v>66</v>
      </c>
      <c r="H327" t="s">
        <v>33</v>
      </c>
      <c r="I327" t="s">
        <v>1161</v>
      </c>
      <c r="L327" t="s">
        <v>33</v>
      </c>
      <c r="T327" s="2">
        <v>44485</v>
      </c>
      <c r="U327" s="3" t="s">
        <v>45</v>
      </c>
      <c r="W327" s="14" t="s">
        <v>81</v>
      </c>
      <c r="X327" s="10"/>
      <c r="Y327" s="3"/>
      <c r="AC327" t="s">
        <v>81</v>
      </c>
    </row>
    <row r="328" spans="1:30" ht="16">
      <c r="A328" t="s">
        <v>1165</v>
      </c>
      <c r="B328" t="s">
        <v>1166</v>
      </c>
      <c r="D328" t="s">
        <v>254</v>
      </c>
      <c r="E328" t="s">
        <v>1149</v>
      </c>
      <c r="F328" t="s">
        <v>71</v>
      </c>
      <c r="H328" t="s">
        <v>33</v>
      </c>
      <c r="I328" t="s">
        <v>1161</v>
      </c>
      <c r="L328" t="s">
        <v>33</v>
      </c>
      <c r="T328" s="2">
        <v>44464</v>
      </c>
      <c r="U328" s="7" t="s">
        <v>1167</v>
      </c>
      <c r="W328" s="9">
        <v>1071</v>
      </c>
      <c r="X328" s="7" t="s">
        <v>1162</v>
      </c>
      <c r="AC328" s="7" t="s">
        <v>1168</v>
      </c>
    </row>
    <row r="329" spans="1:30" ht="16">
      <c r="A329" t="s">
        <v>1169</v>
      </c>
      <c r="B329" t="s">
        <v>1170</v>
      </c>
      <c r="D329" t="s">
        <v>254</v>
      </c>
      <c r="E329" t="s">
        <v>1149</v>
      </c>
      <c r="F329" t="s">
        <v>71</v>
      </c>
      <c r="H329" t="s">
        <v>33</v>
      </c>
      <c r="I329" t="s">
        <v>1161</v>
      </c>
      <c r="L329" t="s">
        <v>33</v>
      </c>
      <c r="T329" s="2">
        <v>44464</v>
      </c>
      <c r="U329" t="s">
        <v>1171</v>
      </c>
      <c r="W329" s="14" t="s">
        <v>81</v>
      </c>
      <c r="AC329" s="44" t="s">
        <v>81</v>
      </c>
    </row>
    <row r="330" spans="1:30" ht="16">
      <c r="A330" t="s">
        <v>1172</v>
      </c>
      <c r="B330" t="s">
        <v>1173</v>
      </c>
      <c r="C330" t="s">
        <v>39</v>
      </c>
      <c r="F330" t="s">
        <v>66</v>
      </c>
      <c r="H330" t="s">
        <v>33</v>
      </c>
      <c r="I330" t="s">
        <v>1161</v>
      </c>
      <c r="L330" t="s">
        <v>33</v>
      </c>
      <c r="T330" s="2">
        <v>44092</v>
      </c>
      <c r="W330" s="9">
        <f>32*4</f>
        <v>128</v>
      </c>
      <c r="X330" s="7" t="s">
        <v>1174</v>
      </c>
      <c r="AC330" s="44"/>
    </row>
    <row r="331" spans="1:30" ht="16">
      <c r="A331" t="s">
        <v>1172</v>
      </c>
      <c r="B331" t="s">
        <v>1173</v>
      </c>
      <c r="C331" t="s">
        <v>31</v>
      </c>
      <c r="D331" t="s">
        <v>260</v>
      </c>
      <c r="E331" t="s">
        <v>1149</v>
      </c>
      <c r="F331" t="s">
        <v>71</v>
      </c>
      <c r="H331" t="s">
        <v>33</v>
      </c>
      <c r="I331" t="s">
        <v>1161</v>
      </c>
      <c r="L331" t="s">
        <v>33</v>
      </c>
      <c r="T331" s="2">
        <v>44066</v>
      </c>
      <c r="U331" s="7" t="s">
        <v>1175</v>
      </c>
      <c r="W331" s="14" t="s">
        <v>81</v>
      </c>
      <c r="X331" s="7"/>
      <c r="AC331" s="7" t="s">
        <v>1176</v>
      </c>
      <c r="AD331" s="7" t="s">
        <v>1177</v>
      </c>
    </row>
    <row r="332" spans="1:30" ht="16">
      <c r="A332" t="s">
        <v>1178</v>
      </c>
      <c r="B332" t="s">
        <v>1179</v>
      </c>
      <c r="D332" t="s">
        <v>104</v>
      </c>
      <c r="E332" t="s">
        <v>1149</v>
      </c>
      <c r="F332" t="s">
        <v>1180</v>
      </c>
      <c r="I332" t="s">
        <v>1181</v>
      </c>
      <c r="L332" t="s">
        <v>33</v>
      </c>
      <c r="O332" t="s">
        <v>33</v>
      </c>
      <c r="T332" s="2">
        <v>43647</v>
      </c>
      <c r="U332" t="s">
        <v>1182</v>
      </c>
      <c r="AC332" t="s">
        <v>81</v>
      </c>
    </row>
    <row r="333" spans="1:30" ht="16">
      <c r="A333" t="s">
        <v>1183</v>
      </c>
      <c r="B333" t="s">
        <v>1179</v>
      </c>
      <c r="D333" t="s">
        <v>104</v>
      </c>
      <c r="E333" t="s">
        <v>1149</v>
      </c>
      <c r="F333" t="s">
        <v>71</v>
      </c>
      <c r="I333" t="s">
        <v>1181</v>
      </c>
      <c r="L333" t="s">
        <v>33</v>
      </c>
      <c r="O333" t="s">
        <v>33</v>
      </c>
      <c r="T333" s="2">
        <v>43611</v>
      </c>
      <c r="W333" s="9">
        <v>15318</v>
      </c>
      <c r="X333" s="7" t="s">
        <v>1184</v>
      </c>
      <c r="AC333" t="s">
        <v>81</v>
      </c>
    </row>
    <row r="334" spans="1:30" ht="16">
      <c r="A334" t="s">
        <v>1185</v>
      </c>
      <c r="B334" t="s">
        <v>1179</v>
      </c>
      <c r="C334" t="s">
        <v>39</v>
      </c>
      <c r="D334" t="s">
        <v>104</v>
      </c>
      <c r="E334" t="s">
        <v>1149</v>
      </c>
      <c r="F334" t="s">
        <v>66</v>
      </c>
      <c r="I334" t="s">
        <v>1181</v>
      </c>
      <c r="L334" t="s">
        <v>33</v>
      </c>
      <c r="O334" t="s">
        <v>33</v>
      </c>
      <c r="T334" s="2">
        <v>43631</v>
      </c>
      <c r="U334" t="s">
        <v>1186</v>
      </c>
      <c r="V334" s="5" t="s">
        <v>1187</v>
      </c>
      <c r="W334" s="9">
        <f>24*4</f>
        <v>96</v>
      </c>
      <c r="X334" s="7" t="s">
        <v>1184</v>
      </c>
      <c r="AC334" t="s">
        <v>81</v>
      </c>
    </row>
    <row r="335" spans="1:30" ht="16">
      <c r="A335" t="s">
        <v>1188</v>
      </c>
      <c r="B335" t="s">
        <v>1179</v>
      </c>
      <c r="D335" t="s">
        <v>104</v>
      </c>
      <c r="E335" t="s">
        <v>1149</v>
      </c>
      <c r="F335" t="s">
        <v>71</v>
      </c>
      <c r="I335" t="s">
        <v>1181</v>
      </c>
      <c r="L335" t="s">
        <v>33</v>
      </c>
      <c r="O335" t="s">
        <v>33</v>
      </c>
      <c r="T335" s="2">
        <v>43610</v>
      </c>
      <c r="U335" t="s">
        <v>1186</v>
      </c>
      <c r="V335" s="4" t="s">
        <v>1189</v>
      </c>
      <c r="W335" s="14"/>
      <c r="X335" s="7" t="s">
        <v>1190</v>
      </c>
      <c r="AC335" t="s">
        <v>81</v>
      </c>
    </row>
    <row r="336" spans="1:30" ht="16">
      <c r="A336" t="s">
        <v>1191</v>
      </c>
      <c r="B336" t="s">
        <v>1192</v>
      </c>
      <c r="C336" t="s">
        <v>39</v>
      </c>
      <c r="D336" t="s">
        <v>193</v>
      </c>
      <c r="E336" t="s">
        <v>1149</v>
      </c>
      <c r="F336" t="s">
        <v>66</v>
      </c>
      <c r="I336" t="s">
        <v>1193</v>
      </c>
      <c r="L336" t="s">
        <v>33</v>
      </c>
      <c r="T336" s="2">
        <v>43204</v>
      </c>
      <c r="U336" t="s">
        <v>1186</v>
      </c>
      <c r="V336" s="5" t="s">
        <v>1194</v>
      </c>
      <c r="W336" s="9">
        <f>24*4</f>
        <v>96</v>
      </c>
      <c r="X336" s="7" t="s">
        <v>1190</v>
      </c>
      <c r="AC336" t="s">
        <v>47</v>
      </c>
    </row>
    <row r="337" spans="1:33" ht="16">
      <c r="A337" t="s">
        <v>1195</v>
      </c>
      <c r="B337" t="s">
        <v>1192</v>
      </c>
      <c r="C337" t="s">
        <v>31</v>
      </c>
      <c r="D337" t="s">
        <v>193</v>
      </c>
      <c r="E337" t="s">
        <v>1149</v>
      </c>
      <c r="F337" t="s">
        <v>71</v>
      </c>
      <c r="I337" t="s">
        <v>1193</v>
      </c>
      <c r="L337" t="s">
        <v>33</v>
      </c>
      <c r="T337" s="2">
        <v>43183</v>
      </c>
      <c r="U337" t="s">
        <v>1186</v>
      </c>
      <c r="V337" s="5" t="s">
        <v>1196</v>
      </c>
      <c r="W337" s="9">
        <f>2621*4</f>
        <v>10484</v>
      </c>
      <c r="X337" s="7" t="s">
        <v>1190</v>
      </c>
      <c r="AC337" s="7" t="s">
        <v>1197</v>
      </c>
    </row>
    <row r="338" spans="1:33" ht="16">
      <c r="A338" t="s">
        <v>1195</v>
      </c>
      <c r="B338" t="s">
        <v>1198</v>
      </c>
      <c r="D338" t="s">
        <v>193</v>
      </c>
      <c r="E338" t="s">
        <v>1149</v>
      </c>
      <c r="I338" t="s">
        <v>1193</v>
      </c>
      <c r="L338" t="s">
        <v>33</v>
      </c>
      <c r="T338" s="2"/>
      <c r="V338" s="5"/>
      <c r="W338" s="118"/>
      <c r="X338" s="7"/>
      <c r="AC338" s="7"/>
    </row>
    <row r="339" spans="1:33" ht="16">
      <c r="A339" t="s">
        <v>1199</v>
      </c>
      <c r="B339" t="s">
        <v>1200</v>
      </c>
      <c r="C339" t="s">
        <v>735</v>
      </c>
      <c r="E339" t="s">
        <v>1201</v>
      </c>
      <c r="F339" t="s">
        <v>66</v>
      </c>
      <c r="H339" t="s">
        <v>33</v>
      </c>
      <c r="I339" t="s">
        <v>1202</v>
      </c>
      <c r="N339" t="s">
        <v>33</v>
      </c>
      <c r="Q339" t="s">
        <v>33</v>
      </c>
      <c r="T339" s="2">
        <v>43403</v>
      </c>
      <c r="V339" s="5"/>
      <c r="W339" s="9">
        <f>44*4</f>
        <v>176</v>
      </c>
      <c r="X339" s="7" t="s">
        <v>1203</v>
      </c>
      <c r="AC339" s="7"/>
      <c r="AG339" s="103" t="s">
        <v>1204</v>
      </c>
    </row>
    <row r="340" spans="1:33" ht="16">
      <c r="A340" t="s">
        <v>1199</v>
      </c>
      <c r="B340" t="s">
        <v>1200</v>
      </c>
      <c r="C340" t="s">
        <v>735</v>
      </c>
      <c r="E340" t="s">
        <v>1201</v>
      </c>
      <c r="F340" t="s">
        <v>71</v>
      </c>
      <c r="H340" t="s">
        <v>33</v>
      </c>
      <c r="I340" t="s">
        <v>1202</v>
      </c>
      <c r="N340" t="s">
        <v>33</v>
      </c>
      <c r="Q340" t="s">
        <v>33</v>
      </c>
      <c r="T340" s="2">
        <v>43386</v>
      </c>
      <c r="U340" t="s">
        <v>1186</v>
      </c>
      <c r="V340" s="5" t="s">
        <v>1205</v>
      </c>
      <c r="W340" s="9">
        <v>12000</v>
      </c>
      <c r="X340" s="7" t="s">
        <v>1203</v>
      </c>
      <c r="AC340" t="s">
        <v>81</v>
      </c>
      <c r="AG340" s="103" t="s">
        <v>1204</v>
      </c>
    </row>
    <row r="341" spans="1:33" ht="16">
      <c r="A341" s="4" t="s">
        <v>1206</v>
      </c>
      <c r="B341" t="s">
        <v>1207</v>
      </c>
      <c r="C341" s="4"/>
      <c r="D341" t="s">
        <v>193</v>
      </c>
      <c r="E341" t="s">
        <v>1208</v>
      </c>
      <c r="I341" s="15" t="s">
        <v>1209</v>
      </c>
      <c r="N341" t="s">
        <v>33</v>
      </c>
      <c r="Q341" t="s">
        <v>33</v>
      </c>
      <c r="T341" s="2">
        <v>45413</v>
      </c>
      <c r="U341" t="s">
        <v>1186</v>
      </c>
      <c r="V341" s="5" t="s">
        <v>1210</v>
      </c>
      <c r="W341" s="9">
        <v>1000</v>
      </c>
      <c r="X341" s="7" t="s">
        <v>1211</v>
      </c>
      <c r="AC341" s="7" t="s">
        <v>1212</v>
      </c>
    </row>
    <row r="342" spans="1:33" ht="16">
      <c r="A342" t="s">
        <v>1213</v>
      </c>
      <c r="B342" t="s">
        <v>1214</v>
      </c>
      <c r="C342" t="s">
        <v>39</v>
      </c>
      <c r="E342" t="s">
        <v>1215</v>
      </c>
      <c r="F342" t="s">
        <v>66</v>
      </c>
      <c r="I342" t="s">
        <v>2528</v>
      </c>
      <c r="N342" t="s">
        <v>33</v>
      </c>
      <c r="O342" t="s">
        <v>33</v>
      </c>
      <c r="T342" s="2">
        <v>45039</v>
      </c>
      <c r="U342" t="s">
        <v>1186</v>
      </c>
      <c r="V342" s="5" t="s">
        <v>1216</v>
      </c>
      <c r="W342" s="14" t="s">
        <v>81</v>
      </c>
      <c r="AC342" t="s">
        <v>47</v>
      </c>
    </row>
    <row r="343" spans="1:33" ht="16">
      <c r="A343" t="s">
        <v>1217</v>
      </c>
      <c r="B343" t="s">
        <v>1214</v>
      </c>
      <c r="C343" t="s">
        <v>31</v>
      </c>
      <c r="E343" t="s">
        <v>1215</v>
      </c>
      <c r="F343" t="s">
        <v>71</v>
      </c>
      <c r="I343" t="s">
        <v>2528</v>
      </c>
      <c r="N343" t="s">
        <v>33</v>
      </c>
      <c r="O343" t="s">
        <v>33</v>
      </c>
      <c r="T343" s="2">
        <v>45017</v>
      </c>
      <c r="U343" t="s">
        <v>1186</v>
      </c>
      <c r="V343" s="5" t="s">
        <v>1218</v>
      </c>
      <c r="W343" s="14" t="s">
        <v>81</v>
      </c>
      <c r="X343" s="7"/>
      <c r="AC343" s="7" t="s">
        <v>1219</v>
      </c>
    </row>
    <row r="344" spans="1:33" ht="16">
      <c r="A344" t="s">
        <v>1220</v>
      </c>
      <c r="B344" t="s">
        <v>1214</v>
      </c>
      <c r="C344" t="s">
        <v>31</v>
      </c>
      <c r="E344" t="s">
        <v>1215</v>
      </c>
      <c r="F344" t="s">
        <v>71</v>
      </c>
      <c r="I344" t="s">
        <v>2528</v>
      </c>
      <c r="N344" t="s">
        <v>33</v>
      </c>
      <c r="O344" t="s">
        <v>33</v>
      </c>
      <c r="T344" s="2">
        <v>45012</v>
      </c>
      <c r="U344" t="s">
        <v>1186</v>
      </c>
      <c r="V344" s="5" t="s">
        <v>1221</v>
      </c>
      <c r="W344" s="9">
        <v>3000</v>
      </c>
      <c r="X344" s="7" t="s">
        <v>1222</v>
      </c>
    </row>
    <row r="345" spans="1:33" ht="16">
      <c r="A345" t="s">
        <v>1223</v>
      </c>
      <c r="B345" t="s">
        <v>1224</v>
      </c>
      <c r="E345" t="s">
        <v>1215</v>
      </c>
      <c r="F345" t="s">
        <v>66</v>
      </c>
      <c r="I345" t="s">
        <v>2529</v>
      </c>
      <c r="N345" t="s">
        <v>33</v>
      </c>
      <c r="O345" t="s">
        <v>33</v>
      </c>
      <c r="T345" s="2">
        <v>44659</v>
      </c>
      <c r="U345" t="s">
        <v>1186</v>
      </c>
      <c r="V345" s="5" t="s">
        <v>1225</v>
      </c>
      <c r="W345" s="9">
        <v>53</v>
      </c>
      <c r="X345" s="7" t="s">
        <v>1226</v>
      </c>
    </row>
    <row r="346" spans="1:33" ht="16">
      <c r="A346" t="s">
        <v>1223</v>
      </c>
      <c r="B346" t="s">
        <v>1227</v>
      </c>
      <c r="E346" t="s">
        <v>1215</v>
      </c>
      <c r="F346" t="s">
        <v>71</v>
      </c>
      <c r="I346" t="s">
        <v>2529</v>
      </c>
      <c r="N346" t="s">
        <v>33</v>
      </c>
      <c r="O346" t="s">
        <v>33</v>
      </c>
      <c r="T346" s="2">
        <v>44660</v>
      </c>
      <c r="U346" t="s">
        <v>1186</v>
      </c>
      <c r="V346" s="5" t="s">
        <v>1225</v>
      </c>
      <c r="W346" s="9">
        <v>500</v>
      </c>
      <c r="X346" s="7" t="s">
        <v>1226</v>
      </c>
      <c r="AC346" s="7" t="s">
        <v>1228</v>
      </c>
      <c r="AD346" s="7" t="s">
        <v>1229</v>
      </c>
    </row>
    <row r="347" spans="1:33" ht="16">
      <c r="A347" t="s">
        <v>1230</v>
      </c>
      <c r="B347" t="s">
        <v>1231</v>
      </c>
      <c r="C347" t="s">
        <v>31</v>
      </c>
      <c r="E347" t="s">
        <v>1215</v>
      </c>
      <c r="F347" t="s">
        <v>66</v>
      </c>
      <c r="I347" t="s">
        <v>2528</v>
      </c>
      <c r="N347" t="s">
        <v>33</v>
      </c>
      <c r="O347" t="s">
        <v>33</v>
      </c>
      <c r="Q347" t="s">
        <v>33</v>
      </c>
      <c r="T347" s="2">
        <v>44289</v>
      </c>
      <c r="U347" t="s">
        <v>1186</v>
      </c>
      <c r="V347" s="5"/>
      <c r="W347" s="9">
        <v>160</v>
      </c>
      <c r="X347" s="7" t="s">
        <v>1232</v>
      </c>
      <c r="AC347" s="7"/>
      <c r="AD347" s="7"/>
    </row>
    <row r="348" spans="1:33" ht="16">
      <c r="A348" t="s">
        <v>1230</v>
      </c>
      <c r="B348" t="s">
        <v>1231</v>
      </c>
      <c r="C348" t="s">
        <v>31</v>
      </c>
      <c r="E348" t="s">
        <v>1215</v>
      </c>
      <c r="F348" t="s">
        <v>71</v>
      </c>
      <c r="I348" t="s">
        <v>2528</v>
      </c>
      <c r="N348" t="s">
        <v>33</v>
      </c>
      <c r="O348" t="s">
        <v>33</v>
      </c>
      <c r="Q348" t="s">
        <v>33</v>
      </c>
      <c r="T348" s="2">
        <v>44289</v>
      </c>
      <c r="U348" t="s">
        <v>1186</v>
      </c>
      <c r="V348" s="5" t="s">
        <v>1233</v>
      </c>
      <c r="W348" s="9">
        <v>2352</v>
      </c>
      <c r="X348" s="7" t="s">
        <v>1232</v>
      </c>
      <c r="AC348" s="7" t="s">
        <v>1234</v>
      </c>
      <c r="AD348" s="7" t="s">
        <v>1235</v>
      </c>
    </row>
    <row r="349" spans="1:33" ht="16">
      <c r="A349" t="s">
        <v>1236</v>
      </c>
      <c r="B349" t="s">
        <v>1237</v>
      </c>
      <c r="C349" t="s">
        <v>39</v>
      </c>
      <c r="E349" t="s">
        <v>1215</v>
      </c>
      <c r="F349" t="s">
        <v>66</v>
      </c>
      <c r="I349" t="s">
        <v>2528</v>
      </c>
      <c r="N349" t="s">
        <v>33</v>
      </c>
      <c r="O349" t="s">
        <v>33</v>
      </c>
      <c r="T349" s="2">
        <v>44117</v>
      </c>
      <c r="U349" t="s">
        <v>1186</v>
      </c>
      <c r="V349" s="5" t="s">
        <v>1238</v>
      </c>
      <c r="W349" s="9">
        <v>160</v>
      </c>
      <c r="X349" s="7" t="s">
        <v>1239</v>
      </c>
      <c r="AC349" t="s">
        <v>47</v>
      </c>
    </row>
    <row r="350" spans="1:33" ht="16">
      <c r="A350" t="s">
        <v>1236</v>
      </c>
      <c r="B350" t="s">
        <v>1237</v>
      </c>
      <c r="C350" t="s">
        <v>31</v>
      </c>
      <c r="E350" t="s">
        <v>1215</v>
      </c>
      <c r="F350" t="s">
        <v>71</v>
      </c>
      <c r="I350" t="s">
        <v>2528</v>
      </c>
      <c r="N350" t="s">
        <v>33</v>
      </c>
      <c r="O350" t="s">
        <v>33</v>
      </c>
      <c r="T350" s="2">
        <v>43940</v>
      </c>
      <c r="U350" t="s">
        <v>1186</v>
      </c>
      <c r="V350" s="5" t="s">
        <v>1240</v>
      </c>
      <c r="W350" s="9">
        <f>681*4</f>
        <v>2724</v>
      </c>
      <c r="X350" s="7" t="s">
        <v>1241</v>
      </c>
      <c r="AC350" s="7" t="s">
        <v>1242</v>
      </c>
      <c r="AD350" s="7" t="s">
        <v>1243</v>
      </c>
      <c r="AE350" s="7" t="s">
        <v>1244</v>
      </c>
    </row>
    <row r="351" spans="1:33" ht="16">
      <c r="A351" t="s">
        <v>1245</v>
      </c>
      <c r="B351" t="s">
        <v>1246</v>
      </c>
      <c r="C351" t="s">
        <v>39</v>
      </c>
      <c r="E351" t="s">
        <v>1215</v>
      </c>
      <c r="F351" t="s">
        <v>66</v>
      </c>
      <c r="I351" t="s">
        <v>2528</v>
      </c>
      <c r="N351" t="s">
        <v>33</v>
      </c>
      <c r="O351" t="s">
        <v>33</v>
      </c>
      <c r="T351" s="6">
        <v>44764</v>
      </c>
      <c r="U351" t="s">
        <v>1186</v>
      </c>
      <c r="V351" s="5" t="s">
        <v>1247</v>
      </c>
      <c r="W351" s="9">
        <v>160</v>
      </c>
      <c r="X351" s="7" t="s">
        <v>1248</v>
      </c>
      <c r="AC351" t="s">
        <v>47</v>
      </c>
    </row>
    <row r="352" spans="1:33" ht="16">
      <c r="A352" t="s">
        <v>1249</v>
      </c>
      <c r="B352" t="s">
        <v>1250</v>
      </c>
      <c r="C352" t="s">
        <v>39</v>
      </c>
      <c r="D352" t="s">
        <v>195</v>
      </c>
      <c r="E352" t="s">
        <v>1251</v>
      </c>
      <c r="F352" t="s">
        <v>66</v>
      </c>
      <c r="H352" t="s">
        <v>33</v>
      </c>
      <c r="I352" t="s">
        <v>1209</v>
      </c>
      <c r="N352" t="s">
        <v>33</v>
      </c>
      <c r="Q352" t="s">
        <v>33</v>
      </c>
      <c r="T352" s="2">
        <v>44978</v>
      </c>
      <c r="U352" t="s">
        <v>1186</v>
      </c>
      <c r="V352" s="5" t="s">
        <v>1252</v>
      </c>
      <c r="W352" s="9">
        <v>300</v>
      </c>
      <c r="X352" s="7" t="s">
        <v>1253</v>
      </c>
      <c r="AC352" s="44" t="s">
        <v>47</v>
      </c>
    </row>
    <row r="353" spans="1:33" ht="16">
      <c r="A353" t="s">
        <v>1254</v>
      </c>
      <c r="B353" t="s">
        <v>1250</v>
      </c>
      <c r="C353" t="s">
        <v>31</v>
      </c>
      <c r="D353" t="s">
        <v>195</v>
      </c>
      <c r="E353" t="s">
        <v>1251</v>
      </c>
      <c r="F353" t="s">
        <v>71</v>
      </c>
      <c r="H353" t="s">
        <v>33</v>
      </c>
      <c r="I353" t="s">
        <v>1255</v>
      </c>
      <c r="N353" t="s">
        <v>33</v>
      </c>
      <c r="Q353" t="s">
        <v>33</v>
      </c>
      <c r="T353" s="2">
        <v>44859</v>
      </c>
      <c r="U353" t="s">
        <v>1186</v>
      </c>
      <c r="V353" s="5" t="s">
        <v>1256</v>
      </c>
      <c r="W353" s="9">
        <v>3000</v>
      </c>
      <c r="X353" s="7" t="s">
        <v>1253</v>
      </c>
      <c r="AC353" s="7" t="s">
        <v>1257</v>
      </c>
    </row>
    <row r="354" spans="1:33" ht="16">
      <c r="A354" t="s">
        <v>1258</v>
      </c>
      <c r="B354" t="s">
        <v>1259</v>
      </c>
      <c r="E354" t="s">
        <v>1251</v>
      </c>
      <c r="I354" t="s">
        <v>1260</v>
      </c>
      <c r="T354" s="6">
        <v>45437</v>
      </c>
      <c r="U354" t="s">
        <v>1186</v>
      </c>
      <c r="V354" s="5" t="s">
        <v>1261</v>
      </c>
      <c r="W354" s="9">
        <v>1200</v>
      </c>
      <c r="X354" s="7" t="s">
        <v>1262</v>
      </c>
      <c r="AC354" s="7" t="s">
        <v>1263</v>
      </c>
    </row>
    <row r="355" spans="1:33" ht="16">
      <c r="A355" t="s">
        <v>1264</v>
      </c>
      <c r="B355" t="s">
        <v>1265</v>
      </c>
      <c r="C355" t="s">
        <v>39</v>
      </c>
      <c r="E355" t="s">
        <v>1266</v>
      </c>
      <c r="F355" t="s">
        <v>66</v>
      </c>
      <c r="H355" t="s">
        <v>33</v>
      </c>
      <c r="I355" t="s">
        <v>1267</v>
      </c>
      <c r="P355" t="s">
        <v>33</v>
      </c>
      <c r="T355" s="6">
        <v>44090</v>
      </c>
      <c r="V355" s="5"/>
      <c r="W355" s="9">
        <v>200</v>
      </c>
      <c r="X355" s="7" t="s">
        <v>1268</v>
      </c>
      <c r="AC355" s="80" t="s">
        <v>47</v>
      </c>
    </row>
    <row r="356" spans="1:33" ht="16">
      <c r="A356" t="s">
        <v>1264</v>
      </c>
      <c r="B356" t="s">
        <v>1265</v>
      </c>
      <c r="C356" t="s">
        <v>31</v>
      </c>
      <c r="E356" t="s">
        <v>1266</v>
      </c>
      <c r="F356" t="s">
        <v>71</v>
      </c>
      <c r="H356" t="s">
        <v>33</v>
      </c>
      <c r="I356" t="s">
        <v>1267</v>
      </c>
      <c r="P356" t="s">
        <v>33</v>
      </c>
      <c r="T356" s="2">
        <v>44068</v>
      </c>
      <c r="U356" t="s">
        <v>1186</v>
      </c>
      <c r="V356" s="5" t="s">
        <v>1269</v>
      </c>
      <c r="W356" s="9">
        <v>1200</v>
      </c>
      <c r="X356" s="7" t="s">
        <v>1268</v>
      </c>
      <c r="AC356" t="s">
        <v>81</v>
      </c>
    </row>
    <row r="357" spans="1:33" ht="16">
      <c r="A357" t="s">
        <v>1270</v>
      </c>
      <c r="B357" t="s">
        <v>1271</v>
      </c>
      <c r="E357" t="s">
        <v>1272</v>
      </c>
      <c r="I357" t="s">
        <v>1273</v>
      </c>
      <c r="S357" t="s">
        <v>33</v>
      </c>
      <c r="T357" s="6">
        <v>45269</v>
      </c>
      <c r="U357" t="s">
        <v>1274</v>
      </c>
      <c r="W357" s="14" t="s">
        <v>81</v>
      </c>
      <c r="AC357" s="7" t="s">
        <v>1275</v>
      </c>
      <c r="AD357" s="7" t="s">
        <v>1276</v>
      </c>
      <c r="AE357" s="7" t="s">
        <v>1277</v>
      </c>
    </row>
    <row r="358" spans="1:33" ht="16">
      <c r="A358" t="s">
        <v>1278</v>
      </c>
      <c r="B358" t="s">
        <v>1279</v>
      </c>
      <c r="E358" t="s">
        <v>1280</v>
      </c>
      <c r="I358" t="s">
        <v>1281</v>
      </c>
      <c r="S358" t="s">
        <v>33</v>
      </c>
      <c r="T358" s="2">
        <v>45269</v>
      </c>
      <c r="U358" t="s">
        <v>1274</v>
      </c>
      <c r="W358" s="14" t="s">
        <v>81</v>
      </c>
      <c r="AC358" t="s">
        <v>81</v>
      </c>
    </row>
    <row r="359" spans="1:33" ht="16">
      <c r="A359" t="s">
        <v>1282</v>
      </c>
      <c r="B359" t="s">
        <v>1283</v>
      </c>
      <c r="C359" t="s">
        <v>31</v>
      </c>
      <c r="E359" t="s">
        <v>1284</v>
      </c>
      <c r="I359" t="s">
        <v>1285</v>
      </c>
      <c r="T359" s="2">
        <v>43458</v>
      </c>
      <c r="U359" t="s">
        <v>1274</v>
      </c>
      <c r="W359" s="14" t="s">
        <v>81</v>
      </c>
      <c r="AC359" s="7" t="s">
        <v>1286</v>
      </c>
      <c r="AD359" s="7" t="s">
        <v>1287</v>
      </c>
    </row>
    <row r="360" spans="1:33" ht="16">
      <c r="A360" t="s">
        <v>1288</v>
      </c>
      <c r="B360" t="s">
        <v>1289</v>
      </c>
      <c r="C360" t="s">
        <v>31</v>
      </c>
      <c r="D360" t="s">
        <v>1290</v>
      </c>
      <c r="E360" t="s">
        <v>1291</v>
      </c>
      <c r="I360" t="s">
        <v>2450</v>
      </c>
      <c r="J360" t="s">
        <v>33</v>
      </c>
      <c r="L360" t="s">
        <v>33</v>
      </c>
      <c r="M360" t="s">
        <v>33</v>
      </c>
      <c r="T360" s="2">
        <v>45311</v>
      </c>
      <c r="U360" t="s">
        <v>1274</v>
      </c>
      <c r="W360" s="14" t="s">
        <v>81</v>
      </c>
      <c r="AC360" s="7" t="s">
        <v>1292</v>
      </c>
      <c r="AD360" s="7" t="s">
        <v>1293</v>
      </c>
    </row>
    <row r="361" spans="1:33" ht="16">
      <c r="A361" t="s">
        <v>1294</v>
      </c>
      <c r="B361" t="s">
        <v>1289</v>
      </c>
      <c r="C361" t="s">
        <v>31</v>
      </c>
      <c r="D361" t="s">
        <v>1295</v>
      </c>
      <c r="E361" t="s">
        <v>1291</v>
      </c>
      <c r="I361" t="s">
        <v>2450</v>
      </c>
      <c r="J361" t="s">
        <v>33</v>
      </c>
      <c r="L361" t="s">
        <v>33</v>
      </c>
      <c r="M361" t="s">
        <v>33</v>
      </c>
      <c r="T361" s="2">
        <v>45059</v>
      </c>
      <c r="U361" t="s">
        <v>1274</v>
      </c>
      <c r="W361" s="14" t="s">
        <v>81</v>
      </c>
      <c r="AC361" s="7" t="s">
        <v>1296</v>
      </c>
      <c r="AD361" s="7" t="s">
        <v>1297</v>
      </c>
      <c r="AE361" s="7" t="s">
        <v>1298</v>
      </c>
    </row>
    <row r="362" spans="1:33" ht="16">
      <c r="A362" t="s">
        <v>1299</v>
      </c>
      <c r="B362" t="s">
        <v>1300</v>
      </c>
      <c r="C362" t="s">
        <v>31</v>
      </c>
      <c r="D362" t="s">
        <v>1290</v>
      </c>
      <c r="E362" t="s">
        <v>1291</v>
      </c>
      <c r="I362" t="s">
        <v>2450</v>
      </c>
      <c r="J362" t="s">
        <v>33</v>
      </c>
      <c r="L362" t="s">
        <v>33</v>
      </c>
      <c r="M362" t="s">
        <v>33</v>
      </c>
      <c r="T362" s="2">
        <v>44918</v>
      </c>
      <c r="U362" t="s">
        <v>1274</v>
      </c>
      <c r="W362" s="14" t="s">
        <v>81</v>
      </c>
      <c r="AC362" s="7" t="s">
        <v>1301</v>
      </c>
      <c r="AD362" s="7" t="s">
        <v>1302</v>
      </c>
    </row>
    <row r="363" spans="1:33" ht="16">
      <c r="A363" t="s">
        <v>1303</v>
      </c>
      <c r="B363" t="s">
        <v>1300</v>
      </c>
      <c r="C363" t="s">
        <v>31</v>
      </c>
      <c r="D363" t="s">
        <v>1295</v>
      </c>
      <c r="E363" t="s">
        <v>1291</v>
      </c>
      <c r="I363" t="s">
        <v>2450</v>
      </c>
      <c r="J363" t="s">
        <v>33</v>
      </c>
      <c r="L363" t="s">
        <v>33</v>
      </c>
      <c r="M363" t="s">
        <v>33</v>
      </c>
      <c r="T363" s="2">
        <v>44688</v>
      </c>
      <c r="U363" t="s">
        <v>1274</v>
      </c>
      <c r="W363" s="14" t="s">
        <v>81</v>
      </c>
      <c r="AC363" s="7" t="s">
        <v>1304</v>
      </c>
      <c r="AD363" s="7" t="s">
        <v>1305</v>
      </c>
      <c r="AE363" s="7" t="s">
        <v>1306</v>
      </c>
    </row>
    <row r="364" spans="1:33" ht="16">
      <c r="A364" t="s">
        <v>1307</v>
      </c>
      <c r="B364" t="s">
        <v>1308</v>
      </c>
      <c r="C364" t="s">
        <v>31</v>
      </c>
      <c r="D364" t="s">
        <v>1309</v>
      </c>
      <c r="E364" t="s">
        <v>1291</v>
      </c>
      <c r="I364" t="s">
        <v>2450</v>
      </c>
      <c r="J364" t="s">
        <v>33</v>
      </c>
      <c r="L364" t="s">
        <v>33</v>
      </c>
      <c r="M364" t="s">
        <v>33</v>
      </c>
      <c r="T364" s="2">
        <v>44527</v>
      </c>
      <c r="U364" t="s">
        <v>1274</v>
      </c>
      <c r="W364" s="14" t="s">
        <v>81</v>
      </c>
      <c r="AC364" s="7" t="s">
        <v>1310</v>
      </c>
      <c r="AD364" s="7" t="s">
        <v>1311</v>
      </c>
      <c r="AE364" s="7" t="s">
        <v>1312</v>
      </c>
    </row>
    <row r="365" spans="1:33" ht="16">
      <c r="A365" t="s">
        <v>1313</v>
      </c>
      <c r="B365" t="s">
        <v>1308</v>
      </c>
      <c r="C365" t="s">
        <v>31</v>
      </c>
      <c r="D365" t="s">
        <v>1295</v>
      </c>
      <c r="E365" t="s">
        <v>1291</v>
      </c>
      <c r="I365" t="s">
        <v>2450</v>
      </c>
      <c r="J365" t="s">
        <v>33</v>
      </c>
      <c r="L365" t="s">
        <v>33</v>
      </c>
      <c r="M365" t="s">
        <v>33</v>
      </c>
      <c r="T365" s="2">
        <v>44345</v>
      </c>
      <c r="U365" t="s">
        <v>1274</v>
      </c>
      <c r="W365" s="14">
        <v>4000</v>
      </c>
      <c r="X365" t="s">
        <v>2451</v>
      </c>
      <c r="AC365" s="7" t="s">
        <v>1314</v>
      </c>
      <c r="AD365" s="7" t="s">
        <v>1314</v>
      </c>
    </row>
    <row r="366" spans="1:33" ht="16">
      <c r="A366" t="s">
        <v>1315</v>
      </c>
      <c r="B366" t="s">
        <v>1300</v>
      </c>
      <c r="C366" t="s">
        <v>31</v>
      </c>
      <c r="D366" t="s">
        <v>1316</v>
      </c>
      <c r="E366" t="s">
        <v>1291</v>
      </c>
      <c r="I366" t="s">
        <v>2450</v>
      </c>
      <c r="J366" t="s">
        <v>33</v>
      </c>
      <c r="L366" t="s">
        <v>33</v>
      </c>
      <c r="M366" t="s">
        <v>33</v>
      </c>
      <c r="T366" s="2">
        <v>44225</v>
      </c>
      <c r="U366" t="s">
        <v>1274</v>
      </c>
      <c r="W366" s="14" t="s">
        <v>81</v>
      </c>
      <c r="AC366" s="7" t="s">
        <v>1317</v>
      </c>
      <c r="AD366" s="7" t="s">
        <v>1318</v>
      </c>
    </row>
    <row r="367" spans="1:33" ht="16">
      <c r="A367" t="s">
        <v>1319</v>
      </c>
      <c r="B367" t="s">
        <v>1320</v>
      </c>
      <c r="C367" t="s">
        <v>31</v>
      </c>
      <c r="D367" t="s">
        <v>1321</v>
      </c>
      <c r="E367" t="s">
        <v>1291</v>
      </c>
      <c r="I367" t="s">
        <v>2450</v>
      </c>
      <c r="J367" t="s">
        <v>33</v>
      </c>
      <c r="L367" t="s">
        <v>33</v>
      </c>
      <c r="M367" t="s">
        <v>33</v>
      </c>
      <c r="T367" s="2">
        <v>43882</v>
      </c>
      <c r="U367" t="s">
        <v>1274</v>
      </c>
      <c r="W367" s="14" t="s">
        <v>81</v>
      </c>
      <c r="X367" s="7" t="s">
        <v>1322</v>
      </c>
      <c r="AC367" s="7" t="s">
        <v>1323</v>
      </c>
    </row>
    <row r="368" spans="1:33" ht="16">
      <c r="A368" t="s">
        <v>1324</v>
      </c>
      <c r="B368" t="s">
        <v>1325</v>
      </c>
      <c r="C368" t="s">
        <v>31</v>
      </c>
      <c r="D368" t="s">
        <v>195</v>
      </c>
      <c r="E368" t="s">
        <v>1326</v>
      </c>
      <c r="I368" t="s">
        <v>1327</v>
      </c>
      <c r="O368" t="s">
        <v>33</v>
      </c>
      <c r="T368" s="2">
        <v>44424</v>
      </c>
      <c r="U368" t="s">
        <v>1274</v>
      </c>
      <c r="W368" s="14" t="s">
        <v>81</v>
      </c>
      <c r="AC368" s="7" t="s">
        <v>1328</v>
      </c>
      <c r="AG368" t="s">
        <v>1329</v>
      </c>
    </row>
    <row r="369" spans="1:31" ht="16">
      <c r="A369" t="s">
        <v>1330</v>
      </c>
      <c r="B369" t="s">
        <v>1331</v>
      </c>
      <c r="C369" t="s">
        <v>31</v>
      </c>
      <c r="E369" t="s">
        <v>1330</v>
      </c>
      <c r="I369" t="s">
        <v>1332</v>
      </c>
      <c r="J369" t="s">
        <v>33</v>
      </c>
      <c r="M369" t="s">
        <v>33</v>
      </c>
      <c r="S369" t="s">
        <v>33</v>
      </c>
      <c r="T369" s="6">
        <v>45060</v>
      </c>
      <c r="U369" t="s">
        <v>1274</v>
      </c>
      <c r="W369" s="14" t="s">
        <v>81</v>
      </c>
      <c r="AC369" t="s">
        <v>81</v>
      </c>
    </row>
    <row r="370" spans="1:31" ht="16">
      <c r="A370" t="s">
        <v>1333</v>
      </c>
      <c r="B370" t="s">
        <v>1334</v>
      </c>
      <c r="C370" t="s">
        <v>31</v>
      </c>
      <c r="E370" t="s">
        <v>1333</v>
      </c>
      <c r="I370" t="s">
        <v>1335</v>
      </c>
      <c r="T370" s="2">
        <v>44940</v>
      </c>
      <c r="U370" t="s">
        <v>1274</v>
      </c>
      <c r="W370" s="9">
        <v>100</v>
      </c>
      <c r="X370" s="7" t="s">
        <v>1336</v>
      </c>
      <c r="AC370" t="s">
        <v>81</v>
      </c>
    </row>
    <row r="371" spans="1:31" ht="16">
      <c r="A371" t="s">
        <v>1337</v>
      </c>
      <c r="B371" t="s">
        <v>1338</v>
      </c>
      <c r="C371" t="s">
        <v>31</v>
      </c>
      <c r="D371" t="s">
        <v>247</v>
      </c>
      <c r="E371" t="s">
        <v>1339</v>
      </c>
      <c r="F371" t="s">
        <v>71</v>
      </c>
      <c r="I371" t="s">
        <v>1340</v>
      </c>
      <c r="S371" t="s">
        <v>33</v>
      </c>
      <c r="T371" s="6"/>
      <c r="W371" s="9">
        <v>280</v>
      </c>
      <c r="X371" s="55" t="s">
        <v>1341</v>
      </c>
    </row>
    <row r="372" spans="1:31" ht="16">
      <c r="A372" t="s">
        <v>1337</v>
      </c>
      <c r="B372" t="s">
        <v>1338</v>
      </c>
      <c r="C372" t="s">
        <v>31</v>
      </c>
      <c r="D372" t="s">
        <v>247</v>
      </c>
      <c r="E372" t="s">
        <v>1339</v>
      </c>
      <c r="F372" t="s">
        <v>66</v>
      </c>
      <c r="I372" t="s">
        <v>1340</v>
      </c>
      <c r="S372" t="s">
        <v>33</v>
      </c>
      <c r="T372" s="6">
        <v>45241</v>
      </c>
      <c r="U372" t="s">
        <v>1274</v>
      </c>
      <c r="W372" s="9">
        <v>28</v>
      </c>
      <c r="X372" s="7" t="s">
        <v>1341</v>
      </c>
      <c r="AC372" s="7" t="s">
        <v>1342</v>
      </c>
      <c r="AD372" s="7" t="s">
        <v>1343</v>
      </c>
      <c r="AE372" s="7" t="s">
        <v>1344</v>
      </c>
    </row>
    <row r="373" spans="1:31" ht="16">
      <c r="A373" t="s">
        <v>1345</v>
      </c>
      <c r="B373" t="s">
        <v>1346</v>
      </c>
      <c r="C373" t="s">
        <v>31</v>
      </c>
      <c r="D373" t="s">
        <v>254</v>
      </c>
      <c r="E373" t="s">
        <v>1339</v>
      </c>
      <c r="F373" t="s">
        <v>71</v>
      </c>
      <c r="I373" t="s">
        <v>1340</v>
      </c>
      <c r="S373" t="s">
        <v>33</v>
      </c>
      <c r="T373" s="6"/>
      <c r="U373" t="s">
        <v>1274</v>
      </c>
      <c r="W373" s="9">
        <v>3239</v>
      </c>
      <c r="X373" s="7" t="s">
        <v>1347</v>
      </c>
      <c r="AC373" s="7"/>
      <c r="AD373" s="7"/>
      <c r="AE373" s="7"/>
    </row>
    <row r="374" spans="1:31" ht="16">
      <c r="A374" t="s">
        <v>1345</v>
      </c>
      <c r="B374" t="s">
        <v>1346</v>
      </c>
      <c r="C374" t="s">
        <v>31</v>
      </c>
      <c r="D374" t="s">
        <v>254</v>
      </c>
      <c r="E374" t="s">
        <v>1339</v>
      </c>
      <c r="F374" t="s">
        <v>66</v>
      </c>
      <c r="I374" t="s">
        <v>1340</v>
      </c>
      <c r="S374" t="s">
        <v>33</v>
      </c>
      <c r="T374" s="6">
        <v>44828</v>
      </c>
      <c r="U374" t="s">
        <v>1274</v>
      </c>
      <c r="W374" s="14" t="s">
        <v>81</v>
      </c>
      <c r="AC374" s="7" t="s">
        <v>1348</v>
      </c>
      <c r="AD374" s="7" t="s">
        <v>1349</v>
      </c>
      <c r="AE374" s="7"/>
    </row>
    <row r="375" spans="1:31" ht="16">
      <c r="A375" t="s">
        <v>1350</v>
      </c>
      <c r="B375" t="s">
        <v>1351</v>
      </c>
      <c r="C375" t="s">
        <v>31</v>
      </c>
      <c r="D375" t="s">
        <v>260</v>
      </c>
      <c r="E375" t="s">
        <v>1339</v>
      </c>
      <c r="F375" t="s">
        <v>71</v>
      </c>
      <c r="I375" t="s">
        <v>1340</v>
      </c>
      <c r="S375" t="s">
        <v>33</v>
      </c>
      <c r="T375" s="6"/>
      <c r="U375" t="s">
        <v>1274</v>
      </c>
      <c r="W375" s="14" t="s">
        <v>81</v>
      </c>
      <c r="AC375" s="7"/>
      <c r="AD375" s="7"/>
      <c r="AE375" s="7"/>
    </row>
    <row r="376" spans="1:31" ht="16">
      <c r="A376" t="s">
        <v>1350</v>
      </c>
      <c r="B376" t="s">
        <v>1351</v>
      </c>
      <c r="C376" t="s">
        <v>31</v>
      </c>
      <c r="D376" t="s">
        <v>260</v>
      </c>
      <c r="E376" t="s">
        <v>1339</v>
      </c>
      <c r="F376" t="s">
        <v>66</v>
      </c>
      <c r="I376" t="s">
        <v>1340</v>
      </c>
      <c r="S376" t="s">
        <v>33</v>
      </c>
      <c r="T376" s="6">
        <v>44440</v>
      </c>
      <c r="U376" t="s">
        <v>1274</v>
      </c>
      <c r="W376" s="14" t="s">
        <v>81</v>
      </c>
      <c r="X376" s="7" t="s">
        <v>1352</v>
      </c>
      <c r="AC376" s="7" t="s">
        <v>1353</v>
      </c>
      <c r="AD376" s="7" t="s">
        <v>1354</v>
      </c>
    </row>
    <row r="377" spans="1:31" ht="16">
      <c r="A377" t="s">
        <v>1355</v>
      </c>
      <c r="B377" t="s">
        <v>1356</v>
      </c>
      <c r="C377" t="s">
        <v>31</v>
      </c>
      <c r="D377" t="s">
        <v>104</v>
      </c>
      <c r="E377" t="s">
        <v>1339</v>
      </c>
      <c r="F377" t="s">
        <v>71</v>
      </c>
      <c r="I377" t="s">
        <v>1340</v>
      </c>
      <c r="S377" t="s">
        <v>33</v>
      </c>
      <c r="T377" s="6"/>
      <c r="U377" t="s">
        <v>1274</v>
      </c>
      <c r="W377" s="14">
        <f>292*4</f>
        <v>1168</v>
      </c>
      <c r="X377" s="7" t="s">
        <v>1357</v>
      </c>
      <c r="AC377" s="7"/>
      <c r="AD377" s="7"/>
    </row>
    <row r="378" spans="1:31" ht="16">
      <c r="A378" t="s">
        <v>1355</v>
      </c>
      <c r="B378" t="s">
        <v>1356</v>
      </c>
      <c r="C378" t="s">
        <v>31</v>
      </c>
      <c r="D378" t="s">
        <v>104</v>
      </c>
      <c r="E378" t="s">
        <v>1339</v>
      </c>
      <c r="F378" t="s">
        <v>66</v>
      </c>
      <c r="I378" t="s">
        <v>1340</v>
      </c>
      <c r="S378" t="s">
        <v>33</v>
      </c>
      <c r="T378" s="6">
        <v>44075</v>
      </c>
      <c r="U378" t="s">
        <v>1274</v>
      </c>
      <c r="W378" s="14" t="s">
        <v>81</v>
      </c>
      <c r="AC378" t="s">
        <v>81</v>
      </c>
    </row>
    <row r="379" spans="1:31" ht="16">
      <c r="A379" t="s">
        <v>1358</v>
      </c>
      <c r="B379" t="s">
        <v>1359</v>
      </c>
      <c r="C379" t="s">
        <v>31</v>
      </c>
      <c r="D379" t="s">
        <v>193</v>
      </c>
      <c r="E379" t="s">
        <v>1339</v>
      </c>
      <c r="F379" t="s">
        <v>71</v>
      </c>
      <c r="I379" t="s">
        <v>1340</v>
      </c>
      <c r="S379" t="s">
        <v>33</v>
      </c>
      <c r="T379" s="6"/>
      <c r="U379" t="s">
        <v>1274</v>
      </c>
      <c r="W379" s="9">
        <f>265*4</f>
        <v>1060</v>
      </c>
      <c r="X379" s="55" t="s">
        <v>1360</v>
      </c>
    </row>
    <row r="380" spans="1:31" ht="16">
      <c r="A380" t="s">
        <v>1358</v>
      </c>
      <c r="B380" t="s">
        <v>1359</v>
      </c>
      <c r="C380" t="s">
        <v>31</v>
      </c>
      <c r="D380" t="s">
        <v>193</v>
      </c>
      <c r="E380" t="s">
        <v>1339</v>
      </c>
      <c r="F380" t="s">
        <v>66</v>
      </c>
      <c r="I380" t="s">
        <v>1340</v>
      </c>
      <c r="S380" t="s">
        <v>33</v>
      </c>
      <c r="T380" s="6">
        <v>43729</v>
      </c>
      <c r="U380" t="s">
        <v>1274</v>
      </c>
      <c r="W380" s="9">
        <v>320</v>
      </c>
      <c r="X380" s="7" t="s">
        <v>1360</v>
      </c>
      <c r="AC380" s="7" t="s">
        <v>1361</v>
      </c>
    </row>
    <row r="381" spans="1:31" ht="16">
      <c r="A381" t="s">
        <v>1362</v>
      </c>
      <c r="B381" t="s">
        <v>1363</v>
      </c>
      <c r="C381" t="s">
        <v>31</v>
      </c>
      <c r="D381" t="s">
        <v>195</v>
      </c>
      <c r="E381" t="s">
        <v>1339</v>
      </c>
      <c r="F381" t="s">
        <v>71</v>
      </c>
      <c r="I381" t="s">
        <v>1340</v>
      </c>
      <c r="S381" t="s">
        <v>33</v>
      </c>
      <c r="T381" s="6">
        <v>43380</v>
      </c>
      <c r="U381" t="s">
        <v>1274</v>
      </c>
      <c r="W381" s="9">
        <v>16</v>
      </c>
      <c r="X381" s="7" t="s">
        <v>1364</v>
      </c>
      <c r="AC381" s="7"/>
    </row>
    <row r="382" spans="1:31" ht="16">
      <c r="A382" t="s">
        <v>1362</v>
      </c>
      <c r="B382" t="s">
        <v>1363</v>
      </c>
      <c r="C382" t="s">
        <v>31</v>
      </c>
      <c r="D382" t="s">
        <v>195</v>
      </c>
      <c r="E382" t="s">
        <v>1339</v>
      </c>
      <c r="F382" t="s">
        <v>66</v>
      </c>
      <c r="I382" t="s">
        <v>1340</v>
      </c>
      <c r="S382" t="s">
        <v>33</v>
      </c>
      <c r="T382" s="6">
        <v>43408</v>
      </c>
      <c r="U382" t="s">
        <v>1274</v>
      </c>
      <c r="W382" s="9">
        <v>300</v>
      </c>
      <c r="X382" s="7" t="s">
        <v>1364</v>
      </c>
      <c r="AC382" s="7" t="s">
        <v>1365</v>
      </c>
      <c r="AD382" s="7" t="s">
        <v>1366</v>
      </c>
      <c r="AE382" s="7" t="s">
        <v>1367</v>
      </c>
    </row>
    <row r="383" spans="1:31" ht="16">
      <c r="A383" s="16" t="s">
        <v>1368</v>
      </c>
      <c r="B383" s="4" t="s">
        <v>1369</v>
      </c>
      <c r="C383" t="s">
        <v>31</v>
      </c>
      <c r="E383" t="s">
        <v>1368</v>
      </c>
      <c r="T383" s="2">
        <v>45402</v>
      </c>
      <c r="U383" t="s">
        <v>1274</v>
      </c>
      <c r="W383" s="14" t="s">
        <v>81</v>
      </c>
      <c r="AC383" s="7" t="s">
        <v>1365</v>
      </c>
      <c r="AD383" s="7" t="s">
        <v>1367</v>
      </c>
    </row>
    <row r="384" spans="1:31" ht="16">
      <c r="A384" t="s">
        <v>1370</v>
      </c>
      <c r="B384" s="116" t="s">
        <v>1371</v>
      </c>
      <c r="D384" t="s">
        <v>195</v>
      </c>
      <c r="E384" t="s">
        <v>1372</v>
      </c>
      <c r="F384" t="s">
        <v>66</v>
      </c>
      <c r="I384" t="s">
        <v>1373</v>
      </c>
      <c r="O384" t="s">
        <v>33</v>
      </c>
      <c r="T384" s="2">
        <v>42897</v>
      </c>
      <c r="U384" t="s">
        <v>1274</v>
      </c>
      <c r="W384" s="14" t="s">
        <v>81</v>
      </c>
      <c r="X384" s="7" t="s">
        <v>1374</v>
      </c>
      <c r="AC384" t="s">
        <v>81</v>
      </c>
    </row>
    <row r="385" spans="1:31" ht="16">
      <c r="A385" t="s">
        <v>1375</v>
      </c>
      <c r="B385" s="116" t="s">
        <v>1371</v>
      </c>
      <c r="C385" t="s">
        <v>31</v>
      </c>
      <c r="D385" t="s">
        <v>195</v>
      </c>
      <c r="E385" t="s">
        <v>1372</v>
      </c>
      <c r="F385" t="s">
        <v>71</v>
      </c>
      <c r="I385" t="s">
        <v>1373</v>
      </c>
      <c r="O385" t="s">
        <v>33</v>
      </c>
      <c r="T385" s="2">
        <v>42827</v>
      </c>
      <c r="U385" t="s">
        <v>1274</v>
      </c>
      <c r="W385" s="14" t="s">
        <v>81</v>
      </c>
      <c r="AC385" t="s">
        <v>81</v>
      </c>
    </row>
    <row r="386" spans="1:31" ht="16">
      <c r="A386" t="s">
        <v>1376</v>
      </c>
      <c r="B386" t="s">
        <v>1377</v>
      </c>
      <c r="C386" t="s">
        <v>31</v>
      </c>
      <c r="E386" t="s">
        <v>1378</v>
      </c>
      <c r="F386" t="s">
        <v>71</v>
      </c>
      <c r="I386" t="s">
        <v>1379</v>
      </c>
      <c r="O386" t="s">
        <v>33</v>
      </c>
      <c r="S386" t="s">
        <v>33</v>
      </c>
      <c r="T386" s="2">
        <v>41996</v>
      </c>
      <c r="U386" s="55" t="s">
        <v>1380</v>
      </c>
      <c r="W386" s="14">
        <f>684*4</f>
        <v>2736</v>
      </c>
      <c r="X386" s="7" t="s">
        <v>1381</v>
      </c>
    </row>
    <row r="387" spans="1:31" ht="16">
      <c r="A387" t="s">
        <v>1376</v>
      </c>
      <c r="B387" t="s">
        <v>1377</v>
      </c>
      <c r="C387" t="s">
        <v>39</v>
      </c>
      <c r="E387" t="s">
        <v>1378</v>
      </c>
      <c r="F387" t="s">
        <v>66</v>
      </c>
      <c r="I387" t="s">
        <v>1379</v>
      </c>
      <c r="O387" t="s">
        <v>33</v>
      </c>
      <c r="S387" t="s">
        <v>33</v>
      </c>
      <c r="T387" s="2">
        <v>42002</v>
      </c>
      <c r="U387" s="55" t="s">
        <v>1380</v>
      </c>
      <c r="W387" s="14">
        <v>120</v>
      </c>
      <c r="X387" s="7" t="s">
        <v>1382</v>
      </c>
      <c r="AC387" t="s">
        <v>47</v>
      </c>
    </row>
    <row r="388" spans="1:31" ht="16">
      <c r="A388" t="s">
        <v>1383</v>
      </c>
      <c r="B388" t="s">
        <v>1384</v>
      </c>
      <c r="E388" t="s">
        <v>1378</v>
      </c>
      <c r="I388" t="s">
        <v>1379</v>
      </c>
      <c r="O388" t="s">
        <v>33</v>
      </c>
      <c r="S388" t="s">
        <v>33</v>
      </c>
      <c r="T388" s="2"/>
      <c r="W388" s="14"/>
    </row>
    <row r="389" spans="1:31" ht="16">
      <c r="A389" t="s">
        <v>1385</v>
      </c>
      <c r="B389" t="s">
        <v>1386</v>
      </c>
      <c r="C389" t="s">
        <v>31</v>
      </c>
      <c r="E389" t="s">
        <v>1378</v>
      </c>
      <c r="F389" t="s">
        <v>71</v>
      </c>
      <c r="I389" t="s">
        <v>1379</v>
      </c>
      <c r="O389" t="s">
        <v>33</v>
      </c>
      <c r="S389" t="s">
        <v>33</v>
      </c>
      <c r="T389" s="2">
        <v>42715</v>
      </c>
      <c r="W389" s="14">
        <v>1845</v>
      </c>
      <c r="X389" s="7" t="s">
        <v>1387</v>
      </c>
    </row>
    <row r="390" spans="1:31" ht="16">
      <c r="A390" t="s">
        <v>1385</v>
      </c>
      <c r="B390" t="s">
        <v>1386</v>
      </c>
      <c r="C390" t="s">
        <v>39</v>
      </c>
      <c r="E390" t="s">
        <v>1378</v>
      </c>
      <c r="F390" t="s">
        <v>66</v>
      </c>
      <c r="I390" t="s">
        <v>1379</v>
      </c>
      <c r="O390" t="s">
        <v>33</v>
      </c>
      <c r="S390" t="s">
        <v>33</v>
      </c>
      <c r="T390" s="2">
        <v>42726</v>
      </c>
      <c r="W390" s="14">
        <v>120</v>
      </c>
      <c r="X390" s="7" t="s">
        <v>1387</v>
      </c>
      <c r="AC390" t="s">
        <v>47</v>
      </c>
    </row>
    <row r="391" spans="1:31" ht="16">
      <c r="A391" t="s">
        <v>1388</v>
      </c>
      <c r="B391" t="s">
        <v>1389</v>
      </c>
      <c r="C391" t="s">
        <v>31</v>
      </c>
      <c r="E391" t="s">
        <v>1378</v>
      </c>
      <c r="F391" t="s">
        <v>71</v>
      </c>
      <c r="I391" t="s">
        <v>1379</v>
      </c>
      <c r="O391" t="s">
        <v>33</v>
      </c>
      <c r="S391" t="s">
        <v>33</v>
      </c>
      <c r="T391" s="2">
        <v>43002</v>
      </c>
      <c r="W391" s="14">
        <f>1422*4</f>
        <v>5688</v>
      </c>
      <c r="X391" s="7" t="s">
        <v>1390</v>
      </c>
      <c r="AC391" s="7" t="s">
        <v>1391</v>
      </c>
    </row>
    <row r="392" spans="1:31" ht="16">
      <c r="A392" t="s">
        <v>1388</v>
      </c>
      <c r="B392" t="s">
        <v>1389</v>
      </c>
      <c r="C392" t="s">
        <v>39</v>
      </c>
      <c r="E392" t="s">
        <v>1378</v>
      </c>
      <c r="F392" t="s">
        <v>66</v>
      </c>
      <c r="I392" t="s">
        <v>1379</v>
      </c>
      <c r="O392" t="s">
        <v>33</v>
      </c>
      <c r="S392" t="s">
        <v>33</v>
      </c>
      <c r="T392" s="2">
        <v>43076</v>
      </c>
      <c r="W392" s="14">
        <v>120</v>
      </c>
      <c r="X392" s="7" t="s">
        <v>1390</v>
      </c>
      <c r="AC392" s="44" t="s">
        <v>47</v>
      </c>
      <c r="AD392" s="7" t="s">
        <v>1392</v>
      </c>
      <c r="AE392" s="7" t="s">
        <v>1393</v>
      </c>
    </row>
    <row r="393" spans="1:31" ht="16">
      <c r="A393" t="s">
        <v>1394</v>
      </c>
      <c r="B393" t="s">
        <v>1395</v>
      </c>
      <c r="C393" t="s">
        <v>31</v>
      </c>
      <c r="E393" t="s">
        <v>1378</v>
      </c>
      <c r="F393" t="s">
        <v>71</v>
      </c>
      <c r="I393" t="s">
        <v>1379</v>
      </c>
      <c r="O393" t="s">
        <v>33</v>
      </c>
      <c r="S393" t="s">
        <v>33</v>
      </c>
      <c r="T393" s="2">
        <v>43423</v>
      </c>
      <c r="W393" s="14">
        <v>6674</v>
      </c>
      <c r="X393" s="7" t="s">
        <v>1396</v>
      </c>
      <c r="AC393" s="7" t="s">
        <v>1397</v>
      </c>
      <c r="AD393" s="7" t="s">
        <v>1398</v>
      </c>
      <c r="AE393" s="7"/>
    </row>
    <row r="394" spans="1:31" ht="16">
      <c r="A394" t="s">
        <v>1394</v>
      </c>
      <c r="B394" t="s">
        <v>1395</v>
      </c>
      <c r="C394" t="s">
        <v>39</v>
      </c>
      <c r="E394" t="s">
        <v>1378</v>
      </c>
      <c r="F394" t="s">
        <v>66</v>
      </c>
      <c r="I394" t="s">
        <v>1379</v>
      </c>
      <c r="O394" t="s">
        <v>33</v>
      </c>
      <c r="S394" t="s">
        <v>33</v>
      </c>
      <c r="T394" s="2">
        <v>43432</v>
      </c>
      <c r="W394" s="14">
        <v>120</v>
      </c>
      <c r="X394" s="7" t="s">
        <v>1396</v>
      </c>
      <c r="AC394" s="44" t="s">
        <v>47</v>
      </c>
      <c r="AD394" s="7"/>
    </row>
    <row r="395" spans="1:31" ht="16">
      <c r="A395" t="s">
        <v>1394</v>
      </c>
      <c r="B395" t="s">
        <v>1399</v>
      </c>
      <c r="C395" t="s">
        <v>39</v>
      </c>
      <c r="E395" t="s">
        <v>1378</v>
      </c>
      <c r="F395" t="s">
        <v>66</v>
      </c>
      <c r="I395" t="s">
        <v>1379</v>
      </c>
      <c r="O395" t="s">
        <v>33</v>
      </c>
      <c r="S395" t="s">
        <v>33</v>
      </c>
      <c r="T395" s="2">
        <v>43795</v>
      </c>
      <c r="W395" s="14">
        <v>320</v>
      </c>
      <c r="X395" s="7" t="s">
        <v>1400</v>
      </c>
      <c r="AC395" s="44" t="s">
        <v>47</v>
      </c>
      <c r="AD395" s="7"/>
    </row>
    <row r="396" spans="1:31" ht="16">
      <c r="A396" t="s">
        <v>1401</v>
      </c>
      <c r="B396" t="s">
        <v>1399</v>
      </c>
      <c r="C396" t="s">
        <v>31</v>
      </c>
      <c r="E396" t="s">
        <v>1378</v>
      </c>
      <c r="F396" t="s">
        <v>71</v>
      </c>
      <c r="I396" t="s">
        <v>1379</v>
      </c>
      <c r="O396" t="s">
        <v>33</v>
      </c>
      <c r="S396" t="s">
        <v>33</v>
      </c>
      <c r="T396" s="2">
        <v>43780</v>
      </c>
      <c r="W396" s="14">
        <v>8315</v>
      </c>
      <c r="X396" s="7" t="s">
        <v>1400</v>
      </c>
      <c r="AC396" s="7" t="s">
        <v>1402</v>
      </c>
      <c r="AD396" s="7" t="s">
        <v>1403</v>
      </c>
      <c r="AE396" s="7" t="s">
        <v>1403</v>
      </c>
    </row>
    <row r="397" spans="1:31" ht="16">
      <c r="A397" t="s">
        <v>1404</v>
      </c>
      <c r="B397" t="s">
        <v>1405</v>
      </c>
      <c r="C397" t="s">
        <v>39</v>
      </c>
      <c r="D397" t="s">
        <v>180</v>
      </c>
      <c r="E397" t="s">
        <v>1378</v>
      </c>
      <c r="F397" t="s">
        <v>66</v>
      </c>
      <c r="I397" t="s">
        <v>1379</v>
      </c>
      <c r="O397" t="s">
        <v>33</v>
      </c>
      <c r="S397" t="s">
        <v>33</v>
      </c>
      <c r="T397" s="2">
        <v>44535</v>
      </c>
      <c r="U397" t="s">
        <v>1274</v>
      </c>
      <c r="W397" s="9">
        <v>200</v>
      </c>
      <c r="X397" s="7" t="s">
        <v>1406</v>
      </c>
      <c r="AC397" t="s">
        <v>47</v>
      </c>
    </row>
    <row r="398" spans="1:31" ht="16">
      <c r="A398" t="s">
        <v>1407</v>
      </c>
      <c r="B398" t="s">
        <v>1405</v>
      </c>
      <c r="C398" t="s">
        <v>31</v>
      </c>
      <c r="D398" t="s">
        <v>180</v>
      </c>
      <c r="E398" t="s">
        <v>1378</v>
      </c>
      <c r="F398" t="s">
        <v>71</v>
      </c>
      <c r="I398" t="s">
        <v>1408</v>
      </c>
      <c r="O398" t="s">
        <v>33</v>
      </c>
      <c r="S398" t="s">
        <v>33</v>
      </c>
      <c r="T398" s="2">
        <v>44514</v>
      </c>
      <c r="U398" t="s">
        <v>1274</v>
      </c>
      <c r="W398" s="9">
        <v>4893</v>
      </c>
      <c r="X398" s="7" t="s">
        <v>1409</v>
      </c>
      <c r="AC398" s="7" t="s">
        <v>1410</v>
      </c>
      <c r="AD398" s="7" t="s">
        <v>1411</v>
      </c>
    </row>
    <row r="399" spans="1:31" ht="16">
      <c r="A399" t="s">
        <v>1412</v>
      </c>
      <c r="B399" t="s">
        <v>1413</v>
      </c>
      <c r="C399" t="s">
        <v>39</v>
      </c>
      <c r="E399" t="s">
        <v>1378</v>
      </c>
      <c r="F399" t="s">
        <v>66</v>
      </c>
      <c r="I399" t="s">
        <v>1414</v>
      </c>
      <c r="J399" t="s">
        <v>33</v>
      </c>
      <c r="O399" t="s">
        <v>33</v>
      </c>
      <c r="S399" t="s">
        <v>33</v>
      </c>
      <c r="T399" s="2">
        <v>43414</v>
      </c>
      <c r="U399" t="s">
        <v>1274</v>
      </c>
      <c r="W399" s="9">
        <v>320</v>
      </c>
      <c r="X399" s="7" t="s">
        <v>1415</v>
      </c>
      <c r="AC399" s="7" t="s">
        <v>1416</v>
      </c>
      <c r="AD399" s="7" t="s">
        <v>1397</v>
      </c>
    </row>
    <row r="400" spans="1:31" ht="16">
      <c r="A400" t="s">
        <v>1417</v>
      </c>
      <c r="B400" t="s">
        <v>1418</v>
      </c>
      <c r="C400" t="s">
        <v>39</v>
      </c>
      <c r="E400" t="s">
        <v>1378</v>
      </c>
      <c r="F400" t="s">
        <v>66</v>
      </c>
      <c r="I400" t="s">
        <v>1419</v>
      </c>
      <c r="J400" t="s">
        <v>33</v>
      </c>
      <c r="M400" t="s">
        <v>33</v>
      </c>
      <c r="O400" t="s">
        <v>33</v>
      </c>
      <c r="S400" t="s">
        <v>33</v>
      </c>
      <c r="T400" s="2">
        <v>43074</v>
      </c>
      <c r="U400" t="s">
        <v>1274</v>
      </c>
      <c r="W400" s="9">
        <v>200</v>
      </c>
      <c r="X400" s="7" t="s">
        <v>1406</v>
      </c>
      <c r="AC400" s="7" t="s">
        <v>1420</v>
      </c>
      <c r="AD400" s="7" t="s">
        <v>1421</v>
      </c>
    </row>
    <row r="401" spans="1:31" ht="16">
      <c r="A401" t="s">
        <v>1422</v>
      </c>
      <c r="B401" s="117" t="s">
        <v>1423</v>
      </c>
      <c r="E401" t="s">
        <v>1424</v>
      </c>
      <c r="I401" t="s">
        <v>1425</v>
      </c>
      <c r="T401" s="2">
        <v>44554</v>
      </c>
      <c r="U401" t="s">
        <v>1274</v>
      </c>
      <c r="W401" s="14" t="s">
        <v>81</v>
      </c>
      <c r="AC401" t="s">
        <v>81</v>
      </c>
    </row>
    <row r="402" spans="1:31" ht="16">
      <c r="A402" t="s">
        <v>1426</v>
      </c>
      <c r="B402" t="s">
        <v>1427</v>
      </c>
      <c r="C402" t="s">
        <v>39</v>
      </c>
      <c r="D402" t="s">
        <v>304</v>
      </c>
      <c r="E402" t="s">
        <v>1428</v>
      </c>
      <c r="F402" t="s">
        <v>66</v>
      </c>
      <c r="H402" t="s">
        <v>33</v>
      </c>
      <c r="I402" t="s">
        <v>1429</v>
      </c>
      <c r="T402" s="2">
        <v>42809</v>
      </c>
      <c r="U402" t="s">
        <v>1274</v>
      </c>
      <c r="AC402" t="s">
        <v>47</v>
      </c>
    </row>
    <row r="403" spans="1:31" ht="16">
      <c r="A403" t="s">
        <v>1430</v>
      </c>
      <c r="B403" t="s">
        <v>1431</v>
      </c>
      <c r="E403" t="s">
        <v>1432</v>
      </c>
      <c r="I403" t="s">
        <v>1433</v>
      </c>
      <c r="O403" t="s">
        <v>33</v>
      </c>
      <c r="S403" t="s">
        <v>33</v>
      </c>
      <c r="T403" s="2"/>
    </row>
    <row r="404" spans="1:31" ht="16">
      <c r="A404" t="s">
        <v>1430</v>
      </c>
      <c r="B404" t="s">
        <v>1434</v>
      </c>
      <c r="E404" t="s">
        <v>1432</v>
      </c>
      <c r="I404" t="s">
        <v>1433</v>
      </c>
      <c r="O404" t="s">
        <v>33</v>
      </c>
      <c r="S404" t="s">
        <v>33</v>
      </c>
      <c r="T404" s="2"/>
    </row>
    <row r="405" spans="1:31" ht="16">
      <c r="A405" t="s">
        <v>1435</v>
      </c>
      <c r="B405" t="s">
        <v>1436</v>
      </c>
      <c r="C405" t="s">
        <v>39</v>
      </c>
      <c r="D405" t="s">
        <v>254</v>
      </c>
      <c r="E405" t="s">
        <v>1432</v>
      </c>
      <c r="F405" t="s">
        <v>66</v>
      </c>
      <c r="I405" t="s">
        <v>1433</v>
      </c>
      <c r="O405" t="s">
        <v>33</v>
      </c>
      <c r="S405" t="s">
        <v>33</v>
      </c>
      <c r="T405" s="2">
        <v>43779</v>
      </c>
      <c r="U405" t="s">
        <v>360</v>
      </c>
      <c r="W405" s="9">
        <v>140</v>
      </c>
      <c r="X405" s="7" t="s">
        <v>1437</v>
      </c>
      <c r="AC405" s="7" t="s">
        <v>1438</v>
      </c>
    </row>
    <row r="406" spans="1:31" ht="16">
      <c r="A406" t="s">
        <v>1439</v>
      </c>
      <c r="B406" s="15" t="s">
        <v>1440</v>
      </c>
      <c r="C406" t="s">
        <v>39</v>
      </c>
      <c r="D406" t="s">
        <v>260</v>
      </c>
      <c r="E406" t="s">
        <v>1432</v>
      </c>
      <c r="F406" t="s">
        <v>66</v>
      </c>
      <c r="I406" t="s">
        <v>1441</v>
      </c>
      <c r="T406" s="2">
        <v>43450</v>
      </c>
      <c r="U406" t="s">
        <v>1274</v>
      </c>
      <c r="W406" s="9">
        <v>135</v>
      </c>
      <c r="X406" s="7" t="s">
        <v>1442</v>
      </c>
      <c r="AC406" t="s">
        <v>47</v>
      </c>
    </row>
    <row r="407" spans="1:31" ht="16">
      <c r="A407" t="s">
        <v>1443</v>
      </c>
      <c r="B407" s="15" t="s">
        <v>1440</v>
      </c>
      <c r="C407" t="s">
        <v>31</v>
      </c>
      <c r="D407" t="s">
        <v>260</v>
      </c>
      <c r="E407" t="s">
        <v>1432</v>
      </c>
      <c r="F407" t="s">
        <v>71</v>
      </c>
      <c r="I407" t="s">
        <v>1441</v>
      </c>
      <c r="T407" s="2">
        <v>43435</v>
      </c>
      <c r="U407" t="s">
        <v>1274</v>
      </c>
      <c r="W407" s="14" t="s">
        <v>81</v>
      </c>
      <c r="AC407" s="7" t="s">
        <v>1444</v>
      </c>
    </row>
    <row r="408" spans="1:31" ht="16">
      <c r="A408" t="s">
        <v>1430</v>
      </c>
      <c r="B408" s="15" t="s">
        <v>1445</v>
      </c>
      <c r="C408" t="s">
        <v>31</v>
      </c>
      <c r="D408" t="s">
        <v>104</v>
      </c>
      <c r="E408" t="s">
        <v>1432</v>
      </c>
      <c r="F408" t="s">
        <v>66</v>
      </c>
      <c r="I408" t="s">
        <v>1446</v>
      </c>
      <c r="O408" t="s">
        <v>33</v>
      </c>
      <c r="S408" t="s">
        <v>33</v>
      </c>
      <c r="T408" s="2">
        <v>43035</v>
      </c>
      <c r="U408" t="s">
        <v>1274</v>
      </c>
      <c r="W408" s="9">
        <v>120</v>
      </c>
      <c r="X408" s="7" t="s">
        <v>1447</v>
      </c>
      <c r="AC408" t="s">
        <v>81</v>
      </c>
    </row>
    <row r="409" spans="1:31" ht="16">
      <c r="A409" t="s">
        <v>1448</v>
      </c>
      <c r="B409" t="s">
        <v>1449</v>
      </c>
      <c r="C409" t="s">
        <v>39</v>
      </c>
      <c r="D409" t="s">
        <v>195</v>
      </c>
      <c r="E409" t="s">
        <v>1450</v>
      </c>
      <c r="H409" t="s">
        <v>33</v>
      </c>
      <c r="I409" t="s">
        <v>1451</v>
      </c>
      <c r="T409" s="2">
        <v>45438</v>
      </c>
      <c r="U409" t="s">
        <v>1274</v>
      </c>
      <c r="W409" s="14" t="s">
        <v>81</v>
      </c>
      <c r="AC409" s="7" t="s">
        <v>1452</v>
      </c>
      <c r="AD409" s="7" t="s">
        <v>1453</v>
      </c>
      <c r="AE409" s="7" t="s">
        <v>1454</v>
      </c>
    </row>
    <row r="410" spans="1:31" ht="16">
      <c r="A410" t="s">
        <v>1455</v>
      </c>
      <c r="B410" t="s">
        <v>1456</v>
      </c>
      <c r="C410" t="s">
        <v>39</v>
      </c>
      <c r="E410" t="s">
        <v>1457</v>
      </c>
      <c r="F410" t="s">
        <v>66</v>
      </c>
      <c r="I410" t="s">
        <v>1458</v>
      </c>
      <c r="O410" t="s">
        <v>33</v>
      </c>
      <c r="T410" s="2">
        <v>43636</v>
      </c>
      <c r="U410" t="s">
        <v>1274</v>
      </c>
      <c r="W410" s="9">
        <v>120</v>
      </c>
      <c r="X410" s="7" t="s">
        <v>1459</v>
      </c>
      <c r="AC410" s="7" t="s">
        <v>1460</v>
      </c>
      <c r="AD410" s="7" t="s">
        <v>1461</v>
      </c>
      <c r="AE410" s="7" t="s">
        <v>1462</v>
      </c>
    </row>
    <row r="411" spans="1:31" ht="16">
      <c r="A411" t="s">
        <v>1463</v>
      </c>
      <c r="B411" t="s">
        <v>1464</v>
      </c>
      <c r="C411" t="s">
        <v>735</v>
      </c>
      <c r="D411" t="s">
        <v>104</v>
      </c>
      <c r="E411" t="s">
        <v>1465</v>
      </c>
      <c r="F411" t="s">
        <v>66</v>
      </c>
      <c r="I411" t="s">
        <v>2533</v>
      </c>
      <c r="K411" t="s">
        <v>33</v>
      </c>
      <c r="M411" t="s">
        <v>33</v>
      </c>
      <c r="O411" t="s">
        <v>33</v>
      </c>
      <c r="S411" t="s">
        <v>33</v>
      </c>
      <c r="T411" s="2">
        <v>45178</v>
      </c>
      <c r="U411" t="s">
        <v>1274</v>
      </c>
      <c r="W411" s="9">
        <v>162</v>
      </c>
      <c r="X411" s="7" t="s">
        <v>1466</v>
      </c>
      <c r="AC411" t="s">
        <v>47</v>
      </c>
    </row>
    <row r="412" spans="1:31" ht="16">
      <c r="A412" t="s">
        <v>1467</v>
      </c>
      <c r="B412" t="s">
        <v>1464</v>
      </c>
      <c r="C412" t="s">
        <v>31</v>
      </c>
      <c r="D412" t="s">
        <v>104</v>
      </c>
      <c r="E412" t="s">
        <v>1465</v>
      </c>
      <c r="F412" t="s">
        <v>71</v>
      </c>
      <c r="I412" t="s">
        <v>2533</v>
      </c>
      <c r="K412" t="s">
        <v>33</v>
      </c>
      <c r="M412" t="s">
        <v>33</v>
      </c>
      <c r="O412" t="s">
        <v>33</v>
      </c>
      <c r="S412" t="s">
        <v>33</v>
      </c>
      <c r="T412" s="2">
        <v>44863</v>
      </c>
      <c r="U412" t="s">
        <v>1274</v>
      </c>
      <c r="W412" s="9">
        <v>2864</v>
      </c>
      <c r="X412" s="7" t="s">
        <v>1466</v>
      </c>
      <c r="AC412" s="7" t="s">
        <v>1454</v>
      </c>
    </row>
    <row r="413" spans="1:31" ht="16">
      <c r="A413" t="s">
        <v>1468</v>
      </c>
      <c r="B413" s="90" t="s">
        <v>1469</v>
      </c>
      <c r="C413" t="s">
        <v>31</v>
      </c>
      <c r="D413" t="s">
        <v>643</v>
      </c>
      <c r="E413" t="s">
        <v>1470</v>
      </c>
      <c r="F413" t="s">
        <v>71</v>
      </c>
      <c r="I413" t="s">
        <v>1471</v>
      </c>
      <c r="S413" t="s">
        <v>33</v>
      </c>
      <c r="T413" s="6">
        <v>45388</v>
      </c>
      <c r="W413" s="9">
        <v>2405</v>
      </c>
      <c r="X413" s="7" t="s">
        <v>1472</v>
      </c>
      <c r="AC413" s="7"/>
    </row>
    <row r="414" spans="1:31" ht="16">
      <c r="A414" t="s">
        <v>1468</v>
      </c>
      <c r="B414" s="90" t="s">
        <v>1469</v>
      </c>
      <c r="C414" t="s">
        <v>31</v>
      </c>
      <c r="D414" t="s">
        <v>643</v>
      </c>
      <c r="E414" t="s">
        <v>1470</v>
      </c>
      <c r="F414" t="s">
        <v>66</v>
      </c>
      <c r="I414" t="s">
        <v>1471</v>
      </c>
      <c r="S414" t="s">
        <v>33</v>
      </c>
      <c r="T414" s="6">
        <v>45389</v>
      </c>
      <c r="U414" t="s">
        <v>1274</v>
      </c>
      <c r="W414" s="9">
        <f>148*4</f>
        <v>592</v>
      </c>
      <c r="X414" s="7" t="s">
        <v>1472</v>
      </c>
      <c r="AC414" t="s">
        <v>81</v>
      </c>
    </row>
    <row r="415" spans="1:31" ht="16">
      <c r="A415" t="s">
        <v>1473</v>
      </c>
      <c r="B415" t="s">
        <v>1474</v>
      </c>
      <c r="E415" t="s">
        <v>1475</v>
      </c>
      <c r="I415" t="s">
        <v>1476</v>
      </c>
      <c r="O415" t="s">
        <v>33</v>
      </c>
      <c r="T415" s="2">
        <v>43405</v>
      </c>
      <c r="U415" t="s">
        <v>1274</v>
      </c>
      <c r="W415" s="14">
        <v>120</v>
      </c>
      <c r="X415" s="7" t="s">
        <v>1477</v>
      </c>
      <c r="AC415" t="s">
        <v>81</v>
      </c>
    </row>
    <row r="416" spans="1:31" ht="16">
      <c r="A416" t="s">
        <v>1478</v>
      </c>
      <c r="B416" s="90" t="s">
        <v>1479</v>
      </c>
      <c r="C416" t="s">
        <v>39</v>
      </c>
      <c r="D416" t="s">
        <v>260</v>
      </c>
      <c r="E416" t="s">
        <v>1480</v>
      </c>
      <c r="I416" t="s">
        <v>1481</v>
      </c>
      <c r="M416" t="s">
        <v>33</v>
      </c>
      <c r="O416" t="s">
        <v>33</v>
      </c>
      <c r="S416" t="s">
        <v>33</v>
      </c>
      <c r="T416" s="6">
        <v>44830</v>
      </c>
      <c r="U416" t="s">
        <v>1274</v>
      </c>
      <c r="W416" s="9">
        <f>18*4</f>
        <v>72</v>
      </c>
      <c r="X416" s="7" t="s">
        <v>1482</v>
      </c>
      <c r="AC416" s="7" t="s">
        <v>1483</v>
      </c>
      <c r="AD416" s="7" t="s">
        <v>1484</v>
      </c>
      <c r="AE416" s="7" t="s">
        <v>1485</v>
      </c>
    </row>
    <row r="417" spans="1:33" ht="16">
      <c r="A417" t="s">
        <v>1486</v>
      </c>
      <c r="B417" s="90" t="s">
        <v>1487</v>
      </c>
      <c r="C417" t="s">
        <v>39</v>
      </c>
      <c r="D417" t="s">
        <v>104</v>
      </c>
      <c r="E417" t="s">
        <v>1480</v>
      </c>
      <c r="I417" t="s">
        <v>1481</v>
      </c>
      <c r="M417" t="s">
        <v>33</v>
      </c>
      <c r="O417" t="s">
        <v>33</v>
      </c>
      <c r="S417" t="s">
        <v>33</v>
      </c>
      <c r="T417" s="6">
        <v>44440</v>
      </c>
      <c r="U417" t="s">
        <v>1274</v>
      </c>
      <c r="W417" s="9">
        <v>120</v>
      </c>
      <c r="X417" s="7" t="s">
        <v>1488</v>
      </c>
      <c r="AC417" s="7" t="s">
        <v>1489</v>
      </c>
      <c r="AD417" s="7" t="s">
        <v>1490</v>
      </c>
    </row>
    <row r="418" spans="1:33" ht="16">
      <c r="A418" t="s">
        <v>1491</v>
      </c>
      <c r="B418" s="90" t="s">
        <v>1492</v>
      </c>
      <c r="C418" t="s">
        <v>39</v>
      </c>
      <c r="D418" t="s">
        <v>193</v>
      </c>
      <c r="E418" t="s">
        <v>1480</v>
      </c>
      <c r="I418" t="s">
        <v>1481</v>
      </c>
      <c r="M418" t="s">
        <v>33</v>
      </c>
      <c r="O418" t="s">
        <v>33</v>
      </c>
      <c r="S418" t="s">
        <v>33</v>
      </c>
      <c r="T418" s="6">
        <v>44075</v>
      </c>
      <c r="W418" s="9">
        <v>160</v>
      </c>
      <c r="X418" s="7" t="s">
        <v>1493</v>
      </c>
      <c r="AC418" s="7" t="s">
        <v>1494</v>
      </c>
      <c r="AD418" s="7" t="s">
        <v>1495</v>
      </c>
    </row>
    <row r="419" spans="1:33" ht="16">
      <c r="A419" t="s">
        <v>1496</v>
      </c>
      <c r="B419" s="90" t="s">
        <v>1497</v>
      </c>
      <c r="C419" t="s">
        <v>39</v>
      </c>
      <c r="D419" t="s">
        <v>195</v>
      </c>
      <c r="E419" t="s">
        <v>1480</v>
      </c>
      <c r="I419" t="s">
        <v>1481</v>
      </c>
      <c r="M419" t="s">
        <v>33</v>
      </c>
      <c r="O419" t="s">
        <v>33</v>
      </c>
      <c r="S419" t="s">
        <v>33</v>
      </c>
      <c r="T419" s="6">
        <v>43709</v>
      </c>
      <c r="W419" s="14" t="s">
        <v>81</v>
      </c>
      <c r="AC419" s="7" t="s">
        <v>1498</v>
      </c>
      <c r="AD419" s="7" t="s">
        <v>1499</v>
      </c>
    </row>
    <row r="420" spans="1:33" ht="16">
      <c r="A420" t="s">
        <v>1500</v>
      </c>
      <c r="B420" t="s">
        <v>1501</v>
      </c>
      <c r="D420" t="s">
        <v>39</v>
      </c>
      <c r="E420" t="s">
        <v>1502</v>
      </c>
      <c r="F420" t="s">
        <v>66</v>
      </c>
      <c r="I420" t="s">
        <v>1503</v>
      </c>
      <c r="T420" s="2">
        <v>44401</v>
      </c>
      <c r="W420" s="9">
        <v>400</v>
      </c>
      <c r="X420" s="7" t="s">
        <v>1504</v>
      </c>
      <c r="AC420" s="44" t="s">
        <v>47</v>
      </c>
      <c r="AD420" s="7"/>
      <c r="AG420" t="s">
        <v>1505</v>
      </c>
    </row>
    <row r="421" spans="1:33" ht="16">
      <c r="A421" t="s">
        <v>1500</v>
      </c>
      <c r="B421" t="s">
        <v>1501</v>
      </c>
      <c r="D421" t="s">
        <v>31</v>
      </c>
      <c r="E421" t="s">
        <v>1502</v>
      </c>
      <c r="F421" t="s">
        <v>71</v>
      </c>
      <c r="I421" t="s">
        <v>1503</v>
      </c>
      <c r="T421" s="2">
        <v>44325</v>
      </c>
      <c r="W421" s="9">
        <v>6700</v>
      </c>
      <c r="X421" s="7" t="s">
        <v>1504</v>
      </c>
      <c r="AC421" t="s">
        <v>1506</v>
      </c>
      <c r="AD421" t="s">
        <v>1507</v>
      </c>
      <c r="AG421" t="s">
        <v>1505</v>
      </c>
    </row>
    <row r="422" spans="1:33" ht="19">
      <c r="A422" s="104" t="s">
        <v>1508</v>
      </c>
      <c r="B422" t="s">
        <v>1509</v>
      </c>
      <c r="D422" t="s">
        <v>39</v>
      </c>
      <c r="E422" t="s">
        <v>1502</v>
      </c>
      <c r="F422" t="s">
        <v>66</v>
      </c>
      <c r="I422" t="s">
        <v>1503</v>
      </c>
      <c r="T422" s="2">
        <v>43779</v>
      </c>
      <c r="W422" s="9">
        <v>400</v>
      </c>
      <c r="X422" s="7" t="s">
        <v>1510</v>
      </c>
      <c r="AG422" t="s">
        <v>1505</v>
      </c>
    </row>
    <row r="423" spans="1:33" ht="19">
      <c r="A423" s="104" t="s">
        <v>1508</v>
      </c>
      <c r="B423" t="s">
        <v>1509</v>
      </c>
      <c r="D423" t="s">
        <v>31</v>
      </c>
      <c r="E423" t="s">
        <v>1502</v>
      </c>
      <c r="F423" t="s">
        <v>71</v>
      </c>
      <c r="I423" t="s">
        <v>1503</v>
      </c>
      <c r="T423" s="2">
        <v>43792</v>
      </c>
      <c r="W423" s="9">
        <v>4800</v>
      </c>
      <c r="X423" s="7" t="s">
        <v>1510</v>
      </c>
      <c r="AG423" t="s">
        <v>1505</v>
      </c>
    </row>
    <row r="424" spans="1:33" ht="16">
      <c r="A424" t="s">
        <v>1511</v>
      </c>
      <c r="B424" t="s">
        <v>1512</v>
      </c>
      <c r="D424" t="s">
        <v>39</v>
      </c>
      <c r="E424" t="s">
        <v>1502</v>
      </c>
      <c r="F424" t="s">
        <v>66</v>
      </c>
      <c r="I424" t="s">
        <v>1503</v>
      </c>
      <c r="T424" s="2">
        <v>43246</v>
      </c>
      <c r="W424" s="9">
        <v>240</v>
      </c>
      <c r="X424" s="7" t="s">
        <v>1513</v>
      </c>
      <c r="AC424" t="s">
        <v>47</v>
      </c>
      <c r="AG424" t="s">
        <v>1505</v>
      </c>
    </row>
    <row r="425" spans="1:33" ht="16">
      <c r="A425" t="s">
        <v>1514</v>
      </c>
      <c r="B425" t="s">
        <v>1512</v>
      </c>
      <c r="D425" t="s">
        <v>31</v>
      </c>
      <c r="E425" t="s">
        <v>1502</v>
      </c>
      <c r="F425" t="s">
        <v>71</v>
      </c>
      <c r="I425" t="s">
        <v>1503</v>
      </c>
      <c r="T425" s="2">
        <v>43220</v>
      </c>
      <c r="W425" s="9">
        <v>1300</v>
      </c>
      <c r="X425" s="7" t="s">
        <v>1515</v>
      </c>
      <c r="AC425" s="7" t="s">
        <v>1516</v>
      </c>
      <c r="AG425" t="s">
        <v>1505</v>
      </c>
    </row>
    <row r="426" spans="1:33" ht="16">
      <c r="A426" t="s">
        <v>1517</v>
      </c>
      <c r="B426" t="s">
        <v>1518</v>
      </c>
      <c r="D426" t="s">
        <v>39</v>
      </c>
      <c r="E426" t="s">
        <v>1502</v>
      </c>
      <c r="F426" t="s">
        <v>66</v>
      </c>
      <c r="I426" t="s">
        <v>1503</v>
      </c>
      <c r="T426" s="2">
        <v>42861</v>
      </c>
      <c r="W426" s="9">
        <v>240</v>
      </c>
      <c r="X426" s="7" t="s">
        <v>1519</v>
      </c>
      <c r="AC426" s="7" t="s">
        <v>1520</v>
      </c>
      <c r="AD426" s="7" t="s">
        <v>1521</v>
      </c>
      <c r="AG426" t="s">
        <v>1505</v>
      </c>
    </row>
    <row r="427" spans="1:33" ht="16">
      <c r="A427" t="s">
        <v>1522</v>
      </c>
      <c r="B427" s="98" t="s">
        <v>1523</v>
      </c>
      <c r="C427" t="s">
        <v>39</v>
      </c>
      <c r="E427" t="s">
        <v>1524</v>
      </c>
      <c r="F427" t="s">
        <v>66</v>
      </c>
      <c r="I427" t="s">
        <v>2542</v>
      </c>
      <c r="J427" t="s">
        <v>33</v>
      </c>
      <c r="O427" t="s">
        <v>33</v>
      </c>
      <c r="T427" s="2">
        <v>44303</v>
      </c>
      <c r="W427" s="9">
        <f>24*4</f>
        <v>96</v>
      </c>
      <c r="X427" s="7" t="s">
        <v>1525</v>
      </c>
      <c r="AC427" t="s">
        <v>47</v>
      </c>
      <c r="AG427" t="s">
        <v>1526</v>
      </c>
    </row>
    <row r="428" spans="1:33" ht="16">
      <c r="A428" t="s">
        <v>1522</v>
      </c>
      <c r="B428" s="98" t="s">
        <v>1523</v>
      </c>
      <c r="C428" t="s">
        <v>31</v>
      </c>
      <c r="E428" t="s">
        <v>1524</v>
      </c>
      <c r="F428" t="s">
        <v>71</v>
      </c>
      <c r="I428" t="s">
        <v>2542</v>
      </c>
      <c r="J428" t="s">
        <v>33</v>
      </c>
      <c r="O428" t="s">
        <v>33</v>
      </c>
      <c r="T428" s="2">
        <v>44288</v>
      </c>
      <c r="W428" s="9">
        <v>1303</v>
      </c>
      <c r="X428" s="7" t="s">
        <v>1527</v>
      </c>
      <c r="AC428" s="76" t="s">
        <v>1528</v>
      </c>
      <c r="AG428" t="s">
        <v>1526</v>
      </c>
    </row>
    <row r="429" spans="1:33" ht="16">
      <c r="A429" t="s">
        <v>1529</v>
      </c>
      <c r="B429" s="98" t="s">
        <v>1530</v>
      </c>
      <c r="C429" t="s">
        <v>39</v>
      </c>
      <c r="D429" t="s">
        <v>104</v>
      </c>
      <c r="E429" t="s">
        <v>1531</v>
      </c>
      <c r="F429" t="s">
        <v>66</v>
      </c>
      <c r="I429" t="s">
        <v>2542</v>
      </c>
      <c r="T429" s="2">
        <v>45040</v>
      </c>
      <c r="W429" s="9">
        <v>80</v>
      </c>
      <c r="X429" s="7" t="s">
        <v>1532</v>
      </c>
      <c r="AC429" t="s">
        <v>47</v>
      </c>
      <c r="AG429" t="s">
        <v>1526</v>
      </c>
    </row>
    <row r="430" spans="1:33" ht="16">
      <c r="A430" t="s">
        <v>1533</v>
      </c>
      <c r="B430" s="98" t="s">
        <v>1534</v>
      </c>
      <c r="C430" t="s">
        <v>31</v>
      </c>
      <c r="D430" t="s">
        <v>104</v>
      </c>
      <c r="E430" t="s">
        <v>1531</v>
      </c>
      <c r="F430" t="s">
        <v>71</v>
      </c>
      <c r="I430" t="s">
        <v>2542</v>
      </c>
      <c r="T430" s="2">
        <v>45035</v>
      </c>
      <c r="V430" t="s">
        <v>1535</v>
      </c>
      <c r="W430" s="9">
        <f>4*817</f>
        <v>3268</v>
      </c>
      <c r="X430" s="7" t="s">
        <v>1536</v>
      </c>
      <c r="Y430" t="s">
        <v>33</v>
      </c>
      <c r="Z430" t="s">
        <v>33</v>
      </c>
      <c r="AC430" s="76" t="s">
        <v>1537</v>
      </c>
      <c r="AG430" t="s">
        <v>1526</v>
      </c>
    </row>
    <row r="431" spans="1:33" ht="16">
      <c r="A431" t="s">
        <v>1538</v>
      </c>
      <c r="B431" s="98" t="s">
        <v>1539</v>
      </c>
      <c r="C431" t="s">
        <v>39</v>
      </c>
      <c r="D431" t="s">
        <v>193</v>
      </c>
      <c r="E431" t="s">
        <v>1531</v>
      </c>
      <c r="F431" t="s">
        <v>66</v>
      </c>
      <c r="I431" t="s">
        <v>2542</v>
      </c>
      <c r="T431" s="2">
        <v>44672</v>
      </c>
      <c r="U431" s="7" t="s">
        <v>1540</v>
      </c>
      <c r="W431" s="9">
        <v>88</v>
      </c>
      <c r="X431" s="7" t="s">
        <v>1541</v>
      </c>
      <c r="AC431" t="s">
        <v>47</v>
      </c>
      <c r="AG431" t="s">
        <v>1526</v>
      </c>
    </row>
    <row r="432" spans="1:33" ht="16">
      <c r="A432" s="16" t="s">
        <v>1542</v>
      </c>
      <c r="B432" s="98" t="s">
        <v>1539</v>
      </c>
      <c r="C432" t="s">
        <v>31</v>
      </c>
      <c r="D432" t="s">
        <v>193</v>
      </c>
      <c r="E432" t="s">
        <v>1531</v>
      </c>
      <c r="F432" t="s">
        <v>71</v>
      </c>
      <c r="I432" t="s">
        <v>2542</v>
      </c>
      <c r="T432" s="2">
        <v>44642</v>
      </c>
      <c r="W432" s="9">
        <v>860</v>
      </c>
      <c r="X432" s="7" t="s">
        <v>1540</v>
      </c>
      <c r="AC432" s="7" t="s">
        <v>1543</v>
      </c>
      <c r="AD432" s="7" t="s">
        <v>1544</v>
      </c>
      <c r="AG432" t="s">
        <v>1526</v>
      </c>
    </row>
    <row r="433" spans="1:33" ht="16">
      <c r="A433" s="4" t="s">
        <v>1545</v>
      </c>
      <c r="B433" s="98" t="s">
        <v>1546</v>
      </c>
      <c r="C433" s="4"/>
      <c r="D433" t="s">
        <v>1547</v>
      </c>
      <c r="E433" t="s">
        <v>1531</v>
      </c>
      <c r="I433" t="s">
        <v>2542</v>
      </c>
      <c r="T433" s="2">
        <v>45385</v>
      </c>
      <c r="U433" s="7" t="s">
        <v>1548</v>
      </c>
      <c r="W433" s="9">
        <v>400</v>
      </c>
      <c r="X433" s="7" t="s">
        <v>1548</v>
      </c>
      <c r="AC433" s="7" t="s">
        <v>1549</v>
      </c>
      <c r="AD433" s="7" t="s">
        <v>1550</v>
      </c>
      <c r="AE433" s="7" t="s">
        <v>1550</v>
      </c>
    </row>
    <row r="434" spans="1:33" ht="16">
      <c r="A434" t="s">
        <v>1551</v>
      </c>
      <c r="B434" t="s">
        <v>1552</v>
      </c>
      <c r="C434" t="s">
        <v>39</v>
      </c>
      <c r="D434" t="s">
        <v>104</v>
      </c>
      <c r="E434" t="s">
        <v>1553</v>
      </c>
      <c r="F434" t="s">
        <v>66</v>
      </c>
      <c r="I434" t="s">
        <v>1554</v>
      </c>
      <c r="J434" t="s">
        <v>33</v>
      </c>
      <c r="O434" t="s">
        <v>33</v>
      </c>
      <c r="P434" t="s">
        <v>33</v>
      </c>
      <c r="T434" s="2">
        <v>45031</v>
      </c>
      <c r="U434" t="s">
        <v>1555</v>
      </c>
      <c r="W434" s="9">
        <v>192</v>
      </c>
      <c r="X434" s="7" t="s">
        <v>1556</v>
      </c>
      <c r="AC434" t="s">
        <v>47</v>
      </c>
    </row>
    <row r="435" spans="1:33" ht="16">
      <c r="A435" t="s">
        <v>1557</v>
      </c>
      <c r="B435" t="s">
        <v>1552</v>
      </c>
      <c r="C435" t="s">
        <v>39</v>
      </c>
      <c r="D435" t="s">
        <v>104</v>
      </c>
      <c r="E435" t="s">
        <v>1553</v>
      </c>
      <c r="F435" t="s">
        <v>794</v>
      </c>
      <c r="I435" t="s">
        <v>1554</v>
      </c>
      <c r="J435" t="s">
        <v>33</v>
      </c>
      <c r="O435" t="s">
        <v>33</v>
      </c>
      <c r="P435" t="s">
        <v>33</v>
      </c>
      <c r="T435" s="2">
        <v>45030</v>
      </c>
      <c r="U435" t="s">
        <v>1558</v>
      </c>
      <c r="V435" t="s">
        <v>1559</v>
      </c>
      <c r="W435" s="9">
        <v>1860</v>
      </c>
      <c r="X435" s="7" t="s">
        <v>1556</v>
      </c>
      <c r="AC435" t="s">
        <v>47</v>
      </c>
    </row>
    <row r="436" spans="1:33" ht="16">
      <c r="A436" t="s">
        <v>1560</v>
      </c>
      <c r="B436" t="s">
        <v>1561</v>
      </c>
      <c r="C436" t="s">
        <v>31</v>
      </c>
      <c r="D436" t="s">
        <v>104</v>
      </c>
      <c r="E436" t="s">
        <v>1553</v>
      </c>
      <c r="F436" t="s">
        <v>71</v>
      </c>
      <c r="I436" t="s">
        <v>1554</v>
      </c>
      <c r="J436" t="s">
        <v>33</v>
      </c>
      <c r="P436" t="s">
        <v>33</v>
      </c>
      <c r="T436" s="2">
        <v>44804</v>
      </c>
      <c r="W436" s="14" t="s">
        <v>81</v>
      </c>
      <c r="AC436" s="7" t="s">
        <v>1562</v>
      </c>
    </row>
    <row r="437" spans="1:33" ht="16">
      <c r="A437" t="s">
        <v>1563</v>
      </c>
      <c r="B437" t="s">
        <v>1564</v>
      </c>
      <c r="C437" t="s">
        <v>31</v>
      </c>
      <c r="D437" t="s">
        <v>104</v>
      </c>
      <c r="E437" t="s">
        <v>1553</v>
      </c>
      <c r="F437" t="s">
        <v>71</v>
      </c>
      <c r="I437" t="s">
        <v>1554</v>
      </c>
      <c r="J437" t="s">
        <v>33</v>
      </c>
      <c r="P437" t="s">
        <v>33</v>
      </c>
      <c r="T437" s="2">
        <v>44803</v>
      </c>
      <c r="U437" s="7" t="s">
        <v>1565</v>
      </c>
      <c r="W437" s="14" t="s">
        <v>81</v>
      </c>
      <c r="AC437" s="76" t="s">
        <v>1566</v>
      </c>
    </row>
    <row r="438" spans="1:33" ht="16">
      <c r="A438" t="s">
        <v>1567</v>
      </c>
      <c r="B438" t="s">
        <v>1568</v>
      </c>
      <c r="C438" t="s">
        <v>31</v>
      </c>
      <c r="D438" t="s">
        <v>104</v>
      </c>
      <c r="E438" t="s">
        <v>1553</v>
      </c>
      <c r="F438" t="s">
        <v>71</v>
      </c>
      <c r="I438" t="s">
        <v>1554</v>
      </c>
      <c r="J438" t="s">
        <v>33</v>
      </c>
      <c r="P438" t="s">
        <v>33</v>
      </c>
      <c r="T438" s="2">
        <v>44800</v>
      </c>
      <c r="U438" s="7" t="s">
        <v>1569</v>
      </c>
      <c r="W438" s="14" t="s">
        <v>81</v>
      </c>
      <c r="AC438" s="7" t="s">
        <v>1570</v>
      </c>
    </row>
    <row r="439" spans="1:33" ht="16">
      <c r="A439" t="s">
        <v>1571</v>
      </c>
      <c r="B439" t="s">
        <v>1572</v>
      </c>
      <c r="C439" t="s">
        <v>31</v>
      </c>
      <c r="D439" t="s">
        <v>104</v>
      </c>
      <c r="E439" t="s">
        <v>1553</v>
      </c>
      <c r="F439" t="s">
        <v>71</v>
      </c>
      <c r="I439" t="s">
        <v>1554</v>
      </c>
      <c r="J439" t="s">
        <v>33</v>
      </c>
      <c r="P439" t="s">
        <v>33</v>
      </c>
      <c r="T439" s="2">
        <v>44799</v>
      </c>
      <c r="U439" t="s">
        <v>360</v>
      </c>
      <c r="W439" s="14" t="s">
        <v>81</v>
      </c>
      <c r="AC439" s="7" t="s">
        <v>1573</v>
      </c>
    </row>
    <row r="440" spans="1:33" ht="17">
      <c r="A440" t="s">
        <v>1574</v>
      </c>
      <c r="B440" t="s">
        <v>1575</v>
      </c>
      <c r="C440" t="s">
        <v>39</v>
      </c>
      <c r="D440" t="s">
        <v>193</v>
      </c>
      <c r="E440" t="s">
        <v>1553</v>
      </c>
      <c r="F440" t="s">
        <v>66</v>
      </c>
      <c r="I440" t="s">
        <v>1554</v>
      </c>
      <c r="J440" t="s">
        <v>33</v>
      </c>
      <c r="P440" t="s">
        <v>33</v>
      </c>
      <c r="T440" s="2">
        <v>44163</v>
      </c>
      <c r="U440" t="s">
        <v>360</v>
      </c>
      <c r="W440" s="9">
        <v>200</v>
      </c>
      <c r="X440" s="7" t="s">
        <v>1576</v>
      </c>
      <c r="AC440" t="s">
        <v>47</v>
      </c>
      <c r="AG440" s="105" t="s">
        <v>1577</v>
      </c>
    </row>
    <row r="441" spans="1:33" ht="17">
      <c r="A441" t="s">
        <v>1578</v>
      </c>
      <c r="B441" t="s">
        <v>1575</v>
      </c>
      <c r="C441" t="s">
        <v>39</v>
      </c>
      <c r="D441" t="s">
        <v>193</v>
      </c>
      <c r="E441" t="s">
        <v>1553</v>
      </c>
      <c r="F441" t="s">
        <v>794</v>
      </c>
      <c r="I441" t="s">
        <v>1554</v>
      </c>
      <c r="J441" t="s">
        <v>33</v>
      </c>
      <c r="P441" t="s">
        <v>33</v>
      </c>
      <c r="T441" s="2">
        <v>44162</v>
      </c>
      <c r="U441" t="s">
        <v>360</v>
      </c>
      <c r="W441" s="9">
        <v>2000</v>
      </c>
      <c r="X441" s="7" t="s">
        <v>1576</v>
      </c>
      <c r="AC441" t="s">
        <v>47</v>
      </c>
      <c r="AG441" s="105" t="s">
        <v>1577</v>
      </c>
    </row>
    <row r="442" spans="1:33" ht="17">
      <c r="A442" t="s">
        <v>1579</v>
      </c>
      <c r="B442" t="s">
        <v>1575</v>
      </c>
      <c r="C442" t="s">
        <v>31</v>
      </c>
      <c r="D442" t="s">
        <v>193</v>
      </c>
      <c r="E442" t="s">
        <v>1553</v>
      </c>
      <c r="F442" t="s">
        <v>71</v>
      </c>
      <c r="I442" t="s">
        <v>1554</v>
      </c>
      <c r="J442" t="s">
        <v>33</v>
      </c>
      <c r="P442" t="s">
        <v>33</v>
      </c>
      <c r="T442" s="2">
        <v>43961</v>
      </c>
      <c r="U442" t="s">
        <v>1580</v>
      </c>
      <c r="W442" s="9">
        <v>50165</v>
      </c>
      <c r="X442" s="7" t="s">
        <v>1556</v>
      </c>
      <c r="Z442" t="s">
        <v>33</v>
      </c>
      <c r="AC442" s="7" t="s">
        <v>1581</v>
      </c>
      <c r="AD442" s="7" t="s">
        <v>1582</v>
      </c>
      <c r="AE442" s="7" t="s">
        <v>1583</v>
      </c>
      <c r="AG442" s="105" t="s">
        <v>1577</v>
      </c>
    </row>
    <row r="443" spans="1:33" ht="16">
      <c r="A443" t="s">
        <v>1584</v>
      </c>
      <c r="B443" t="s">
        <v>1585</v>
      </c>
      <c r="C443" t="s">
        <v>39</v>
      </c>
      <c r="E443" t="s">
        <v>1553</v>
      </c>
      <c r="F443" t="s">
        <v>66</v>
      </c>
      <c r="I443" t="s">
        <v>1554</v>
      </c>
      <c r="J443" t="s">
        <v>33</v>
      </c>
      <c r="P443" t="s">
        <v>33</v>
      </c>
      <c r="T443" s="2">
        <v>43348</v>
      </c>
      <c r="U443" t="s">
        <v>1586</v>
      </c>
      <c r="W443" s="9">
        <v>200</v>
      </c>
      <c r="X443" s="7" t="s">
        <v>1587</v>
      </c>
      <c r="Y443" t="s">
        <v>33</v>
      </c>
      <c r="Z443" t="s">
        <v>33</v>
      </c>
      <c r="AC443" t="s">
        <v>47</v>
      </c>
    </row>
    <row r="444" spans="1:33" ht="16">
      <c r="A444" t="s">
        <v>1588</v>
      </c>
      <c r="B444" t="s">
        <v>1585</v>
      </c>
      <c r="C444" t="s">
        <v>31</v>
      </c>
      <c r="E444" t="s">
        <v>1553</v>
      </c>
      <c r="F444" t="s">
        <v>794</v>
      </c>
      <c r="I444" t="s">
        <v>1554</v>
      </c>
      <c r="J444" t="s">
        <v>33</v>
      </c>
      <c r="P444" t="s">
        <v>33</v>
      </c>
      <c r="T444" s="2">
        <v>43340</v>
      </c>
      <c r="U444" t="s">
        <v>360</v>
      </c>
      <c r="W444" s="9">
        <v>800</v>
      </c>
      <c r="X444" s="7" t="s">
        <v>1587</v>
      </c>
    </row>
    <row r="445" spans="1:33" ht="16">
      <c r="A445" t="s">
        <v>1588</v>
      </c>
      <c r="B445" t="s">
        <v>1585</v>
      </c>
      <c r="C445" t="s">
        <v>31</v>
      </c>
      <c r="E445" t="s">
        <v>1553</v>
      </c>
      <c r="F445" t="s">
        <v>71</v>
      </c>
      <c r="I445" t="s">
        <v>1554</v>
      </c>
      <c r="J445" t="s">
        <v>33</v>
      </c>
      <c r="P445" t="s">
        <v>33</v>
      </c>
      <c r="T445" s="2">
        <v>43341</v>
      </c>
      <c r="U445" t="s">
        <v>360</v>
      </c>
      <c r="W445" s="9">
        <v>22455</v>
      </c>
      <c r="X445" s="7" t="s">
        <v>1556</v>
      </c>
      <c r="Z445" t="s">
        <v>33</v>
      </c>
      <c r="AC445" s="83" t="s">
        <v>81</v>
      </c>
    </row>
    <row r="446" spans="1:33" ht="16">
      <c r="A446" t="s">
        <v>1589</v>
      </c>
      <c r="B446" t="s">
        <v>1585</v>
      </c>
      <c r="C446" t="s">
        <v>31</v>
      </c>
      <c r="E446" t="s">
        <v>1553</v>
      </c>
      <c r="F446" t="s">
        <v>71</v>
      </c>
      <c r="I446" t="s">
        <v>1554</v>
      </c>
      <c r="J446" t="s">
        <v>33</v>
      </c>
      <c r="P446" t="s">
        <v>33</v>
      </c>
      <c r="T446" s="2">
        <v>43339</v>
      </c>
      <c r="U446" t="s">
        <v>360</v>
      </c>
      <c r="W446" s="9">
        <v>22455</v>
      </c>
      <c r="X446" s="7" t="s">
        <v>1556</v>
      </c>
      <c r="AC446" s="7" t="s">
        <v>1590</v>
      </c>
      <c r="AD446" s="7" t="s">
        <v>1566</v>
      </c>
    </row>
    <row r="447" spans="1:33" ht="16">
      <c r="A447" t="s">
        <v>1591</v>
      </c>
      <c r="B447" t="s">
        <v>1585</v>
      </c>
      <c r="C447" t="s">
        <v>31</v>
      </c>
      <c r="E447" t="s">
        <v>1553</v>
      </c>
      <c r="F447" t="s">
        <v>71</v>
      </c>
      <c r="I447" t="s">
        <v>1554</v>
      </c>
      <c r="J447" t="s">
        <v>33</v>
      </c>
      <c r="P447" t="s">
        <v>33</v>
      </c>
      <c r="T447" s="2">
        <v>43334</v>
      </c>
      <c r="U447" t="s">
        <v>1592</v>
      </c>
      <c r="W447" s="9">
        <v>22455</v>
      </c>
      <c r="X447" s="7" t="s">
        <v>1556</v>
      </c>
      <c r="AA447" t="s">
        <v>33</v>
      </c>
      <c r="AC447" s="7" t="s">
        <v>1593</v>
      </c>
    </row>
    <row r="448" spans="1:33" ht="16">
      <c r="A448" t="s">
        <v>1594</v>
      </c>
      <c r="B448" t="s">
        <v>1585</v>
      </c>
      <c r="C448" t="s">
        <v>31</v>
      </c>
      <c r="E448" t="s">
        <v>1553</v>
      </c>
      <c r="F448" t="s">
        <v>71</v>
      </c>
      <c r="I448" t="s">
        <v>1554</v>
      </c>
      <c r="J448" t="s">
        <v>33</v>
      </c>
      <c r="P448" t="s">
        <v>33</v>
      </c>
      <c r="T448" s="2">
        <v>43332</v>
      </c>
      <c r="U448" t="s">
        <v>1592</v>
      </c>
      <c r="W448" s="9">
        <v>22455</v>
      </c>
      <c r="X448" s="7" t="s">
        <v>1556</v>
      </c>
      <c r="AA448" t="s">
        <v>33</v>
      </c>
      <c r="AC448" s="7" t="s">
        <v>1595</v>
      </c>
    </row>
    <row r="449" spans="1:31" ht="16">
      <c r="A449" t="s">
        <v>1596</v>
      </c>
      <c r="B449" t="s">
        <v>1597</v>
      </c>
      <c r="C449" t="s">
        <v>31</v>
      </c>
      <c r="D449" t="s">
        <v>104</v>
      </c>
      <c r="E449" t="s">
        <v>1598</v>
      </c>
      <c r="F449" t="s">
        <v>71</v>
      </c>
      <c r="H449" t="s">
        <v>33</v>
      </c>
      <c r="I449" t="s">
        <v>1599</v>
      </c>
      <c r="J449" t="s">
        <v>33</v>
      </c>
      <c r="T449" s="2">
        <v>43049</v>
      </c>
      <c r="U449" t="s">
        <v>1592</v>
      </c>
      <c r="W449" s="9">
        <f>37*4</f>
        <v>148</v>
      </c>
      <c r="X449" s="7" t="s">
        <v>1600</v>
      </c>
      <c r="AA449" t="s">
        <v>33</v>
      </c>
      <c r="AC449" s="7" t="s">
        <v>1601</v>
      </c>
      <c r="AD449" s="7" t="s">
        <v>1602</v>
      </c>
    </row>
    <row r="450" spans="1:31" ht="16">
      <c r="A450" t="s">
        <v>1603</v>
      </c>
      <c r="B450" t="s">
        <v>1604</v>
      </c>
      <c r="C450" t="s">
        <v>31</v>
      </c>
      <c r="E450" t="s">
        <v>1603</v>
      </c>
      <c r="F450" t="s">
        <v>71</v>
      </c>
      <c r="I450" t="s">
        <v>1605</v>
      </c>
      <c r="T450" s="2"/>
      <c r="X450" s="7"/>
      <c r="AC450" s="7"/>
      <c r="AD450" s="7"/>
    </row>
    <row r="451" spans="1:31" ht="16">
      <c r="A451" t="s">
        <v>1603</v>
      </c>
      <c r="B451" t="s">
        <v>1604</v>
      </c>
      <c r="C451" t="s">
        <v>31</v>
      </c>
      <c r="E451" t="s">
        <v>1603</v>
      </c>
      <c r="F451" t="s">
        <v>66</v>
      </c>
      <c r="I451" t="s">
        <v>1605</v>
      </c>
      <c r="T451" s="2"/>
      <c r="X451" s="7"/>
      <c r="AC451" s="7"/>
      <c r="AD451" s="7"/>
    </row>
    <row r="452" spans="1:31" ht="16">
      <c r="A452" t="s">
        <v>1603</v>
      </c>
      <c r="B452" t="s">
        <v>1606</v>
      </c>
      <c r="C452" t="s">
        <v>31</v>
      </c>
      <c r="E452" t="s">
        <v>1603</v>
      </c>
      <c r="F452" t="s">
        <v>66</v>
      </c>
      <c r="I452" t="s">
        <v>1605</v>
      </c>
      <c r="T452" s="2"/>
      <c r="X452" s="7"/>
      <c r="AC452" s="7"/>
      <c r="AD452" s="7"/>
    </row>
    <row r="453" spans="1:31" ht="16">
      <c r="A453" t="s">
        <v>1603</v>
      </c>
      <c r="B453" t="s">
        <v>1606</v>
      </c>
      <c r="C453" t="s">
        <v>31</v>
      </c>
      <c r="E453" t="s">
        <v>1603</v>
      </c>
      <c r="F453" t="s">
        <v>71</v>
      </c>
      <c r="I453" t="s">
        <v>1605</v>
      </c>
      <c r="T453" s="2"/>
      <c r="X453" s="7"/>
      <c r="AC453" s="7"/>
      <c r="AD453" s="7"/>
    </row>
    <row r="454" spans="1:31" ht="16">
      <c r="A454" t="s">
        <v>1607</v>
      </c>
      <c r="B454" t="s">
        <v>1608</v>
      </c>
      <c r="C454" t="s">
        <v>31</v>
      </c>
      <c r="D454" t="s">
        <v>254</v>
      </c>
      <c r="E454" t="s">
        <v>1603</v>
      </c>
      <c r="F454" t="s">
        <v>66</v>
      </c>
      <c r="I454" t="s">
        <v>1605</v>
      </c>
      <c r="T454" s="2">
        <v>44829</v>
      </c>
      <c r="U454" t="s">
        <v>1592</v>
      </c>
      <c r="W454" s="14" t="s">
        <v>81</v>
      </c>
      <c r="AA454" t="s">
        <v>33</v>
      </c>
      <c r="AC454" s="44" t="s">
        <v>81</v>
      </c>
    </row>
    <row r="455" spans="1:31" ht="16">
      <c r="A455" t="s">
        <v>1609</v>
      </c>
      <c r="B455" t="s">
        <v>1608</v>
      </c>
      <c r="C455" t="s">
        <v>31</v>
      </c>
      <c r="D455" t="s">
        <v>254</v>
      </c>
      <c r="E455" t="s">
        <v>1603</v>
      </c>
      <c r="F455" t="s">
        <v>71</v>
      </c>
      <c r="I455" t="s">
        <v>1605</v>
      </c>
      <c r="T455" s="2">
        <v>44821</v>
      </c>
      <c r="U455" t="s">
        <v>1592</v>
      </c>
      <c r="W455" s="14" t="s">
        <v>81</v>
      </c>
      <c r="AA455" t="s">
        <v>33</v>
      </c>
      <c r="AC455" s="55" t="s">
        <v>1610</v>
      </c>
      <c r="AD455" s="7" t="s">
        <v>1611</v>
      </c>
    </row>
    <row r="456" spans="1:31" ht="16">
      <c r="A456" t="s">
        <v>1612</v>
      </c>
      <c r="B456" t="s">
        <v>1613</v>
      </c>
      <c r="C456" t="s">
        <v>31</v>
      </c>
      <c r="D456" t="s">
        <v>260</v>
      </c>
      <c r="E456" t="s">
        <v>1603</v>
      </c>
      <c r="F456" t="s">
        <v>66</v>
      </c>
      <c r="I456" t="s">
        <v>1614</v>
      </c>
      <c r="T456" s="2">
        <v>44549</v>
      </c>
      <c r="U456" t="s">
        <v>1592</v>
      </c>
      <c r="W456" s="14" t="s">
        <v>81</v>
      </c>
      <c r="AA456" t="s">
        <v>33</v>
      </c>
      <c r="AC456" s="7" t="s">
        <v>1615</v>
      </c>
      <c r="AD456" s="7" t="s">
        <v>1616</v>
      </c>
      <c r="AE456" s="7" t="s">
        <v>1617</v>
      </c>
    </row>
    <row r="457" spans="1:31" ht="16">
      <c r="A457" t="s">
        <v>1618</v>
      </c>
      <c r="B457" t="s">
        <v>1613</v>
      </c>
      <c r="C457" t="s">
        <v>31</v>
      </c>
      <c r="D457" t="s">
        <v>260</v>
      </c>
      <c r="E457" t="s">
        <v>1603</v>
      </c>
      <c r="F457" t="s">
        <v>71</v>
      </c>
      <c r="I457" t="s">
        <v>1614</v>
      </c>
      <c r="T457" s="2">
        <v>44541</v>
      </c>
      <c r="U457" t="s">
        <v>1592</v>
      </c>
      <c r="W457" s="14" t="s">
        <v>81</v>
      </c>
      <c r="AA457" t="s">
        <v>33</v>
      </c>
      <c r="AC457" t="s">
        <v>81</v>
      </c>
    </row>
    <row r="458" spans="1:31" ht="16">
      <c r="A458" t="s">
        <v>1619</v>
      </c>
      <c r="B458" t="s">
        <v>1620</v>
      </c>
      <c r="C458" t="s">
        <v>31</v>
      </c>
      <c r="D458" t="s">
        <v>104</v>
      </c>
      <c r="E458" t="s">
        <v>1603</v>
      </c>
      <c r="F458" t="s">
        <v>66</v>
      </c>
      <c r="I458" t="s">
        <v>1621</v>
      </c>
      <c r="T458" s="2">
        <v>44346</v>
      </c>
      <c r="U458" t="s">
        <v>1592</v>
      </c>
      <c r="W458" s="14" t="s">
        <v>81</v>
      </c>
      <c r="AA458" t="s">
        <v>33</v>
      </c>
      <c r="AC458" t="s">
        <v>81</v>
      </c>
    </row>
    <row r="459" spans="1:31" ht="16">
      <c r="A459" t="s">
        <v>1622</v>
      </c>
      <c r="B459" t="s">
        <v>1620</v>
      </c>
      <c r="C459" t="s">
        <v>31</v>
      </c>
      <c r="D459" t="s">
        <v>104</v>
      </c>
      <c r="E459" t="s">
        <v>1603</v>
      </c>
      <c r="F459" t="s">
        <v>71</v>
      </c>
      <c r="I459" t="s">
        <v>1621</v>
      </c>
      <c r="T459" s="2">
        <v>44339</v>
      </c>
      <c r="U459" t="s">
        <v>1623</v>
      </c>
      <c r="V459" t="s">
        <v>1624</v>
      </c>
      <c r="W459" s="14" t="s">
        <v>81</v>
      </c>
      <c r="AC459" s="55" t="s">
        <v>1625</v>
      </c>
      <c r="AD459" s="7" t="s">
        <v>1626</v>
      </c>
      <c r="AE459" s="7" t="s">
        <v>1627</v>
      </c>
    </row>
    <row r="460" spans="1:31" ht="16">
      <c r="A460" t="s">
        <v>1628</v>
      </c>
      <c r="B460" t="s">
        <v>1629</v>
      </c>
      <c r="C460" t="s">
        <v>31</v>
      </c>
      <c r="E460" t="s">
        <v>1628</v>
      </c>
      <c r="F460" t="s">
        <v>71</v>
      </c>
      <c r="H460" t="s">
        <v>33</v>
      </c>
      <c r="I460" t="s">
        <v>1630</v>
      </c>
      <c r="J460" t="s">
        <v>33</v>
      </c>
      <c r="T460" s="2"/>
      <c r="W460" s="14"/>
      <c r="AC460" s="55"/>
      <c r="AD460" s="7"/>
      <c r="AE460" s="7"/>
    </row>
    <row r="461" spans="1:31" ht="16">
      <c r="A461" t="s">
        <v>1628</v>
      </c>
      <c r="B461" t="s">
        <v>1629</v>
      </c>
      <c r="C461" t="s">
        <v>39</v>
      </c>
      <c r="E461" t="s">
        <v>1628</v>
      </c>
      <c r="F461" t="s">
        <v>66</v>
      </c>
      <c r="H461" t="s">
        <v>33</v>
      </c>
      <c r="I461" t="s">
        <v>1630</v>
      </c>
      <c r="J461" t="s">
        <v>33</v>
      </c>
      <c r="T461" s="2"/>
      <c r="W461" s="14"/>
      <c r="AC461" s="55"/>
      <c r="AD461" s="7"/>
      <c r="AE461" s="7"/>
    </row>
    <row r="462" spans="1:31" ht="16">
      <c r="A462" t="s">
        <v>1628</v>
      </c>
      <c r="B462" t="s">
        <v>1631</v>
      </c>
      <c r="C462" t="s">
        <v>31</v>
      </c>
      <c r="E462" t="s">
        <v>1628</v>
      </c>
      <c r="F462" t="s">
        <v>71</v>
      </c>
      <c r="H462" t="s">
        <v>33</v>
      </c>
      <c r="I462" t="s">
        <v>1630</v>
      </c>
      <c r="J462" t="s">
        <v>33</v>
      </c>
      <c r="T462" s="2"/>
      <c r="W462" s="14"/>
      <c r="AC462" s="55" t="s">
        <v>1632</v>
      </c>
      <c r="AD462" s="7"/>
      <c r="AE462" s="7"/>
    </row>
    <row r="463" spans="1:31" ht="16">
      <c r="A463" t="s">
        <v>1628</v>
      </c>
      <c r="B463" t="s">
        <v>1631</v>
      </c>
      <c r="C463" t="s">
        <v>39</v>
      </c>
      <c r="E463" t="s">
        <v>1628</v>
      </c>
      <c r="F463" t="s">
        <v>66</v>
      </c>
      <c r="H463" t="s">
        <v>33</v>
      </c>
      <c r="I463" t="s">
        <v>1630</v>
      </c>
      <c r="J463" t="s">
        <v>33</v>
      </c>
      <c r="T463" s="2">
        <v>43347</v>
      </c>
      <c r="W463" s="14">
        <f>49*4</f>
        <v>196</v>
      </c>
      <c r="X463" s="7" t="s">
        <v>1633</v>
      </c>
      <c r="AC463" s="83" t="s">
        <v>47</v>
      </c>
      <c r="AD463" s="7"/>
      <c r="AE463" s="7"/>
    </row>
    <row r="464" spans="1:31" ht="16">
      <c r="A464" t="s">
        <v>1628</v>
      </c>
      <c r="B464" t="s">
        <v>1634</v>
      </c>
      <c r="C464" t="s">
        <v>31</v>
      </c>
      <c r="E464" t="s">
        <v>1628</v>
      </c>
      <c r="F464" t="s">
        <v>71</v>
      </c>
      <c r="H464" t="s">
        <v>33</v>
      </c>
      <c r="I464" t="s">
        <v>1630</v>
      </c>
      <c r="J464" t="s">
        <v>33</v>
      </c>
      <c r="T464" s="2"/>
      <c r="W464" s="14">
        <v>400</v>
      </c>
      <c r="X464" s="7" t="s">
        <v>1635</v>
      </c>
      <c r="AC464" s="83"/>
      <c r="AD464" s="7"/>
      <c r="AE464" s="7"/>
    </row>
    <row r="465" spans="1:33" ht="16">
      <c r="A465" t="s">
        <v>1628</v>
      </c>
      <c r="B465" t="s">
        <v>1634</v>
      </c>
      <c r="C465" t="s">
        <v>39</v>
      </c>
      <c r="E465" t="s">
        <v>1628</v>
      </c>
      <c r="F465" t="s">
        <v>66</v>
      </c>
      <c r="H465" t="s">
        <v>33</v>
      </c>
      <c r="I465" t="s">
        <v>1630</v>
      </c>
      <c r="J465" t="s">
        <v>33</v>
      </c>
      <c r="T465" s="2">
        <v>43700</v>
      </c>
      <c r="W465" s="14">
        <f>73*4</f>
        <v>292</v>
      </c>
      <c r="X465" s="55" t="s">
        <v>1635</v>
      </c>
      <c r="AC465" s="55"/>
      <c r="AD465" s="7"/>
      <c r="AE465" s="7"/>
      <c r="AG465" t="s">
        <v>1636</v>
      </c>
    </row>
    <row r="466" spans="1:33" ht="16">
      <c r="A466" t="s">
        <v>1637</v>
      </c>
      <c r="B466" t="s">
        <v>1638</v>
      </c>
      <c r="C466" t="s">
        <v>39</v>
      </c>
      <c r="D466" t="s">
        <v>247</v>
      </c>
      <c r="E466" t="s">
        <v>1628</v>
      </c>
      <c r="F466" t="s">
        <v>1639</v>
      </c>
      <c r="H466" t="s">
        <v>33</v>
      </c>
      <c r="I466" t="s">
        <v>1630</v>
      </c>
      <c r="J466" t="s">
        <v>33</v>
      </c>
      <c r="T466" s="2">
        <v>44825</v>
      </c>
      <c r="U466" t="s">
        <v>1623</v>
      </c>
      <c r="V466" t="s">
        <v>1624</v>
      </c>
      <c r="W466" s="9">
        <v>265</v>
      </c>
      <c r="X466" s="7" t="s">
        <v>1640</v>
      </c>
      <c r="AC466" s="76" t="s">
        <v>1641</v>
      </c>
      <c r="AG466" t="s">
        <v>1636</v>
      </c>
    </row>
    <row r="467" spans="1:33" ht="16">
      <c r="A467" t="s">
        <v>1642</v>
      </c>
      <c r="B467" t="s">
        <v>1638</v>
      </c>
      <c r="C467" t="s">
        <v>31</v>
      </c>
      <c r="D467" t="s">
        <v>247</v>
      </c>
      <c r="E467" t="s">
        <v>1628</v>
      </c>
      <c r="F467" t="s">
        <v>794</v>
      </c>
      <c r="H467" t="s">
        <v>33</v>
      </c>
      <c r="I467" t="s">
        <v>1630</v>
      </c>
      <c r="J467" t="s">
        <v>33</v>
      </c>
      <c r="T467" s="2">
        <v>44777</v>
      </c>
      <c r="U467" t="s">
        <v>1623</v>
      </c>
      <c r="V467" t="s">
        <v>1624</v>
      </c>
      <c r="W467" s="9">
        <f>240*4</f>
        <v>960</v>
      </c>
      <c r="X467" s="55" t="s">
        <v>1643</v>
      </c>
      <c r="AC467" s="55"/>
      <c r="AG467" t="s">
        <v>1636</v>
      </c>
    </row>
    <row r="468" spans="1:33" ht="16">
      <c r="A468" t="s">
        <v>1642</v>
      </c>
      <c r="B468" t="s">
        <v>1638</v>
      </c>
      <c r="C468" t="s">
        <v>31</v>
      </c>
      <c r="D468" t="s">
        <v>247</v>
      </c>
      <c r="E468" t="s">
        <v>1628</v>
      </c>
      <c r="F468" t="s">
        <v>71</v>
      </c>
      <c r="H468" t="s">
        <v>33</v>
      </c>
      <c r="I468" t="s">
        <v>1630</v>
      </c>
      <c r="J468" t="s">
        <v>33</v>
      </c>
      <c r="T468" s="2">
        <v>44751</v>
      </c>
      <c r="U468" t="s">
        <v>1623</v>
      </c>
      <c r="V468" t="s">
        <v>1624</v>
      </c>
      <c r="W468" s="9">
        <v>3232</v>
      </c>
      <c r="X468" s="7" t="s">
        <v>1643</v>
      </c>
      <c r="AC468" s="76" t="s">
        <v>1644</v>
      </c>
      <c r="AG468" t="s">
        <v>1636</v>
      </c>
    </row>
    <row r="469" spans="1:33" ht="16">
      <c r="A469" t="s">
        <v>1645</v>
      </c>
      <c r="B469" t="s">
        <v>1646</v>
      </c>
      <c r="C469" t="s">
        <v>39</v>
      </c>
      <c r="D469" t="s">
        <v>254</v>
      </c>
      <c r="E469" t="s">
        <v>1628</v>
      </c>
      <c r="F469" t="s">
        <v>66</v>
      </c>
      <c r="H469" t="s">
        <v>33</v>
      </c>
      <c r="I469" t="s">
        <v>1647</v>
      </c>
      <c r="J469" t="s">
        <v>33</v>
      </c>
      <c r="T469" s="2">
        <v>44432</v>
      </c>
      <c r="U469" t="s">
        <v>1623</v>
      </c>
      <c r="V469" t="s">
        <v>1624</v>
      </c>
      <c r="W469" s="9">
        <f>49*4</f>
        <v>196</v>
      </c>
      <c r="X469" s="7" t="s">
        <v>1648</v>
      </c>
      <c r="AC469" s="76" t="s">
        <v>1649</v>
      </c>
    </row>
    <row r="470" spans="1:33" ht="16">
      <c r="A470" t="s">
        <v>1650</v>
      </c>
      <c r="B470" t="s">
        <v>1646</v>
      </c>
      <c r="C470" t="s">
        <v>31</v>
      </c>
      <c r="D470" t="s">
        <v>254</v>
      </c>
      <c r="E470" t="s">
        <v>1628</v>
      </c>
      <c r="F470" t="s">
        <v>794</v>
      </c>
      <c r="H470" t="s">
        <v>33</v>
      </c>
      <c r="I470" t="s">
        <v>1651</v>
      </c>
      <c r="J470" t="s">
        <v>33</v>
      </c>
      <c r="T470" s="2">
        <v>44351</v>
      </c>
      <c r="U470" t="s">
        <v>1623</v>
      </c>
      <c r="V470" t="s">
        <v>1624</v>
      </c>
      <c r="W470" s="14" t="s">
        <v>81</v>
      </c>
      <c r="AC470" s="7" t="s">
        <v>1652</v>
      </c>
    </row>
    <row r="471" spans="1:33" ht="16">
      <c r="A471" t="s">
        <v>1653</v>
      </c>
      <c r="B471" t="s">
        <v>1646</v>
      </c>
      <c r="C471" t="s">
        <v>31</v>
      </c>
      <c r="D471" t="s">
        <v>254</v>
      </c>
      <c r="E471" t="s">
        <v>1628</v>
      </c>
      <c r="F471" t="s">
        <v>71</v>
      </c>
      <c r="H471" t="s">
        <v>33</v>
      </c>
      <c r="I471" t="s">
        <v>1651</v>
      </c>
      <c r="J471" t="s">
        <v>33</v>
      </c>
      <c r="T471" s="2">
        <v>44315</v>
      </c>
      <c r="U471" t="s">
        <v>1623</v>
      </c>
      <c r="V471" t="s">
        <v>1624</v>
      </c>
      <c r="W471" s="9">
        <v>2500</v>
      </c>
      <c r="X471" s="7" t="s">
        <v>1648</v>
      </c>
      <c r="AC471" s="7" t="s">
        <v>1654</v>
      </c>
    </row>
    <row r="472" spans="1:33" ht="16">
      <c r="A472" t="s">
        <v>1655</v>
      </c>
      <c r="B472" t="s">
        <v>1656</v>
      </c>
      <c r="C472" t="s">
        <v>39</v>
      </c>
      <c r="D472" t="s">
        <v>260</v>
      </c>
      <c r="E472" t="s">
        <v>1628</v>
      </c>
      <c r="F472" t="s">
        <v>66</v>
      </c>
      <c r="H472" t="s">
        <v>33</v>
      </c>
      <c r="I472" t="s">
        <v>1657</v>
      </c>
      <c r="J472" t="s">
        <v>33</v>
      </c>
      <c r="T472" s="2">
        <v>44184</v>
      </c>
      <c r="U472" t="s">
        <v>1658</v>
      </c>
      <c r="W472" s="9">
        <f>90*4</f>
        <v>360</v>
      </c>
      <c r="X472" s="7" t="s">
        <v>1659</v>
      </c>
      <c r="Y472" t="s">
        <v>33</v>
      </c>
      <c r="AC472" t="s">
        <v>81</v>
      </c>
    </row>
    <row r="473" spans="1:33" ht="16">
      <c r="A473" t="s">
        <v>1660</v>
      </c>
      <c r="B473" t="s">
        <v>1656</v>
      </c>
      <c r="C473" t="s">
        <v>31</v>
      </c>
      <c r="D473" t="s">
        <v>260</v>
      </c>
      <c r="E473" t="s">
        <v>1628</v>
      </c>
      <c r="F473" t="s">
        <v>71</v>
      </c>
      <c r="H473" t="s">
        <v>33</v>
      </c>
      <c r="I473" t="s">
        <v>1657</v>
      </c>
      <c r="J473" t="s">
        <v>33</v>
      </c>
      <c r="T473" s="2">
        <v>44050</v>
      </c>
      <c r="U473" t="s">
        <v>360</v>
      </c>
      <c r="W473" s="9">
        <f>201*4</f>
        <v>804</v>
      </c>
      <c r="X473" s="7" t="s">
        <v>1659</v>
      </c>
      <c r="AC473" s="55" t="s">
        <v>1661</v>
      </c>
      <c r="AD473" s="7" t="s">
        <v>1662</v>
      </c>
      <c r="AE473" s="7" t="s">
        <v>1663</v>
      </c>
    </row>
    <row r="474" spans="1:33" ht="16">
      <c r="A474" t="s">
        <v>1664</v>
      </c>
      <c r="B474" t="s">
        <v>1665</v>
      </c>
      <c r="C474" t="s">
        <v>39</v>
      </c>
      <c r="E474" t="s">
        <v>1666</v>
      </c>
      <c r="F474" t="s">
        <v>66</v>
      </c>
      <c r="I474" t="s">
        <v>2548</v>
      </c>
      <c r="J474" t="s">
        <v>33</v>
      </c>
      <c r="O474" t="s">
        <v>33</v>
      </c>
      <c r="T474" s="2">
        <v>45003</v>
      </c>
      <c r="U474" t="s">
        <v>360</v>
      </c>
      <c r="W474" s="9">
        <f>35*4</f>
        <v>140</v>
      </c>
      <c r="X474" s="7" t="s">
        <v>1667</v>
      </c>
      <c r="AC474" s="7" t="s">
        <v>1668</v>
      </c>
    </row>
    <row r="475" spans="1:33" ht="16">
      <c r="A475" t="s">
        <v>1669</v>
      </c>
      <c r="B475" t="s">
        <v>1670</v>
      </c>
      <c r="C475" t="s">
        <v>39</v>
      </c>
      <c r="E475" t="s">
        <v>1666</v>
      </c>
      <c r="F475" t="s">
        <v>71</v>
      </c>
      <c r="I475" t="s">
        <v>2548</v>
      </c>
      <c r="J475" t="s">
        <v>33</v>
      </c>
      <c r="O475" t="s">
        <v>33</v>
      </c>
      <c r="T475" s="2">
        <v>45004</v>
      </c>
      <c r="U475" t="s">
        <v>360</v>
      </c>
      <c r="W475" s="9">
        <v>3444</v>
      </c>
      <c r="X475" s="7" t="s">
        <v>1667</v>
      </c>
      <c r="AC475" s="7"/>
    </row>
    <row r="476" spans="1:33" ht="16">
      <c r="A476" t="s">
        <v>1671</v>
      </c>
      <c r="B476" t="s">
        <v>1672</v>
      </c>
      <c r="E476" t="s">
        <v>1671</v>
      </c>
      <c r="I476" t="s">
        <v>1673</v>
      </c>
      <c r="M476" t="s">
        <v>33</v>
      </c>
      <c r="T476" s="6">
        <v>44793</v>
      </c>
      <c r="U476" s="7" t="s">
        <v>1674</v>
      </c>
      <c r="V476" t="s">
        <v>1675</v>
      </c>
      <c r="W476" s="9">
        <v>477</v>
      </c>
      <c r="X476" s="7" t="s">
        <v>1674</v>
      </c>
      <c r="AC476" t="s">
        <v>81</v>
      </c>
    </row>
    <row r="477" spans="1:33" ht="19">
      <c r="A477" t="s">
        <v>1676</v>
      </c>
      <c r="B477" s="98" t="s">
        <v>1677</v>
      </c>
      <c r="E477" t="s">
        <v>1678</v>
      </c>
      <c r="F477" t="s">
        <v>71</v>
      </c>
      <c r="I477" t="s">
        <v>1679</v>
      </c>
      <c r="N477" t="s">
        <v>33</v>
      </c>
      <c r="O477" t="s">
        <v>33</v>
      </c>
      <c r="T477" s="6">
        <v>44862</v>
      </c>
      <c r="U477" t="s">
        <v>360</v>
      </c>
      <c r="W477" s="9">
        <v>540</v>
      </c>
      <c r="X477" s="7" t="s">
        <v>1680</v>
      </c>
      <c r="AG477" s="106" t="s">
        <v>1681</v>
      </c>
    </row>
    <row r="478" spans="1:33" ht="19">
      <c r="A478" t="s">
        <v>1676</v>
      </c>
      <c r="B478" s="98" t="s">
        <v>1677</v>
      </c>
      <c r="E478" t="s">
        <v>1678</v>
      </c>
      <c r="F478" t="s">
        <v>66</v>
      </c>
      <c r="I478" t="s">
        <v>1679</v>
      </c>
      <c r="N478" t="s">
        <v>33</v>
      </c>
      <c r="O478" t="s">
        <v>33</v>
      </c>
      <c r="T478" s="6">
        <v>44863</v>
      </c>
      <c r="U478" t="s">
        <v>360</v>
      </c>
      <c r="W478" s="9">
        <v>150</v>
      </c>
      <c r="X478" s="7" t="s">
        <v>1682</v>
      </c>
      <c r="AC478" s="7" t="s">
        <v>1683</v>
      </c>
      <c r="AG478" s="106" t="s">
        <v>1681</v>
      </c>
    </row>
    <row r="479" spans="1:33" ht="16">
      <c r="A479" t="s">
        <v>1684</v>
      </c>
      <c r="B479" t="s">
        <v>1685</v>
      </c>
      <c r="C479" t="s">
        <v>39</v>
      </c>
      <c r="E479" t="s">
        <v>1686</v>
      </c>
      <c r="F479" t="s">
        <v>66</v>
      </c>
      <c r="I479" t="s">
        <v>1687</v>
      </c>
      <c r="O479" t="s">
        <v>33</v>
      </c>
      <c r="T479" s="2">
        <v>45171</v>
      </c>
      <c r="U479" t="s">
        <v>360</v>
      </c>
      <c r="W479" s="9">
        <v>140</v>
      </c>
      <c r="X479" s="7" t="s">
        <v>1688</v>
      </c>
      <c r="AC479" s="44" t="s">
        <v>47</v>
      </c>
      <c r="AD479" s="7"/>
    </row>
    <row r="480" spans="1:33" ht="16">
      <c r="A480" t="s">
        <v>1689</v>
      </c>
      <c r="B480" t="s">
        <v>1685</v>
      </c>
      <c r="C480" t="s">
        <v>31</v>
      </c>
      <c r="E480" t="s">
        <v>1686</v>
      </c>
      <c r="F480" t="s">
        <v>71</v>
      </c>
      <c r="I480" t="s">
        <v>1687</v>
      </c>
      <c r="O480" t="s">
        <v>33</v>
      </c>
      <c r="T480" s="2">
        <v>45164</v>
      </c>
      <c r="U480" t="s">
        <v>1690</v>
      </c>
      <c r="W480" s="9">
        <v>261</v>
      </c>
      <c r="X480" s="7" t="s">
        <v>1688</v>
      </c>
      <c r="AA480" t="s">
        <v>33</v>
      </c>
      <c r="AC480" t="s">
        <v>81</v>
      </c>
    </row>
    <row r="481" spans="1:31" ht="16">
      <c r="A481" t="s">
        <v>1691</v>
      </c>
      <c r="B481" t="s">
        <v>1692</v>
      </c>
      <c r="C481" t="s">
        <v>39</v>
      </c>
      <c r="E481" t="s">
        <v>1686</v>
      </c>
      <c r="F481" t="s">
        <v>66</v>
      </c>
      <c r="I481" t="s">
        <v>1693</v>
      </c>
      <c r="O481" t="s">
        <v>33</v>
      </c>
      <c r="T481" s="2">
        <v>44729</v>
      </c>
      <c r="U481" t="s">
        <v>360</v>
      </c>
      <c r="W481" s="9">
        <f>27*4</f>
        <v>108</v>
      </c>
      <c r="X481" s="7" t="s">
        <v>1694</v>
      </c>
    </row>
    <row r="482" spans="1:31" ht="16">
      <c r="A482" t="s">
        <v>1691</v>
      </c>
      <c r="B482" t="s">
        <v>1692</v>
      </c>
      <c r="C482" t="s">
        <v>31</v>
      </c>
      <c r="E482" t="s">
        <v>1686</v>
      </c>
      <c r="F482" t="s">
        <v>71</v>
      </c>
      <c r="I482" t="s">
        <v>1693</v>
      </c>
      <c r="O482" t="s">
        <v>33</v>
      </c>
      <c r="T482" s="2">
        <v>44730</v>
      </c>
      <c r="U482" t="s">
        <v>360</v>
      </c>
      <c r="W482" s="9">
        <f>92*4</f>
        <v>368</v>
      </c>
      <c r="X482" s="7" t="s">
        <v>1694</v>
      </c>
      <c r="AA482" t="s">
        <v>33</v>
      </c>
      <c r="AC482" t="s">
        <v>81</v>
      </c>
    </row>
    <row r="483" spans="1:31" ht="16">
      <c r="A483" t="s">
        <v>1695</v>
      </c>
      <c r="B483" t="s">
        <v>1696</v>
      </c>
      <c r="C483" t="s">
        <v>31</v>
      </c>
      <c r="E483" t="s">
        <v>1697</v>
      </c>
      <c r="I483" t="s">
        <v>1698</v>
      </c>
      <c r="S483" t="s">
        <v>33</v>
      </c>
      <c r="T483" s="2">
        <v>43890</v>
      </c>
      <c r="W483" s="9">
        <v>1160</v>
      </c>
      <c r="X483" s="7" t="s">
        <v>1699</v>
      </c>
    </row>
    <row r="484" spans="1:31" ht="16">
      <c r="A484" t="s">
        <v>1700</v>
      </c>
      <c r="B484" t="s">
        <v>1701</v>
      </c>
      <c r="C484" t="s">
        <v>31</v>
      </c>
      <c r="E484" t="s">
        <v>1697</v>
      </c>
      <c r="I484" t="s">
        <v>1698</v>
      </c>
      <c r="S484" t="s">
        <v>33</v>
      </c>
      <c r="T484" s="2">
        <v>44187</v>
      </c>
      <c r="W484" s="9">
        <v>930</v>
      </c>
      <c r="X484" s="7" t="s">
        <v>1702</v>
      </c>
      <c r="AC484" s="7" t="s">
        <v>1703</v>
      </c>
      <c r="AD484" s="7" t="s">
        <v>1704</v>
      </c>
    </row>
    <row r="485" spans="1:31" ht="16">
      <c r="A485" t="s">
        <v>1705</v>
      </c>
      <c r="B485" t="s">
        <v>1706</v>
      </c>
      <c r="C485" t="s">
        <v>31</v>
      </c>
      <c r="E485" t="s">
        <v>1697</v>
      </c>
      <c r="I485" t="s">
        <v>1698</v>
      </c>
      <c r="S485" t="s">
        <v>33</v>
      </c>
      <c r="T485" s="2">
        <v>44542</v>
      </c>
      <c r="W485" s="9">
        <v>1682</v>
      </c>
      <c r="X485" s="7" t="s">
        <v>1707</v>
      </c>
      <c r="AC485" s="7" t="s">
        <v>1708</v>
      </c>
    </row>
    <row r="486" spans="1:31" ht="16">
      <c r="A486" t="s">
        <v>1709</v>
      </c>
      <c r="B486" t="s">
        <v>1710</v>
      </c>
      <c r="C486" t="s">
        <v>31</v>
      </c>
      <c r="E486" t="s">
        <v>1697</v>
      </c>
      <c r="I486" t="s">
        <v>1698</v>
      </c>
      <c r="S486" t="s">
        <v>33</v>
      </c>
      <c r="T486" s="2">
        <v>44914</v>
      </c>
      <c r="X486" s="7"/>
      <c r="AC486" s="7" t="s">
        <v>1711</v>
      </c>
      <c r="AD486" s="7" t="s">
        <v>1712</v>
      </c>
      <c r="AE486" s="7" t="s">
        <v>1713</v>
      </c>
    </row>
    <row r="487" spans="1:31" ht="16">
      <c r="A487" t="s">
        <v>1714</v>
      </c>
      <c r="B487" t="s">
        <v>1715</v>
      </c>
      <c r="C487" t="s">
        <v>31</v>
      </c>
      <c r="D487" t="s">
        <v>254</v>
      </c>
      <c r="E487" t="s">
        <v>1697</v>
      </c>
      <c r="F487" t="s">
        <v>66</v>
      </c>
      <c r="I487" t="s">
        <v>1698</v>
      </c>
      <c r="S487" t="s">
        <v>33</v>
      </c>
      <c r="T487" s="2">
        <v>45279</v>
      </c>
      <c r="U487" t="s">
        <v>360</v>
      </c>
      <c r="W487" s="9">
        <v>160</v>
      </c>
      <c r="X487" s="7" t="s">
        <v>1716</v>
      </c>
      <c r="AA487" t="s">
        <v>33</v>
      </c>
      <c r="AC487" s="55" t="s">
        <v>1717</v>
      </c>
    </row>
    <row r="488" spans="1:31" ht="16">
      <c r="A488" s="16" t="s">
        <v>1718</v>
      </c>
      <c r="E488" t="s">
        <v>1719</v>
      </c>
      <c r="H488" t="s">
        <v>33</v>
      </c>
      <c r="I488" t="s">
        <v>1720</v>
      </c>
      <c r="M488" t="s">
        <v>33</v>
      </c>
      <c r="S488" t="s">
        <v>33</v>
      </c>
      <c r="T488" s="2">
        <v>45290</v>
      </c>
      <c r="U488" t="s">
        <v>360</v>
      </c>
      <c r="AA488" t="s">
        <v>33</v>
      </c>
    </row>
    <row r="489" spans="1:31" ht="16">
      <c r="A489" t="s">
        <v>1721</v>
      </c>
      <c r="B489" t="s">
        <v>1722</v>
      </c>
      <c r="C489" t="s">
        <v>735</v>
      </c>
      <c r="D489" t="s">
        <v>104</v>
      </c>
      <c r="E489" t="s">
        <v>1723</v>
      </c>
      <c r="F489" t="s">
        <v>66</v>
      </c>
      <c r="I489" t="s">
        <v>1724</v>
      </c>
      <c r="M489" t="s">
        <v>33</v>
      </c>
      <c r="O489" t="s">
        <v>33</v>
      </c>
      <c r="S489" t="s">
        <v>33</v>
      </c>
      <c r="T489" s="2">
        <v>45184</v>
      </c>
      <c r="U489" t="s">
        <v>360</v>
      </c>
      <c r="V489" t="s">
        <v>1725</v>
      </c>
      <c r="W489" s="9">
        <v>60</v>
      </c>
      <c r="X489" s="7" t="s">
        <v>1726</v>
      </c>
      <c r="AA489" t="s">
        <v>33</v>
      </c>
      <c r="AC489" t="s">
        <v>47</v>
      </c>
    </row>
    <row r="490" spans="1:31" ht="16">
      <c r="A490" t="s">
        <v>1727</v>
      </c>
      <c r="B490" t="s">
        <v>1722</v>
      </c>
      <c r="C490" t="s">
        <v>31</v>
      </c>
      <c r="D490" t="s">
        <v>104</v>
      </c>
      <c r="E490" t="s">
        <v>1723</v>
      </c>
      <c r="F490" t="s">
        <v>71</v>
      </c>
      <c r="I490" t="s">
        <v>1724</v>
      </c>
      <c r="M490" t="s">
        <v>33</v>
      </c>
      <c r="S490" t="s">
        <v>33</v>
      </c>
      <c r="T490" s="2">
        <v>45176</v>
      </c>
      <c r="U490" t="s">
        <v>1728</v>
      </c>
      <c r="V490" t="s">
        <v>1729</v>
      </c>
      <c r="W490" s="9">
        <f>56*4</f>
        <v>224</v>
      </c>
      <c r="X490" s="7" t="s">
        <v>1730</v>
      </c>
      <c r="Y490" t="s">
        <v>33</v>
      </c>
      <c r="Z490" t="s">
        <v>33</v>
      </c>
      <c r="AC490" t="s">
        <v>81</v>
      </c>
    </row>
    <row r="491" spans="1:31" ht="16">
      <c r="A491" t="s">
        <v>1731</v>
      </c>
      <c r="B491" t="s">
        <v>1732</v>
      </c>
      <c r="C491" t="s">
        <v>735</v>
      </c>
      <c r="D491" t="s">
        <v>193</v>
      </c>
      <c r="E491" t="s">
        <v>1723</v>
      </c>
      <c r="F491" t="s">
        <v>66</v>
      </c>
      <c r="I491" t="s">
        <v>1733</v>
      </c>
      <c r="M491" t="s">
        <v>33</v>
      </c>
      <c r="O491" t="s">
        <v>33</v>
      </c>
      <c r="S491" t="s">
        <v>33</v>
      </c>
      <c r="T491" s="2">
        <v>44810</v>
      </c>
      <c r="U491" t="s">
        <v>1728</v>
      </c>
      <c r="V491" t="s">
        <v>1729</v>
      </c>
      <c r="W491" s="9">
        <f>45*4</f>
        <v>180</v>
      </c>
      <c r="X491" s="7" t="s">
        <v>1734</v>
      </c>
      <c r="Y491" t="s">
        <v>33</v>
      </c>
      <c r="Z491" t="s">
        <v>33</v>
      </c>
      <c r="AC491" t="s">
        <v>47</v>
      </c>
    </row>
    <row r="492" spans="1:31" ht="16">
      <c r="A492" t="s">
        <v>1735</v>
      </c>
      <c r="B492" t="s">
        <v>1732</v>
      </c>
      <c r="C492" t="s">
        <v>31</v>
      </c>
      <c r="D492" t="s">
        <v>193</v>
      </c>
      <c r="E492" t="s">
        <v>1723</v>
      </c>
      <c r="F492" t="s">
        <v>71</v>
      </c>
      <c r="I492" t="s">
        <v>1733</v>
      </c>
      <c r="M492" t="s">
        <v>33</v>
      </c>
      <c r="O492" t="s">
        <v>33</v>
      </c>
      <c r="S492" t="s">
        <v>33</v>
      </c>
      <c r="T492" s="2">
        <v>44796</v>
      </c>
      <c r="U492" t="s">
        <v>1728</v>
      </c>
      <c r="V492" t="s">
        <v>1729</v>
      </c>
      <c r="W492" s="14" t="s">
        <v>81</v>
      </c>
      <c r="Y492" t="s">
        <v>33</v>
      </c>
      <c r="Z492" t="s">
        <v>33</v>
      </c>
      <c r="AC492" s="7" t="s">
        <v>1736</v>
      </c>
    </row>
    <row r="493" spans="1:31" ht="16">
      <c r="A493" t="s">
        <v>1737</v>
      </c>
      <c r="B493" t="s">
        <v>1738</v>
      </c>
      <c r="C493" t="s">
        <v>735</v>
      </c>
      <c r="D493" t="s">
        <v>304</v>
      </c>
      <c r="E493" t="s">
        <v>1723</v>
      </c>
      <c r="F493" t="s">
        <v>66</v>
      </c>
      <c r="I493" t="s">
        <v>1739</v>
      </c>
      <c r="M493" t="s">
        <v>33</v>
      </c>
      <c r="T493" s="2">
        <v>44480</v>
      </c>
      <c r="U493" t="s">
        <v>1728</v>
      </c>
      <c r="V493" t="s">
        <v>1729</v>
      </c>
      <c r="W493" s="9">
        <f>88*4</f>
        <v>352</v>
      </c>
      <c r="X493" s="7" t="s">
        <v>1740</v>
      </c>
      <c r="Y493" t="s">
        <v>33</v>
      </c>
      <c r="Z493" t="s">
        <v>33</v>
      </c>
      <c r="AC493" s="7" t="s">
        <v>1741</v>
      </c>
    </row>
    <row r="494" spans="1:31" ht="16">
      <c r="A494" t="s">
        <v>1737</v>
      </c>
      <c r="B494" t="s">
        <v>1738</v>
      </c>
      <c r="C494" t="s">
        <v>31</v>
      </c>
      <c r="D494" t="s">
        <v>304</v>
      </c>
      <c r="E494" t="s">
        <v>1723</v>
      </c>
      <c r="F494" t="s">
        <v>71</v>
      </c>
      <c r="I494" t="s">
        <v>1739</v>
      </c>
      <c r="M494" t="s">
        <v>33</v>
      </c>
      <c r="T494" s="2">
        <v>44458</v>
      </c>
      <c r="U494" t="s">
        <v>1728</v>
      </c>
      <c r="V494" t="s">
        <v>1729</v>
      </c>
      <c r="W494" s="9">
        <f>1100*4</f>
        <v>4400</v>
      </c>
      <c r="X494" s="7" t="s">
        <v>1742</v>
      </c>
      <c r="Y494" t="s">
        <v>33</v>
      </c>
      <c r="Z494" t="s">
        <v>33</v>
      </c>
      <c r="AC494" s="7" t="s">
        <v>1743</v>
      </c>
    </row>
    <row r="495" spans="1:31" ht="16">
      <c r="A495" t="s">
        <v>1744</v>
      </c>
      <c r="B495" t="s">
        <v>1745</v>
      </c>
      <c r="E495" s="15" t="s">
        <v>1746</v>
      </c>
      <c r="H495" t="s">
        <v>33</v>
      </c>
      <c r="I495" t="s">
        <v>1747</v>
      </c>
      <c r="O495" t="s">
        <v>33</v>
      </c>
      <c r="S495" t="s">
        <v>33</v>
      </c>
      <c r="T495" s="2"/>
      <c r="X495" s="7"/>
      <c r="AC495" s="7"/>
    </row>
    <row r="496" spans="1:31" ht="16">
      <c r="A496" t="s">
        <v>1748</v>
      </c>
      <c r="B496" t="s">
        <v>1749</v>
      </c>
      <c r="E496" s="15" t="s">
        <v>1746</v>
      </c>
      <c r="H496" t="s">
        <v>33</v>
      </c>
      <c r="I496" t="s">
        <v>1747</v>
      </c>
      <c r="O496" t="s">
        <v>33</v>
      </c>
      <c r="S496" t="s">
        <v>33</v>
      </c>
      <c r="T496" s="2"/>
      <c r="X496" s="7"/>
      <c r="AC496" s="7"/>
    </row>
    <row r="497" spans="1:31" ht="16">
      <c r="A497" t="s">
        <v>1750</v>
      </c>
      <c r="B497" t="s">
        <v>1751</v>
      </c>
      <c r="C497" t="s">
        <v>47</v>
      </c>
      <c r="E497" t="s">
        <v>1746</v>
      </c>
      <c r="F497" t="s">
        <v>66</v>
      </c>
      <c r="H497" t="s">
        <v>33</v>
      </c>
      <c r="I497" t="s">
        <v>1747</v>
      </c>
      <c r="O497" t="s">
        <v>33</v>
      </c>
      <c r="S497" t="s">
        <v>33</v>
      </c>
      <c r="T497" s="2">
        <v>42999</v>
      </c>
      <c r="U497" t="s">
        <v>1728</v>
      </c>
      <c r="V497" t="s">
        <v>1729</v>
      </c>
      <c r="W497" s="9">
        <v>80</v>
      </c>
      <c r="X497" s="7" t="s">
        <v>1752</v>
      </c>
      <c r="Y497" t="s">
        <v>33</v>
      </c>
      <c r="Z497" t="s">
        <v>33</v>
      </c>
      <c r="AC497" t="s">
        <v>47</v>
      </c>
    </row>
    <row r="498" spans="1:31" ht="16">
      <c r="A498" t="s">
        <v>1753</v>
      </c>
      <c r="B498" t="s">
        <v>1751</v>
      </c>
      <c r="C498" t="s">
        <v>31</v>
      </c>
      <c r="E498" t="s">
        <v>1746</v>
      </c>
      <c r="F498" t="s">
        <v>71</v>
      </c>
      <c r="H498" t="s">
        <v>33</v>
      </c>
      <c r="I498" t="s">
        <v>1747</v>
      </c>
      <c r="O498" t="s">
        <v>33</v>
      </c>
      <c r="S498" t="s">
        <v>33</v>
      </c>
      <c r="T498" s="2">
        <v>42994</v>
      </c>
      <c r="U498" t="s">
        <v>360</v>
      </c>
      <c r="W498" s="9">
        <f>300*4</f>
        <v>1200</v>
      </c>
      <c r="X498" s="7" t="s">
        <v>1752</v>
      </c>
      <c r="AC498" t="s">
        <v>81</v>
      </c>
    </row>
    <row r="499" spans="1:31" ht="17">
      <c r="A499" s="107" t="s">
        <v>1754</v>
      </c>
      <c r="B499" t="s">
        <v>1755</v>
      </c>
      <c r="F499" t="s">
        <v>66</v>
      </c>
      <c r="H499" t="s">
        <v>33</v>
      </c>
      <c r="I499" t="s">
        <v>1747</v>
      </c>
      <c r="O499" t="s">
        <v>33</v>
      </c>
      <c r="S499" t="s">
        <v>33</v>
      </c>
      <c r="T499" s="2">
        <v>42713</v>
      </c>
      <c r="W499" s="9">
        <v>80</v>
      </c>
      <c r="X499" s="7" t="s">
        <v>1756</v>
      </c>
    </row>
    <row r="500" spans="1:31" ht="17">
      <c r="A500" s="107" t="s">
        <v>1754</v>
      </c>
      <c r="B500" t="s">
        <v>1755</v>
      </c>
      <c r="C500" t="s">
        <v>31</v>
      </c>
      <c r="F500" t="s">
        <v>71</v>
      </c>
      <c r="H500" t="s">
        <v>33</v>
      </c>
      <c r="I500" t="s">
        <v>1747</v>
      </c>
      <c r="O500" t="s">
        <v>33</v>
      </c>
      <c r="S500" t="s">
        <v>33</v>
      </c>
      <c r="T500" s="2">
        <v>42714</v>
      </c>
      <c r="W500" s="9">
        <f>205*4</f>
        <v>820</v>
      </c>
      <c r="X500" s="7" t="s">
        <v>1756</v>
      </c>
    </row>
    <row r="501" spans="1:31" ht="16">
      <c r="A501" s="4" t="s">
        <v>1757</v>
      </c>
      <c r="B501" s="4" t="s">
        <v>1757</v>
      </c>
      <c r="C501" t="s">
        <v>31</v>
      </c>
      <c r="I501" t="s">
        <v>1758</v>
      </c>
      <c r="T501" s="2">
        <v>45403</v>
      </c>
      <c r="U501" s="55" t="s">
        <v>1759</v>
      </c>
      <c r="W501" s="14" t="s">
        <v>81</v>
      </c>
      <c r="AC501" s="7" t="s">
        <v>1760</v>
      </c>
      <c r="AD501" s="7" t="s">
        <v>1761</v>
      </c>
      <c r="AE501" s="7" t="s">
        <v>1762</v>
      </c>
    </row>
    <row r="502" spans="1:31" ht="16">
      <c r="A502" s="4" t="s">
        <v>1763</v>
      </c>
      <c r="B502" s="4" t="s">
        <v>1763</v>
      </c>
      <c r="C502" s="4" t="s">
        <v>31</v>
      </c>
      <c r="E502" t="s">
        <v>1764</v>
      </c>
      <c r="I502" t="s">
        <v>1758</v>
      </c>
      <c r="T502" s="2">
        <v>45374</v>
      </c>
      <c r="U502" t="s">
        <v>360</v>
      </c>
      <c r="V502" s="55" t="s">
        <v>1765</v>
      </c>
      <c r="W502" s="9">
        <v>756</v>
      </c>
      <c r="X502" s="55" t="s">
        <v>1766</v>
      </c>
      <c r="AC502" s="7" t="s">
        <v>1767</v>
      </c>
      <c r="AD502" s="7" t="s">
        <v>1768</v>
      </c>
    </row>
    <row r="503" spans="1:31" ht="16">
      <c r="A503" t="s">
        <v>1769</v>
      </c>
      <c r="B503" t="s">
        <v>1770</v>
      </c>
      <c r="C503" s="4" t="s">
        <v>31</v>
      </c>
      <c r="E503" t="s">
        <v>1771</v>
      </c>
      <c r="F503" t="s">
        <v>66</v>
      </c>
      <c r="I503" t="s">
        <v>1772</v>
      </c>
      <c r="J503" t="s">
        <v>33</v>
      </c>
      <c r="M503" t="s">
        <v>33</v>
      </c>
      <c r="T503" s="2">
        <v>45184</v>
      </c>
      <c r="U503" t="s">
        <v>360</v>
      </c>
      <c r="V503" t="s">
        <v>1773</v>
      </c>
      <c r="W503" s="9">
        <f>116*4</f>
        <v>464</v>
      </c>
      <c r="X503" s="7" t="s">
        <v>1774</v>
      </c>
      <c r="AC503" s="7" t="s">
        <v>1775</v>
      </c>
    </row>
    <row r="504" spans="1:31" ht="16">
      <c r="A504" t="s">
        <v>1776</v>
      </c>
      <c r="B504" t="s">
        <v>1770</v>
      </c>
      <c r="C504" s="4" t="s">
        <v>31</v>
      </c>
      <c r="E504" t="s">
        <v>1771</v>
      </c>
      <c r="F504" t="s">
        <v>794</v>
      </c>
      <c r="I504" t="s">
        <v>1772</v>
      </c>
      <c r="J504" t="s">
        <v>33</v>
      </c>
      <c r="M504" t="s">
        <v>33</v>
      </c>
      <c r="T504" s="2">
        <v>45183</v>
      </c>
      <c r="U504" t="s">
        <v>360</v>
      </c>
      <c r="W504" s="9">
        <v>800</v>
      </c>
      <c r="X504" s="7" t="s">
        <v>1777</v>
      </c>
      <c r="AC504" s="7" t="s">
        <v>1775</v>
      </c>
    </row>
    <row r="505" spans="1:31" ht="16">
      <c r="A505" t="s">
        <v>1778</v>
      </c>
      <c r="B505" t="s">
        <v>1770</v>
      </c>
      <c r="C505" s="4" t="s">
        <v>31</v>
      </c>
      <c r="E505" t="s">
        <v>1771</v>
      </c>
      <c r="F505" t="s">
        <v>71</v>
      </c>
      <c r="I505" t="s">
        <v>1772</v>
      </c>
      <c r="J505" t="s">
        <v>33</v>
      </c>
      <c r="M505" t="s">
        <v>33</v>
      </c>
      <c r="T505" s="2">
        <v>45164</v>
      </c>
      <c r="U505" t="s">
        <v>360</v>
      </c>
      <c r="W505" s="9">
        <v>6724</v>
      </c>
      <c r="X505" s="7" t="s">
        <v>1777</v>
      </c>
      <c r="AC505" s="7" t="s">
        <v>1779</v>
      </c>
      <c r="AD505" s="76" t="s">
        <v>1780</v>
      </c>
    </row>
    <row r="506" spans="1:31" ht="16">
      <c r="A506" t="s">
        <v>1781</v>
      </c>
      <c r="B506" t="s">
        <v>1782</v>
      </c>
      <c r="C506" s="4" t="s">
        <v>31</v>
      </c>
      <c r="D506" t="s">
        <v>195</v>
      </c>
      <c r="E506" t="s">
        <v>1771</v>
      </c>
      <c r="F506" t="s">
        <v>66</v>
      </c>
      <c r="I506" t="s">
        <v>1783</v>
      </c>
      <c r="J506" t="s">
        <v>33</v>
      </c>
      <c r="M506" t="s">
        <v>33</v>
      </c>
      <c r="T506" s="2">
        <v>44464</v>
      </c>
      <c r="U506" t="s">
        <v>360</v>
      </c>
      <c r="W506" s="9">
        <f>120*4</f>
        <v>480</v>
      </c>
      <c r="X506" s="7" t="s">
        <v>1784</v>
      </c>
      <c r="AC506" s="7" t="s">
        <v>1785</v>
      </c>
    </row>
    <row r="507" spans="1:31" ht="16">
      <c r="A507" t="s">
        <v>1781</v>
      </c>
      <c r="B507" t="s">
        <v>1782</v>
      </c>
      <c r="C507" s="4" t="s">
        <v>31</v>
      </c>
      <c r="D507" t="s">
        <v>195</v>
      </c>
      <c r="E507" t="s">
        <v>1771</v>
      </c>
      <c r="F507" t="s">
        <v>71</v>
      </c>
      <c r="I507" t="s">
        <v>1783</v>
      </c>
      <c r="J507" t="s">
        <v>33</v>
      </c>
      <c r="M507" t="s">
        <v>33</v>
      </c>
      <c r="T507" s="2">
        <v>44453</v>
      </c>
      <c r="U507" t="s">
        <v>360</v>
      </c>
      <c r="W507" s="9">
        <v>11135</v>
      </c>
      <c r="X507" s="7" t="s">
        <v>1784</v>
      </c>
      <c r="AC507" s="7" t="s">
        <v>1786</v>
      </c>
      <c r="AD507" s="7" t="s">
        <v>1787</v>
      </c>
    </row>
    <row r="508" spans="1:31" ht="16">
      <c r="A508" t="s">
        <v>1788</v>
      </c>
      <c r="B508" s="82" t="s">
        <v>1789</v>
      </c>
      <c r="C508" s="4" t="s">
        <v>39</v>
      </c>
      <c r="D508" t="s">
        <v>758</v>
      </c>
      <c r="E508" t="s">
        <v>1790</v>
      </c>
      <c r="F508" t="s">
        <v>66</v>
      </c>
      <c r="I508" t="s">
        <v>1791</v>
      </c>
      <c r="N508" t="s">
        <v>33</v>
      </c>
      <c r="O508" t="s">
        <v>33</v>
      </c>
      <c r="T508" s="6">
        <v>45190</v>
      </c>
      <c r="U508" t="s">
        <v>360</v>
      </c>
      <c r="V508" t="s">
        <v>1792</v>
      </c>
      <c r="W508" s="9">
        <v>56</v>
      </c>
      <c r="AC508" s="7" t="s">
        <v>1793</v>
      </c>
      <c r="AD508" s="7" t="s">
        <v>1794</v>
      </c>
      <c r="AE508" s="7" t="s">
        <v>1795</v>
      </c>
    </row>
    <row r="509" spans="1:31" ht="16">
      <c r="A509" t="s">
        <v>1788</v>
      </c>
      <c r="B509" s="82" t="s">
        <v>1789</v>
      </c>
      <c r="C509" s="4" t="s">
        <v>31</v>
      </c>
      <c r="D509" t="s">
        <v>758</v>
      </c>
      <c r="E509" t="s">
        <v>1790</v>
      </c>
      <c r="F509" t="s">
        <v>71</v>
      </c>
      <c r="I509" t="s">
        <v>1791</v>
      </c>
      <c r="N509" t="s">
        <v>33</v>
      </c>
      <c r="O509" t="s">
        <v>33</v>
      </c>
      <c r="T509" s="6">
        <v>45190</v>
      </c>
      <c r="U509" t="s">
        <v>360</v>
      </c>
      <c r="W509" s="9">
        <v>600</v>
      </c>
      <c r="X509" s="7" t="s">
        <v>1796</v>
      </c>
      <c r="AC509" s="7"/>
      <c r="AD509" s="7"/>
      <c r="AE509" s="7"/>
    </row>
    <row r="510" spans="1:31" ht="16">
      <c r="A510" t="s">
        <v>1797</v>
      </c>
      <c r="B510" s="82" t="s">
        <v>1798</v>
      </c>
      <c r="C510" s="4" t="s">
        <v>31</v>
      </c>
      <c r="D510" t="s">
        <v>681</v>
      </c>
      <c r="E510" t="s">
        <v>1790</v>
      </c>
      <c r="F510" t="s">
        <v>66</v>
      </c>
      <c r="I510" t="s">
        <v>1791</v>
      </c>
      <c r="N510" t="s">
        <v>33</v>
      </c>
      <c r="O510" t="s">
        <v>33</v>
      </c>
      <c r="T510" s="6">
        <v>44979</v>
      </c>
      <c r="U510" t="s">
        <v>360</v>
      </c>
      <c r="W510" s="14" t="s">
        <v>81</v>
      </c>
      <c r="X510" s="7"/>
      <c r="AC510" s="7"/>
      <c r="AD510" s="7"/>
      <c r="AE510" s="7"/>
    </row>
    <row r="511" spans="1:31" ht="16">
      <c r="A511" t="s">
        <v>1797</v>
      </c>
      <c r="B511" s="82" t="s">
        <v>1798</v>
      </c>
      <c r="C511" s="4" t="s">
        <v>31</v>
      </c>
      <c r="D511" t="s">
        <v>681</v>
      </c>
      <c r="E511" t="s">
        <v>1790</v>
      </c>
      <c r="F511" t="s">
        <v>71</v>
      </c>
      <c r="I511" t="s">
        <v>1791</v>
      </c>
      <c r="N511" t="s">
        <v>33</v>
      </c>
      <c r="O511" t="s">
        <v>33</v>
      </c>
      <c r="T511" s="6">
        <v>44980</v>
      </c>
      <c r="U511" t="s">
        <v>360</v>
      </c>
      <c r="W511" s="9">
        <f>287*4</f>
        <v>1148</v>
      </c>
      <c r="X511" s="7" t="s">
        <v>1799</v>
      </c>
      <c r="AC511" t="s">
        <v>81</v>
      </c>
    </row>
    <row r="512" spans="1:31" ht="16">
      <c r="A512" s="16" t="s">
        <v>1800</v>
      </c>
      <c r="B512" s="82" t="s">
        <v>1801</v>
      </c>
      <c r="C512" s="4" t="s">
        <v>31</v>
      </c>
      <c r="D512" t="s">
        <v>643</v>
      </c>
      <c r="E512" t="s">
        <v>1790</v>
      </c>
      <c r="I512" t="s">
        <v>1791</v>
      </c>
      <c r="N512" t="s">
        <v>33</v>
      </c>
      <c r="O512" t="s">
        <v>33</v>
      </c>
      <c r="T512" s="84">
        <v>44310</v>
      </c>
      <c r="U512" t="s">
        <v>360</v>
      </c>
      <c r="W512" s="14" t="s">
        <v>81</v>
      </c>
      <c r="X512" s="7"/>
    </row>
    <row r="513" spans="1:35" ht="16">
      <c r="A513" s="16" t="s">
        <v>1800</v>
      </c>
      <c r="B513" s="82" t="s">
        <v>1801</v>
      </c>
      <c r="C513" s="4" t="s">
        <v>31</v>
      </c>
      <c r="D513" t="s">
        <v>643</v>
      </c>
      <c r="E513" t="s">
        <v>1790</v>
      </c>
      <c r="I513" t="s">
        <v>1791</v>
      </c>
      <c r="N513" t="s">
        <v>33</v>
      </c>
      <c r="O513" t="s">
        <v>33</v>
      </c>
      <c r="T513" s="84">
        <v>44311</v>
      </c>
      <c r="U513" t="s">
        <v>360</v>
      </c>
      <c r="W513" s="14" t="s">
        <v>81</v>
      </c>
    </row>
    <row r="514" spans="1:35" ht="16">
      <c r="A514" t="s">
        <v>1802</v>
      </c>
      <c r="B514" s="82" t="s">
        <v>1803</v>
      </c>
      <c r="C514" s="4" t="s">
        <v>31</v>
      </c>
      <c r="D514" t="s">
        <v>180</v>
      </c>
      <c r="E514" t="s">
        <v>1790</v>
      </c>
      <c r="F514" t="s">
        <v>66</v>
      </c>
      <c r="I514" t="s">
        <v>1791</v>
      </c>
      <c r="N514" t="s">
        <v>33</v>
      </c>
      <c r="O514" t="s">
        <v>33</v>
      </c>
      <c r="T514" s="6">
        <v>44120</v>
      </c>
      <c r="U514" t="s">
        <v>360</v>
      </c>
      <c r="V514" t="s">
        <v>300</v>
      </c>
      <c r="W514" s="14">
        <v>173</v>
      </c>
      <c r="X514" s="7" t="s">
        <v>1804</v>
      </c>
    </row>
    <row r="515" spans="1:35" ht="16">
      <c r="A515" t="s">
        <v>1802</v>
      </c>
      <c r="B515" s="82" t="s">
        <v>1803</v>
      </c>
      <c r="C515" s="4" t="s">
        <v>31</v>
      </c>
      <c r="D515" t="s">
        <v>180</v>
      </c>
      <c r="E515" t="s">
        <v>1790</v>
      </c>
      <c r="F515" t="s">
        <v>71</v>
      </c>
      <c r="I515" t="s">
        <v>1791</v>
      </c>
      <c r="N515" t="s">
        <v>33</v>
      </c>
      <c r="O515" t="s">
        <v>33</v>
      </c>
      <c r="T515" s="6">
        <v>44120</v>
      </c>
      <c r="U515" t="s">
        <v>360</v>
      </c>
      <c r="V515" t="s">
        <v>300</v>
      </c>
      <c r="W515" s="9">
        <v>308</v>
      </c>
      <c r="X515" s="7" t="s">
        <v>1804</v>
      </c>
      <c r="Z515" t="s">
        <v>33</v>
      </c>
      <c r="AC515" t="s">
        <v>81</v>
      </c>
    </row>
    <row r="516" spans="1:35" ht="16">
      <c r="A516" t="s">
        <v>1805</v>
      </c>
      <c r="B516" s="82" t="s">
        <v>1806</v>
      </c>
      <c r="C516" s="4" t="s">
        <v>31</v>
      </c>
      <c r="D516" t="s">
        <v>247</v>
      </c>
      <c r="E516" t="s">
        <v>1790</v>
      </c>
      <c r="F516" t="s">
        <v>66</v>
      </c>
      <c r="I516" t="s">
        <v>1791</v>
      </c>
      <c r="N516" t="s">
        <v>33</v>
      </c>
      <c r="O516" t="s">
        <v>33</v>
      </c>
      <c r="T516" s="6">
        <v>43795</v>
      </c>
      <c r="U516" t="s">
        <v>360</v>
      </c>
      <c r="V516" t="s">
        <v>1807</v>
      </c>
      <c r="X516" s="7"/>
    </row>
    <row r="517" spans="1:35" ht="16">
      <c r="A517" t="s">
        <v>1805</v>
      </c>
      <c r="B517" s="82" t="s">
        <v>1806</v>
      </c>
      <c r="C517" s="4" t="s">
        <v>31</v>
      </c>
      <c r="D517" t="s">
        <v>247</v>
      </c>
      <c r="E517" t="s">
        <v>1790</v>
      </c>
      <c r="F517" t="s">
        <v>71</v>
      </c>
      <c r="I517" t="s">
        <v>1791</v>
      </c>
      <c r="N517" t="s">
        <v>33</v>
      </c>
      <c r="O517" t="s">
        <v>33</v>
      </c>
      <c r="T517" s="6">
        <v>43795</v>
      </c>
      <c r="U517" t="s">
        <v>360</v>
      </c>
      <c r="V517" t="s">
        <v>1808</v>
      </c>
      <c r="W517" s="14" t="s">
        <v>81</v>
      </c>
      <c r="Z517" t="s">
        <v>33</v>
      </c>
      <c r="AC517" s="7" t="s">
        <v>1809</v>
      </c>
      <c r="AD517" s="7" t="s">
        <v>1810</v>
      </c>
    </row>
    <row r="518" spans="1:35" ht="16">
      <c r="A518" t="s">
        <v>1811</v>
      </c>
      <c r="B518" s="82" t="s">
        <v>1812</v>
      </c>
      <c r="C518" s="4" t="s">
        <v>31</v>
      </c>
      <c r="D518" t="s">
        <v>254</v>
      </c>
      <c r="E518" t="s">
        <v>1790</v>
      </c>
      <c r="F518" t="s">
        <v>66</v>
      </c>
      <c r="I518" t="s">
        <v>1791</v>
      </c>
      <c r="N518" t="s">
        <v>33</v>
      </c>
      <c r="O518" t="s">
        <v>33</v>
      </c>
      <c r="T518" s="6">
        <v>43292</v>
      </c>
      <c r="U518" t="s">
        <v>360</v>
      </c>
      <c r="V518" t="s">
        <v>1813</v>
      </c>
      <c r="W518" s="14"/>
      <c r="AC518" s="7"/>
      <c r="AD518" s="7"/>
    </row>
    <row r="519" spans="1:35" ht="16">
      <c r="A519" t="s">
        <v>1811</v>
      </c>
      <c r="B519" s="82" t="s">
        <v>1812</v>
      </c>
      <c r="C519" s="4" t="s">
        <v>31</v>
      </c>
      <c r="D519" t="s">
        <v>254</v>
      </c>
      <c r="E519" t="s">
        <v>1790</v>
      </c>
      <c r="F519" t="s">
        <v>71</v>
      </c>
      <c r="I519" t="s">
        <v>1791</v>
      </c>
      <c r="N519" t="s">
        <v>33</v>
      </c>
      <c r="O519" t="s">
        <v>33</v>
      </c>
      <c r="T519" s="6">
        <v>43292</v>
      </c>
      <c r="U519" t="s">
        <v>360</v>
      </c>
      <c r="V519" t="s">
        <v>1813</v>
      </c>
      <c r="W519" s="9">
        <v>63</v>
      </c>
      <c r="X519" s="7" t="s">
        <v>1814</v>
      </c>
      <c r="Z519" t="s">
        <v>33</v>
      </c>
      <c r="AC519" t="s">
        <v>81</v>
      </c>
    </row>
    <row r="520" spans="1:35" ht="16">
      <c r="A520" t="s">
        <v>1815</v>
      </c>
      <c r="B520" s="82" t="s">
        <v>1816</v>
      </c>
      <c r="C520" s="4" t="s">
        <v>31</v>
      </c>
      <c r="D520" t="s">
        <v>260</v>
      </c>
      <c r="E520" t="s">
        <v>1790</v>
      </c>
      <c r="F520" t="s">
        <v>66</v>
      </c>
      <c r="I520" t="s">
        <v>1791</v>
      </c>
      <c r="N520" t="s">
        <v>33</v>
      </c>
      <c r="O520" t="s">
        <v>33</v>
      </c>
      <c r="T520" s="6">
        <v>42996</v>
      </c>
      <c r="U520" t="s">
        <v>360</v>
      </c>
      <c r="W520" s="14" t="s">
        <v>81</v>
      </c>
      <c r="AC520" s="7" t="s">
        <v>1817</v>
      </c>
      <c r="AD520" s="7" t="s">
        <v>1818</v>
      </c>
      <c r="AE520" s="7" t="s">
        <v>1819</v>
      </c>
    </row>
    <row r="521" spans="1:35" ht="16">
      <c r="A521" t="s">
        <v>1820</v>
      </c>
      <c r="B521" s="82" t="s">
        <v>1821</v>
      </c>
      <c r="C521" s="4" t="s">
        <v>31</v>
      </c>
      <c r="D521" t="s">
        <v>104</v>
      </c>
      <c r="E521" t="s">
        <v>1790</v>
      </c>
      <c r="F521" t="s">
        <v>66</v>
      </c>
      <c r="I521" t="s">
        <v>1791</v>
      </c>
      <c r="N521" t="s">
        <v>33</v>
      </c>
      <c r="O521" t="s">
        <v>33</v>
      </c>
      <c r="T521" s="6">
        <v>44812</v>
      </c>
      <c r="U521" t="s">
        <v>360</v>
      </c>
      <c r="W521" s="14" t="s">
        <v>81</v>
      </c>
      <c r="AC521" s="7"/>
      <c r="AD521" s="7"/>
      <c r="AE521" s="7"/>
    </row>
    <row r="522" spans="1:35" ht="16">
      <c r="A522" t="s">
        <v>1820</v>
      </c>
      <c r="B522" s="82" t="s">
        <v>1821</v>
      </c>
      <c r="C522" s="4" t="s">
        <v>31</v>
      </c>
      <c r="D522" t="s">
        <v>104</v>
      </c>
      <c r="E522" t="s">
        <v>1790</v>
      </c>
      <c r="F522" t="s">
        <v>71</v>
      </c>
      <c r="I522" t="s">
        <v>1791</v>
      </c>
      <c r="N522" t="s">
        <v>33</v>
      </c>
      <c r="O522" t="s">
        <v>33</v>
      </c>
      <c r="T522" s="6">
        <v>44812</v>
      </c>
      <c r="U522" t="s">
        <v>360</v>
      </c>
      <c r="W522" s="14" t="s">
        <v>81</v>
      </c>
      <c r="AC522" s="7" t="s">
        <v>1822</v>
      </c>
      <c r="AD522" s="7" t="s">
        <v>1823</v>
      </c>
      <c r="AE522" s="85"/>
    </row>
    <row r="523" spans="1:35" ht="16">
      <c r="A523" s="16" t="s">
        <v>1824</v>
      </c>
      <c r="B523" s="82" t="s">
        <v>1825</v>
      </c>
      <c r="C523" s="4" t="s">
        <v>31</v>
      </c>
      <c r="D523" t="s">
        <v>193</v>
      </c>
      <c r="E523" t="s">
        <v>1790</v>
      </c>
      <c r="F523" t="s">
        <v>66</v>
      </c>
      <c r="I523" t="s">
        <v>1791</v>
      </c>
      <c r="N523" t="s">
        <v>33</v>
      </c>
      <c r="O523" t="s">
        <v>33</v>
      </c>
      <c r="T523" s="6">
        <v>42292</v>
      </c>
      <c r="U523" t="s">
        <v>360</v>
      </c>
      <c r="W523" s="14" t="s">
        <v>81</v>
      </c>
      <c r="AC523" s="7" t="s">
        <v>1822</v>
      </c>
      <c r="AD523" s="7" t="s">
        <v>1823</v>
      </c>
      <c r="AE523" s="85"/>
    </row>
    <row r="524" spans="1:35" ht="16">
      <c r="A524" t="s">
        <v>1826</v>
      </c>
      <c r="B524" s="82" t="s">
        <v>1825</v>
      </c>
      <c r="C524" s="4" t="s">
        <v>31</v>
      </c>
      <c r="D524" t="s">
        <v>195</v>
      </c>
      <c r="E524" t="s">
        <v>1790</v>
      </c>
      <c r="F524" t="s">
        <v>71</v>
      </c>
      <c r="I524" t="s">
        <v>1791</v>
      </c>
      <c r="N524" t="s">
        <v>33</v>
      </c>
      <c r="O524" t="s">
        <v>33</v>
      </c>
      <c r="T524" s="6">
        <v>42292</v>
      </c>
      <c r="U524" t="s">
        <v>360</v>
      </c>
      <c r="W524" s="14" t="s">
        <v>81</v>
      </c>
      <c r="AC524" s="7" t="s">
        <v>1822</v>
      </c>
      <c r="AD524" s="7" t="s">
        <v>1823</v>
      </c>
      <c r="AE524" s="85"/>
    </row>
    <row r="525" spans="1:35" ht="16">
      <c r="A525" t="s">
        <v>1827</v>
      </c>
      <c r="B525" s="82" t="s">
        <v>1816</v>
      </c>
      <c r="C525" s="4" t="s">
        <v>31</v>
      </c>
      <c r="D525" t="s">
        <v>104</v>
      </c>
      <c r="E525" t="s">
        <v>1828</v>
      </c>
      <c r="F525" t="s">
        <v>71</v>
      </c>
      <c r="H525" t="s">
        <v>33</v>
      </c>
      <c r="I525" t="s">
        <v>1829</v>
      </c>
      <c r="S525" t="s">
        <v>33</v>
      </c>
      <c r="T525" s="2">
        <v>42868</v>
      </c>
      <c r="U525" t="s">
        <v>360</v>
      </c>
      <c r="W525" s="14" t="s">
        <v>81</v>
      </c>
      <c r="AC525" s="7" t="s">
        <v>1822</v>
      </c>
      <c r="AD525" s="7" t="s">
        <v>1823</v>
      </c>
      <c r="AE525" s="85"/>
    </row>
    <row r="526" spans="1:35" ht="16">
      <c r="A526" t="s">
        <v>1830</v>
      </c>
      <c r="C526" t="s">
        <v>31</v>
      </c>
      <c r="E526" t="s">
        <v>1831</v>
      </c>
      <c r="I526" t="s">
        <v>1832</v>
      </c>
      <c r="T526" s="6">
        <v>45352</v>
      </c>
      <c r="U526" t="s">
        <v>360</v>
      </c>
      <c r="W526" s="14" t="s">
        <v>81</v>
      </c>
      <c r="AC526" s="7" t="s">
        <v>1822</v>
      </c>
      <c r="AD526" s="7" t="s">
        <v>1823</v>
      </c>
      <c r="AE526" s="85"/>
      <c r="AG526" s="7" t="s">
        <v>1833</v>
      </c>
      <c r="AH526" s="7" t="s">
        <v>1834</v>
      </c>
      <c r="AI526" s="7" t="s">
        <v>1835</v>
      </c>
    </row>
    <row r="527" spans="1:35" ht="16">
      <c r="A527" t="s">
        <v>1836</v>
      </c>
      <c r="B527" t="s">
        <v>1837</v>
      </c>
      <c r="D527" t="s">
        <v>193</v>
      </c>
      <c r="E527" t="s">
        <v>1838</v>
      </c>
      <c r="F527" t="s">
        <v>66</v>
      </c>
      <c r="I527" t="s">
        <v>1839</v>
      </c>
      <c r="J527" t="s">
        <v>33</v>
      </c>
      <c r="M527" t="s">
        <v>33</v>
      </c>
      <c r="S527" t="s">
        <v>33</v>
      </c>
      <c r="T527" s="2">
        <v>43076</v>
      </c>
      <c r="V527" t="s">
        <v>1840</v>
      </c>
      <c r="W527" s="9">
        <v>151</v>
      </c>
      <c r="X527" s="55" t="s">
        <v>1841</v>
      </c>
      <c r="Z527" t="s">
        <v>33</v>
      </c>
      <c r="AC527" s="7" t="s">
        <v>1842</v>
      </c>
      <c r="AD527" s="7" t="s">
        <v>1843</v>
      </c>
    </row>
    <row r="528" spans="1:35" ht="16">
      <c r="A528" s="15" t="s">
        <v>1844</v>
      </c>
      <c r="B528" t="s">
        <v>1845</v>
      </c>
      <c r="E528" t="s">
        <v>1846</v>
      </c>
      <c r="I528" t="s">
        <v>1847</v>
      </c>
      <c r="M528" t="s">
        <v>33</v>
      </c>
      <c r="T528" s="2"/>
      <c r="X528" s="55"/>
      <c r="AC528" s="7"/>
      <c r="AD528" s="7"/>
    </row>
    <row r="529" spans="1:33" ht="16">
      <c r="A529" s="15" t="s">
        <v>1848</v>
      </c>
      <c r="B529" t="s">
        <v>1849</v>
      </c>
      <c r="E529" t="s">
        <v>1846</v>
      </c>
      <c r="I529" t="s">
        <v>1847</v>
      </c>
      <c r="M529" t="s">
        <v>33</v>
      </c>
      <c r="T529" s="2"/>
      <c r="X529" s="55"/>
      <c r="AC529" s="7"/>
      <c r="AD529" s="7"/>
    </row>
    <row r="530" spans="1:33" ht="16">
      <c r="A530" t="s">
        <v>1850</v>
      </c>
      <c r="B530" t="s">
        <v>1851</v>
      </c>
      <c r="C530" t="s">
        <v>39</v>
      </c>
      <c r="D530" t="s">
        <v>104</v>
      </c>
      <c r="E530" t="s">
        <v>1846</v>
      </c>
      <c r="F530" t="s">
        <v>66</v>
      </c>
      <c r="I530" t="s">
        <v>1847</v>
      </c>
      <c r="M530" t="s">
        <v>33</v>
      </c>
      <c r="T530" s="2">
        <v>45249</v>
      </c>
      <c r="W530" s="9">
        <v>320</v>
      </c>
      <c r="X530" s="7" t="s">
        <v>1852</v>
      </c>
      <c r="AC530" s="7" t="s">
        <v>1853</v>
      </c>
      <c r="AD530" s="7" t="s">
        <v>1854</v>
      </c>
    </row>
    <row r="531" spans="1:33" ht="16">
      <c r="A531" t="s">
        <v>1855</v>
      </c>
      <c r="B531" t="s">
        <v>1851</v>
      </c>
      <c r="C531" t="s">
        <v>31</v>
      </c>
      <c r="D531" t="s">
        <v>104</v>
      </c>
      <c r="E531" t="s">
        <v>1846</v>
      </c>
      <c r="F531" t="s">
        <v>71</v>
      </c>
      <c r="I531" t="s">
        <v>1847</v>
      </c>
      <c r="M531" t="s">
        <v>33</v>
      </c>
      <c r="T531" s="2">
        <v>45214</v>
      </c>
      <c r="U531" t="s">
        <v>360</v>
      </c>
      <c r="W531" s="9">
        <v>1800</v>
      </c>
      <c r="X531" s="7" t="s">
        <v>1852</v>
      </c>
      <c r="AC531" s="7" t="s">
        <v>1856</v>
      </c>
      <c r="AD531" s="7" t="s">
        <v>1857</v>
      </c>
      <c r="AE531" s="7" t="s">
        <v>1858</v>
      </c>
    </row>
    <row r="532" spans="1:33" ht="16">
      <c r="A532" t="s">
        <v>1859</v>
      </c>
      <c r="B532" t="s">
        <v>1860</v>
      </c>
      <c r="C532" t="s">
        <v>39</v>
      </c>
      <c r="D532" t="s">
        <v>195</v>
      </c>
      <c r="E532" t="s">
        <v>1846</v>
      </c>
      <c r="F532" t="s">
        <v>66</v>
      </c>
      <c r="I532" t="s">
        <v>1861</v>
      </c>
      <c r="M532" t="s">
        <v>33</v>
      </c>
      <c r="T532" s="2">
        <v>44521</v>
      </c>
      <c r="W532" s="9">
        <v>109</v>
      </c>
      <c r="X532" s="7" t="s">
        <v>1862</v>
      </c>
      <c r="AC532" t="s">
        <v>47</v>
      </c>
    </row>
    <row r="533" spans="1:33" ht="16">
      <c r="A533" t="s">
        <v>1863</v>
      </c>
      <c r="B533" t="s">
        <v>1860</v>
      </c>
      <c r="C533" t="s">
        <v>31</v>
      </c>
      <c r="D533" t="s">
        <v>195</v>
      </c>
      <c r="E533" t="s">
        <v>1846</v>
      </c>
      <c r="F533" t="s">
        <v>71</v>
      </c>
      <c r="I533" t="s">
        <v>1861</v>
      </c>
      <c r="M533" t="s">
        <v>33</v>
      </c>
      <c r="T533" s="2">
        <v>44507</v>
      </c>
      <c r="W533" s="9">
        <f>333*4</f>
        <v>1332</v>
      </c>
      <c r="X533" s="7" t="s">
        <v>1862</v>
      </c>
      <c r="AC533" s="7" t="s">
        <v>1864</v>
      </c>
    </row>
    <row r="534" spans="1:33" ht="16">
      <c r="A534" t="s">
        <v>1865</v>
      </c>
      <c r="B534" t="s">
        <v>1866</v>
      </c>
      <c r="C534" t="s">
        <v>31</v>
      </c>
      <c r="E534" t="s">
        <v>1865</v>
      </c>
      <c r="I534" t="s">
        <v>1867</v>
      </c>
      <c r="S534" t="s">
        <v>33</v>
      </c>
      <c r="T534" s="6">
        <v>43899</v>
      </c>
      <c r="W534" s="14" t="s">
        <v>81</v>
      </c>
      <c r="AC534" s="7" t="s">
        <v>1868</v>
      </c>
    </row>
    <row r="535" spans="1:33" ht="16">
      <c r="A535" t="s">
        <v>2565</v>
      </c>
      <c r="B535" s="4" t="s">
        <v>2567</v>
      </c>
      <c r="E535" t="s">
        <v>2559</v>
      </c>
      <c r="H535" t="s">
        <v>33</v>
      </c>
      <c r="I535" t="s">
        <v>1869</v>
      </c>
      <c r="N535" t="s">
        <v>33</v>
      </c>
      <c r="S535" t="s">
        <v>33</v>
      </c>
      <c r="T535" s="6">
        <v>44554</v>
      </c>
      <c r="W535" s="14" t="s">
        <v>81</v>
      </c>
      <c r="X535" s="7" t="s">
        <v>2569</v>
      </c>
      <c r="AC535" s="7" t="s">
        <v>2568</v>
      </c>
      <c r="AD535" t="s">
        <v>903</v>
      </c>
      <c r="AG535" t="s">
        <v>1870</v>
      </c>
    </row>
    <row r="536" spans="1:33" ht="16">
      <c r="A536" t="s">
        <v>2566</v>
      </c>
      <c r="B536" s="90"/>
      <c r="E536" t="s">
        <v>2559</v>
      </c>
      <c r="H536" t="s">
        <v>33</v>
      </c>
      <c r="I536" t="s">
        <v>1869</v>
      </c>
      <c r="N536" t="s">
        <v>33</v>
      </c>
      <c r="S536" t="s">
        <v>33</v>
      </c>
      <c r="T536" s="6">
        <v>44819</v>
      </c>
      <c r="W536" s="14" t="s">
        <v>81</v>
      </c>
      <c r="AC536" s="7" t="s">
        <v>1871</v>
      </c>
      <c r="AG536" t="s">
        <v>1872</v>
      </c>
    </row>
    <row r="537" spans="1:33" ht="19">
      <c r="A537" t="s">
        <v>1873</v>
      </c>
      <c r="B537" s="4" t="s">
        <v>2522</v>
      </c>
      <c r="E537" t="s">
        <v>2559</v>
      </c>
      <c r="F537" t="s">
        <v>71</v>
      </c>
      <c r="H537" t="s">
        <v>33</v>
      </c>
      <c r="I537" t="s">
        <v>1869</v>
      </c>
      <c r="N537" t="s">
        <v>33</v>
      </c>
      <c r="S537" t="s">
        <v>33</v>
      </c>
      <c r="T537" s="6">
        <v>45215</v>
      </c>
      <c r="W537" s="9" t="s">
        <v>81</v>
      </c>
      <c r="X537" s="7"/>
      <c r="AC537" s="7" t="s">
        <v>1139</v>
      </c>
      <c r="AD537" s="7" t="s">
        <v>1140</v>
      </c>
      <c r="AE537" s="7" t="s">
        <v>1875</v>
      </c>
      <c r="AG537" s="108" t="s">
        <v>1876</v>
      </c>
    </row>
    <row r="538" spans="1:33" ht="16">
      <c r="A538" t="s">
        <v>1877</v>
      </c>
      <c r="B538" s="90" t="s">
        <v>1874</v>
      </c>
      <c r="D538" t="s">
        <v>104</v>
      </c>
      <c r="E538" t="s">
        <v>1878</v>
      </c>
      <c r="F538" t="s">
        <v>66</v>
      </c>
      <c r="H538" t="s">
        <v>33</v>
      </c>
      <c r="I538" t="s">
        <v>1879</v>
      </c>
      <c r="N538" t="s">
        <v>33</v>
      </c>
      <c r="Q538" t="s">
        <v>33</v>
      </c>
      <c r="S538" t="s">
        <v>33</v>
      </c>
      <c r="T538" s="2">
        <v>45248</v>
      </c>
      <c r="U538" t="s">
        <v>360</v>
      </c>
      <c r="X538" s="7"/>
      <c r="Z538" t="s">
        <v>33</v>
      </c>
      <c r="AC538" s="44" t="s">
        <v>47</v>
      </c>
      <c r="AD538" s="7"/>
    </row>
    <row r="539" spans="1:33" ht="16">
      <c r="A539" s="4" t="s">
        <v>1880</v>
      </c>
      <c r="B539" t="s">
        <v>1881</v>
      </c>
      <c r="C539" s="4"/>
      <c r="D539" t="s">
        <v>193</v>
      </c>
      <c r="E539" t="s">
        <v>1882</v>
      </c>
      <c r="I539" s="123" t="s">
        <v>1883</v>
      </c>
      <c r="T539" s="2">
        <v>45424</v>
      </c>
      <c r="U539" t="s">
        <v>360</v>
      </c>
      <c r="W539" s="9">
        <v>1098</v>
      </c>
      <c r="X539" s="55" t="s">
        <v>1884</v>
      </c>
      <c r="Z539" t="s">
        <v>33</v>
      </c>
      <c r="AC539" s="55" t="s">
        <v>1885</v>
      </c>
      <c r="AD539" s="55" t="s">
        <v>1886</v>
      </c>
      <c r="AE539" s="55" t="s">
        <v>1887</v>
      </c>
    </row>
    <row r="540" spans="1:33" ht="16">
      <c r="A540" s="16" t="s">
        <v>1888</v>
      </c>
      <c r="E540" t="s">
        <v>1889</v>
      </c>
      <c r="I540" t="s">
        <v>1890</v>
      </c>
      <c r="T540" s="6">
        <v>45010</v>
      </c>
      <c r="W540" s="14" t="s">
        <v>81</v>
      </c>
    </row>
    <row r="541" spans="1:33" ht="15.75" customHeight="1">
      <c r="A541" s="16" t="s">
        <v>447</v>
      </c>
      <c r="B541" s="16" t="s">
        <v>447</v>
      </c>
      <c r="C541" t="s">
        <v>31</v>
      </c>
      <c r="D541" t="s">
        <v>193</v>
      </c>
      <c r="E541" s="16" t="s">
        <v>448</v>
      </c>
      <c r="F541" s="18" t="s">
        <v>452</v>
      </c>
      <c r="G541" s="16" t="s">
        <v>408</v>
      </c>
      <c r="I541" s="16" t="s">
        <v>450</v>
      </c>
      <c r="T541" s="2">
        <v>42427</v>
      </c>
      <c r="U541" s="15" t="s">
        <v>34</v>
      </c>
      <c r="W541" s="9">
        <f>4*439</f>
        <v>1756</v>
      </c>
      <c r="X541" s="55" t="s">
        <v>1892</v>
      </c>
      <c r="AC541" s="55" t="s">
        <v>1893</v>
      </c>
      <c r="AD541" s="55" t="s">
        <v>1894</v>
      </c>
      <c r="AE541" s="55" t="s">
        <v>1895</v>
      </c>
    </row>
    <row r="542" spans="1:33" ht="15.75" customHeight="1">
      <c r="A542" t="s">
        <v>1896</v>
      </c>
      <c r="B542" t="s">
        <v>1896</v>
      </c>
      <c r="E542" t="s">
        <v>319</v>
      </c>
      <c r="I542" t="s">
        <v>1897</v>
      </c>
      <c r="T542" s="2">
        <v>43750</v>
      </c>
      <c r="U542" t="s">
        <v>34</v>
      </c>
      <c r="W542" s="14" t="s">
        <v>81</v>
      </c>
      <c r="AC542" s="55" t="s">
        <v>1898</v>
      </c>
    </row>
    <row r="543" spans="1:33" ht="16">
      <c r="A543" t="s">
        <v>569</v>
      </c>
      <c r="B543" t="s">
        <v>569</v>
      </c>
      <c r="C543" t="s">
        <v>31</v>
      </c>
      <c r="E543" t="s">
        <v>360</v>
      </c>
      <c r="F543" s="18" t="s">
        <v>71</v>
      </c>
      <c r="G543" s="18" t="s">
        <v>408</v>
      </c>
      <c r="I543" s="88" t="s">
        <v>570</v>
      </c>
      <c r="O543" t="s">
        <v>33</v>
      </c>
      <c r="R543" t="s">
        <v>33</v>
      </c>
      <c r="S543" t="s">
        <v>33</v>
      </c>
      <c r="T543" s="2">
        <v>42322</v>
      </c>
      <c r="U543" t="s">
        <v>34</v>
      </c>
      <c r="W543" s="14" t="s">
        <v>81</v>
      </c>
      <c r="X543" s="55" t="s">
        <v>1901</v>
      </c>
      <c r="AC543" s="55" t="s">
        <v>1902</v>
      </c>
    </row>
    <row r="544" spans="1:33" ht="16">
      <c r="A544" s="4" t="s">
        <v>1903</v>
      </c>
      <c r="B544" s="4" t="s">
        <v>1903</v>
      </c>
      <c r="C544" s="16" t="s">
        <v>31</v>
      </c>
      <c r="E544" t="s">
        <v>94</v>
      </c>
      <c r="I544" s="88" t="s">
        <v>95</v>
      </c>
      <c r="N544" t="s">
        <v>33</v>
      </c>
      <c r="R544" t="s">
        <v>33</v>
      </c>
      <c r="S544" t="s">
        <v>33</v>
      </c>
      <c r="T544" s="2">
        <v>45044</v>
      </c>
      <c r="U544" t="s">
        <v>34</v>
      </c>
      <c r="W544" s="9">
        <f>4*427</f>
        <v>1708</v>
      </c>
      <c r="X544" s="55" t="s">
        <v>1904</v>
      </c>
      <c r="AC544" s="55" t="s">
        <v>1905</v>
      </c>
    </row>
    <row r="545" spans="1:31" ht="16">
      <c r="A545" s="4" t="s">
        <v>1906</v>
      </c>
      <c r="B545" s="4" t="s">
        <v>1906</v>
      </c>
      <c r="C545" s="16" t="s">
        <v>31</v>
      </c>
      <c r="E545" t="s">
        <v>94</v>
      </c>
      <c r="I545" s="88" t="s">
        <v>95</v>
      </c>
      <c r="N545" t="s">
        <v>33</v>
      </c>
      <c r="R545" t="s">
        <v>33</v>
      </c>
      <c r="S545" t="s">
        <v>33</v>
      </c>
      <c r="T545" s="2">
        <v>44624</v>
      </c>
      <c r="U545" t="s">
        <v>34</v>
      </c>
      <c r="W545" s="9">
        <f>4*297</f>
        <v>1188</v>
      </c>
      <c r="X545" s="55" t="s">
        <v>1907</v>
      </c>
      <c r="AC545" s="55" t="s">
        <v>1908</v>
      </c>
    </row>
    <row r="546" spans="1:31" ht="16">
      <c r="A546" s="4" t="s">
        <v>1909</v>
      </c>
      <c r="B546" s="4" t="s">
        <v>1909</v>
      </c>
      <c r="C546" s="16" t="s">
        <v>31</v>
      </c>
      <c r="E546" t="s">
        <v>94</v>
      </c>
      <c r="I546" s="88" t="s">
        <v>95</v>
      </c>
      <c r="N546" t="s">
        <v>33</v>
      </c>
      <c r="R546" t="s">
        <v>33</v>
      </c>
      <c r="S546" t="s">
        <v>33</v>
      </c>
      <c r="T546" s="2">
        <v>44260</v>
      </c>
      <c r="U546" t="s">
        <v>34</v>
      </c>
      <c r="W546" s="9">
        <f>4*289</f>
        <v>1156</v>
      </c>
      <c r="X546" s="55" t="s">
        <v>1910</v>
      </c>
      <c r="AC546" s="55" t="s">
        <v>1911</v>
      </c>
    </row>
    <row r="547" spans="1:31" ht="18" customHeight="1">
      <c r="A547" s="4" t="s">
        <v>1912</v>
      </c>
      <c r="B547" s="4" t="s">
        <v>1912</v>
      </c>
      <c r="C547" s="16" t="s">
        <v>31</v>
      </c>
      <c r="E547" t="s">
        <v>94</v>
      </c>
      <c r="I547" s="88" t="s">
        <v>95</v>
      </c>
      <c r="N547" t="s">
        <v>33</v>
      </c>
      <c r="R547" t="s">
        <v>33</v>
      </c>
      <c r="S547" t="s">
        <v>33</v>
      </c>
      <c r="T547" s="2">
        <v>43791</v>
      </c>
      <c r="U547" t="s">
        <v>34</v>
      </c>
      <c r="W547" s="9">
        <f>4*397</f>
        <v>1588</v>
      </c>
      <c r="X547" s="55" t="s">
        <v>1913</v>
      </c>
      <c r="AC547" s="55" t="s">
        <v>1914</v>
      </c>
      <c r="AD547" s="55" t="s">
        <v>1915</v>
      </c>
    </row>
    <row r="548" spans="1:31" ht="16">
      <c r="A548" s="4" t="s">
        <v>359</v>
      </c>
      <c r="B548" s="4" t="s">
        <v>359</v>
      </c>
      <c r="C548" s="4" t="s">
        <v>31</v>
      </c>
      <c r="D548" t="s">
        <v>304</v>
      </c>
      <c r="E548" t="s">
        <v>360</v>
      </c>
      <c r="F548" s="91" t="s">
        <v>361</v>
      </c>
      <c r="G548" s="16" t="s">
        <v>362</v>
      </c>
      <c r="I548" t="s">
        <v>363</v>
      </c>
      <c r="N548" t="s">
        <v>33</v>
      </c>
      <c r="R548" t="s">
        <v>33</v>
      </c>
      <c r="S548" t="s">
        <v>33</v>
      </c>
      <c r="T548" s="2">
        <v>42126</v>
      </c>
      <c r="U548" s="3" t="s">
        <v>34</v>
      </c>
      <c r="W548" s="9">
        <f>4*146</f>
        <v>584</v>
      </c>
      <c r="X548" s="55" t="s">
        <v>1918</v>
      </c>
      <c r="AC548" s="55" t="s">
        <v>1919</v>
      </c>
      <c r="AD548" s="55" t="s">
        <v>1920</v>
      </c>
    </row>
    <row r="549" spans="1:31" ht="15.75" customHeight="1">
      <c r="A549" s="16" t="s">
        <v>419</v>
      </c>
      <c r="B549" s="16" t="s">
        <v>419</v>
      </c>
      <c r="C549" s="4" t="s">
        <v>31</v>
      </c>
      <c r="D549" t="s">
        <v>304</v>
      </c>
      <c r="E549" t="s">
        <v>360</v>
      </c>
      <c r="F549" s="16" t="s">
        <v>71</v>
      </c>
      <c r="G549" s="16" t="s">
        <v>362</v>
      </c>
      <c r="H549" t="s">
        <v>33</v>
      </c>
      <c r="I549" t="s">
        <v>417</v>
      </c>
      <c r="Q549" s="16"/>
      <c r="R549" s="16"/>
      <c r="T549" s="2">
        <v>42091</v>
      </c>
      <c r="U549" s="3" t="s">
        <v>34</v>
      </c>
      <c r="W549" s="9">
        <f>4*334</f>
        <v>1336</v>
      </c>
      <c r="X549" s="55" t="s">
        <v>1922</v>
      </c>
      <c r="AC549" s="55" t="s">
        <v>1923</v>
      </c>
      <c r="AD549" s="55" t="s">
        <v>1924</v>
      </c>
      <c r="AE549" s="55" t="s">
        <v>1925</v>
      </c>
    </row>
    <row r="550" spans="1:31" ht="15.75" customHeight="1">
      <c r="A550" s="16" t="s">
        <v>431</v>
      </c>
      <c r="B550" s="16" t="s">
        <v>431</v>
      </c>
      <c r="C550" s="16" t="s">
        <v>31</v>
      </c>
      <c r="D550" t="s">
        <v>304</v>
      </c>
      <c r="E550" s="15" t="s">
        <v>432</v>
      </c>
      <c r="F550" s="18" t="s">
        <v>431</v>
      </c>
      <c r="G550" s="16" t="s">
        <v>362</v>
      </c>
      <c r="I550" t="s">
        <v>433</v>
      </c>
      <c r="T550" s="2">
        <v>42084</v>
      </c>
      <c r="U550" s="3" t="s">
        <v>34</v>
      </c>
      <c r="W550" s="9">
        <f>4*521</f>
        <v>2084</v>
      </c>
      <c r="X550" s="55" t="s">
        <v>1927</v>
      </c>
      <c r="AC550" s="55" t="s">
        <v>1928</v>
      </c>
      <c r="AD550" s="55" t="s">
        <v>1929</v>
      </c>
      <c r="AE550" s="55" t="s">
        <v>1930</v>
      </c>
    </row>
    <row r="551" spans="1:31" ht="15.75" customHeight="1">
      <c r="A551" s="16" t="s">
        <v>438</v>
      </c>
      <c r="B551" s="16" t="s">
        <v>438</v>
      </c>
      <c r="C551" s="4"/>
      <c r="D551" t="s">
        <v>304</v>
      </c>
      <c r="E551" s="16" t="s">
        <v>439</v>
      </c>
      <c r="F551" s="18" t="s">
        <v>438</v>
      </c>
      <c r="G551" s="16" t="s">
        <v>362</v>
      </c>
      <c r="I551" t="s">
        <v>440</v>
      </c>
      <c r="T551" s="2">
        <v>41979</v>
      </c>
      <c r="U551" s="3" t="s">
        <v>34</v>
      </c>
      <c r="W551" s="9">
        <f>4*372</f>
        <v>1488</v>
      </c>
      <c r="X551" s="55" t="s">
        <v>1932</v>
      </c>
      <c r="AC551" s="55" t="s">
        <v>1933</v>
      </c>
      <c r="AD551" s="55" t="s">
        <v>1934</v>
      </c>
    </row>
    <row r="552" spans="1:31" ht="15.75" customHeight="1">
      <c r="A552" s="16" t="s">
        <v>443</v>
      </c>
      <c r="B552" s="16" t="s">
        <v>443</v>
      </c>
      <c r="C552" s="4"/>
      <c r="D552" t="s">
        <v>304</v>
      </c>
      <c r="E552" s="16" t="s">
        <v>444</v>
      </c>
      <c r="F552" s="18" t="s">
        <v>443</v>
      </c>
      <c r="G552" s="16" t="s">
        <v>362</v>
      </c>
      <c r="I552" t="s">
        <v>445</v>
      </c>
      <c r="T552" s="2">
        <v>41972</v>
      </c>
      <c r="U552" s="3" t="s">
        <v>34</v>
      </c>
      <c r="W552" s="9">
        <f>4*235</f>
        <v>940</v>
      </c>
      <c r="X552" s="55" t="s">
        <v>1936</v>
      </c>
      <c r="AC552" s="55" t="s">
        <v>1937</v>
      </c>
    </row>
    <row r="553" spans="1:31" ht="15.75" customHeight="1">
      <c r="A553" s="16" t="s">
        <v>509</v>
      </c>
      <c r="B553" s="16" t="s">
        <v>438</v>
      </c>
      <c r="C553" s="40" t="s">
        <v>31</v>
      </c>
      <c r="F553" s="18" t="s">
        <v>509</v>
      </c>
      <c r="G553" s="18" t="s">
        <v>362</v>
      </c>
      <c r="I553" t="s">
        <v>440</v>
      </c>
      <c r="T553" s="2"/>
      <c r="U553" s="3" t="s">
        <v>34</v>
      </c>
      <c r="W553" s="9">
        <f>4*337</f>
        <v>1348</v>
      </c>
      <c r="X553" s="55" t="s">
        <v>1940</v>
      </c>
      <c r="AC553" s="55" t="s">
        <v>1941</v>
      </c>
    </row>
    <row r="554" spans="1:31" ht="15.75" customHeight="1">
      <c r="A554" s="16" t="s">
        <v>511</v>
      </c>
      <c r="B554" s="16" t="s">
        <v>512</v>
      </c>
      <c r="C554" s="40" t="s">
        <v>31</v>
      </c>
      <c r="F554" s="18" t="s">
        <v>511</v>
      </c>
      <c r="G554" s="18" t="s">
        <v>408</v>
      </c>
      <c r="I554" s="15" t="s">
        <v>513</v>
      </c>
      <c r="T554" s="2"/>
      <c r="U554" s="3" t="s">
        <v>34</v>
      </c>
      <c r="V554" s="55" t="s">
        <v>1944</v>
      </c>
      <c r="W554" s="9">
        <f>4*150</f>
        <v>600</v>
      </c>
      <c r="X554" s="55" t="s">
        <v>1945</v>
      </c>
      <c r="AC554" s="55" t="s">
        <v>1946</v>
      </c>
      <c r="AD554" s="55" t="s">
        <v>1947</v>
      </c>
    </row>
    <row r="555" spans="1:31" ht="15.75" customHeight="1">
      <c r="A555" t="s">
        <v>2560</v>
      </c>
      <c r="E555" t="s">
        <v>2559</v>
      </c>
      <c r="I555" t="s">
        <v>2563</v>
      </c>
      <c r="N555" t="s">
        <v>33</v>
      </c>
      <c r="T555" s="2">
        <v>43101</v>
      </c>
      <c r="U555" t="s">
        <v>2561</v>
      </c>
      <c r="X555" t="s">
        <v>2561</v>
      </c>
      <c r="AC555" t="s">
        <v>2562</v>
      </c>
    </row>
    <row r="558" spans="1:31" ht="15.75" customHeight="1">
      <c r="V558" s="9"/>
    </row>
    <row r="560" spans="1:31" ht="15.75" customHeight="1">
      <c r="X560" s="9"/>
    </row>
    <row r="561" spans="24:24" ht="15.75" customHeight="1">
      <c r="X561" s="9"/>
    </row>
  </sheetData>
  <autoFilter ref="A1:T555" xr:uid="{0298CD08-2932-5148-87CA-2397B24B07DC}">
    <sortState xmlns:xlrd2="http://schemas.microsoft.com/office/spreadsheetml/2017/richdata2" ref="A2:T554">
      <sortCondition descending="1" ref="T1:T554"/>
    </sortState>
  </autoFilter>
  <hyperlinks>
    <hyperlink ref="V334" r:id="rId1" xr:uid="{18EE77D1-BA7F-AF41-B483-95CA1EA216E9}"/>
    <hyperlink ref="V336" r:id="rId2" xr:uid="{123A27D2-9185-0C4A-A009-66D72C51D79B}"/>
    <hyperlink ref="V337" r:id="rId3" xr:uid="{4448FD79-B9A0-4641-A943-DAEE4498B753}"/>
    <hyperlink ref="V340" r:id="rId4" display="http://www.isclab.org.cn/" xr:uid="{9BBCE894-0460-714D-B966-1BAAA438FCE6}"/>
    <hyperlink ref="V341" r:id="rId5" xr:uid="{C3452531-B5BA-3C4C-B721-5D85422C94F3}"/>
    <hyperlink ref="V342" r:id="rId6" xr:uid="{9FEC4D6C-93B3-3B42-8472-64E04537AC75}"/>
    <hyperlink ref="V343" r:id="rId7" xr:uid="{FEE9872F-EDF2-5545-BE52-AA70199BD88A}"/>
    <hyperlink ref="V344" r:id="rId8" xr:uid="{AF0E7B89-A95F-1040-8AC7-1DC3C97EF4BD}"/>
    <hyperlink ref="V346" r:id="rId9" xr:uid="{AD204CE2-1353-9642-A199-E4401AD80663}"/>
    <hyperlink ref="V348" r:id="rId10" xr:uid="{EA4AB76F-2C26-AA4A-BEAC-BE6E4DE2A755}"/>
    <hyperlink ref="V349" r:id="rId11" xr:uid="{57387F5E-DD5D-4245-A489-863A6A15E028}"/>
    <hyperlink ref="V350" r:id="rId12" xr:uid="{D75DA0B6-1A17-EB4E-BF26-533288F46809}"/>
    <hyperlink ref="V351" r:id="rId13" xr:uid="{F641B4BE-1BC8-3847-88D1-91E5D44F7176}"/>
    <hyperlink ref="V352" r:id="rId14" xr:uid="{C51B2377-D0BD-4540-952A-8A2EDFDE923E}"/>
    <hyperlink ref="V353" r:id="rId15" display="https://adworld.xctf.org.cn/contest/assess?hash=94938be6-ce42-11ee-ab28-" xr:uid="{B4758688-8D44-9041-B6A9-B39D48730F70}"/>
    <hyperlink ref="V354" r:id="rId16" display="https://ctf.venomsec.com/" xr:uid="{DA422FF1-C12A-CA49-9287-187040286A86}"/>
    <hyperlink ref="V356" r:id="rId17" xr:uid="{0252DE9A-950E-FC45-BC12-F27AFE9F40FC}"/>
    <hyperlink ref="U437" r:id="rId18" xr:uid="{263CB80E-9316-5F43-B4BF-B86B3DA00F90}"/>
    <hyperlink ref="X4" r:id="rId19" xr:uid="{8A516324-DA31-B947-8A80-2B9F4E8A9E1E}"/>
    <hyperlink ref="V502" r:id="rId20" xr:uid="{7AD5FF71-2957-4E8A-B101-CED0705E0DF4}"/>
    <hyperlink ref="X502" r:id="rId21" xr:uid="{6780C12A-BB43-48B7-9527-68A8E3445792}"/>
    <hyperlink ref="X548" r:id="rId22" xr:uid="{488A1A2B-3847-422B-9375-E3AD742CC261}"/>
    <hyperlink ref="X549" r:id="rId23" xr:uid="{B9D7F6CB-B0CA-44A0-8046-5966436C2C0B}"/>
    <hyperlink ref="X550" r:id="rId24" xr:uid="{7CABDC75-F3F5-4977-911D-98874715CBF4}"/>
    <hyperlink ref="X551" r:id="rId25" xr:uid="{7D13AD28-00F9-4AAD-B80B-487D89633A74}"/>
    <hyperlink ref="X552" r:id="rId26" xr:uid="{95C39D45-1EE6-44AE-B4B0-2A1C4D1F80AA}"/>
    <hyperlink ref="X152" r:id="rId27" xr:uid="{0EFDEBE9-E7B7-410B-A64C-AA3BDAE0EAB4}"/>
    <hyperlink ref="X156" r:id="rId28" xr:uid="{191A8BD6-D2F3-4559-82BD-8323F8D6AAA2}"/>
    <hyperlink ref="X164" r:id="rId29" xr:uid="{40240E89-706B-47EE-8846-AC4E093836E9}"/>
    <hyperlink ref="X171" r:id="rId30" xr:uid="{6EF773B5-0E14-42DB-9F73-FBD652CFE2A7}"/>
    <hyperlink ref="X151" r:id="rId31" xr:uid="{2B828EE0-FE1D-41B2-8720-AD1A7CD61D62}"/>
    <hyperlink ref="X150" r:id="rId32" xr:uid="{9013B09C-E1F2-4D5A-B1DE-28E65A317AEB}"/>
    <hyperlink ref="X148" r:id="rId33" xr:uid="{50560B3E-1ED7-4F67-A3B2-D97297B30561}"/>
    <hyperlink ref="X149" r:id="rId34" xr:uid="{0381526D-B027-4EBF-B579-0729552F037B}"/>
    <hyperlink ref="X72" r:id="rId35" xr:uid="{592CBC34-24C3-493A-8302-374834FB132B}"/>
    <hyperlink ref="X71" r:id="rId36" xr:uid="{75D1FA6D-4459-49A1-9419-EED242A19D10}"/>
    <hyperlink ref="X70" r:id="rId37" xr:uid="{AD1BD038-67B6-4F91-A5D6-2DD50387F109}"/>
    <hyperlink ref="X69" r:id="rId38" xr:uid="{58C0952F-CD3D-4B49-A1B6-92E954969E13}"/>
    <hyperlink ref="X73" r:id="rId39" xr:uid="{689D5712-FD6F-40F5-894E-994CEF7F9C31}"/>
    <hyperlink ref="X74" r:id="rId40" xr:uid="{A7D8E77B-7EB5-4DE3-8EC3-5CDB554621D5}"/>
    <hyperlink ref="X76" r:id="rId41" xr:uid="{22416D4D-183A-43E9-B2DF-E9205E713D5F}"/>
    <hyperlink ref="X75" r:id="rId42" xr:uid="{4E7FC34E-33BE-45A1-82F5-CF83CBB0BD82}"/>
    <hyperlink ref="X554" r:id="rId43" xr:uid="{B25C24F9-9AE7-461B-A588-B75578A4C8A5}"/>
    <hyperlink ref="V554" r:id="rId44" xr:uid="{F50A70AB-3B43-43DF-A50B-52F2A18D0783}"/>
    <hyperlink ref="X116" r:id="rId45" xr:uid="{8ECF350F-AEF6-494E-AB76-8E7F86F98F53}"/>
    <hyperlink ref="X122" r:id="rId46" xr:uid="{42487D4A-259B-43D4-BEDD-002A4642A16F}"/>
    <hyperlink ref="X125" r:id="rId47" xr:uid="{DABE3980-18E8-41CF-96DC-5A728988A8F7}"/>
    <hyperlink ref="X115" r:id="rId48" xr:uid="{9AA77C63-4CEC-4FB6-96EE-9D84FDC13ECF}"/>
    <hyperlink ref="X541" r:id="rId49" xr:uid="{36121D71-B708-4C3D-8BB5-F3BA020B8639}"/>
    <hyperlink ref="X88" r:id="rId50" xr:uid="{F40A53B7-BF8E-436F-AD76-24122FE56F9F}"/>
    <hyperlink ref="X87" r:id="rId51" xr:uid="{4A8DFBFC-75AF-4EBF-8F2E-6C441732A7F6}"/>
    <hyperlink ref="X86" r:id="rId52" xr:uid="{DE8A7454-EDA8-43C4-B3AB-13D41D890CFD}"/>
    <hyperlink ref="X113" r:id="rId53" xr:uid="{97F6E9DF-1825-4238-9AAE-8B422C7EEE11}"/>
    <hyperlink ref="X112" r:id="rId54" xr:uid="{F07E7782-3F14-4234-AEC3-BE21AF9FA29A}"/>
    <hyperlink ref="X111" r:id="rId55" xr:uid="{1E43E4AC-0656-4F4F-9E50-18873372DAD3}"/>
    <hyperlink ref="X110" r:id="rId56" xr:uid="{20563882-A322-4167-A950-3056EDB05551}"/>
    <hyperlink ref="X109" r:id="rId57" xr:uid="{632799E3-1700-4288-BFD4-60B081EF8177}"/>
    <hyperlink ref="X108" r:id="rId58" xr:uid="{A54231EB-6C91-4B83-B80F-69B30D9EACC4}"/>
    <hyperlink ref="X107" r:id="rId59" xr:uid="{E50C6F31-508C-4AF9-BBB9-43AE5DAE690A}"/>
    <hyperlink ref="X106" r:id="rId60" xr:uid="{99F712A9-73B3-4749-BE99-7D13BEE4AC73}"/>
    <hyperlink ref="X105" r:id="rId61" xr:uid="{ADAEA579-0FF2-4F1F-A31B-E745A1C085B2}"/>
    <hyperlink ref="X104" r:id="rId62" xr:uid="{5A15E59A-1B34-4A19-989D-80C201B131E1}"/>
    <hyperlink ref="X103" r:id="rId63" xr:uid="{F4907544-36F3-4FF2-84BB-F205D2F6423A}"/>
    <hyperlink ref="X102" r:id="rId64" xr:uid="{73159DF1-8029-4E52-A4D8-8D1BD897AD6B}"/>
    <hyperlink ref="X101" r:id="rId65" xr:uid="{A8EFB5D9-B867-4A49-B859-FAD5BE9052B9}"/>
    <hyperlink ref="X100" r:id="rId66" xr:uid="{B47BD441-A858-407A-906A-C16CB0511581}"/>
    <hyperlink ref="X99" r:id="rId67" xr:uid="{F2A91C2A-7D84-447A-A5E5-519509CC6750}"/>
    <hyperlink ref="X98" r:id="rId68" xr:uid="{9A4A6593-197C-43E5-8DEE-306D2E38FC72}"/>
    <hyperlink ref="X155" r:id="rId69" xr:uid="{160D15A1-2D99-435D-95FB-A5B76C33BB98}"/>
    <hyperlink ref="X161" r:id="rId70" xr:uid="{FB2C8425-3963-47AC-8B10-7B1204A8937C}"/>
    <hyperlink ref="X170" r:id="rId71" xr:uid="{4AE87823-6FF8-4BD8-9BB7-DA34BCE72032}"/>
    <hyperlink ref="U159" r:id="rId72" xr:uid="{64778D00-24F2-46D8-B6A8-B64F937A75C8}"/>
    <hyperlink ref="X160" r:id="rId73" xr:uid="{C5EAF0A7-C5C5-427A-B552-5D82A4C9B368}"/>
    <hyperlink ref="AC543" r:id="rId74" xr:uid="{7012CEA7-99D2-47C8-AE96-7936A3A40220}"/>
    <hyperlink ref="X543" r:id="rId75" xr:uid="{1836BFC6-4CF3-4866-BAB9-333E508CA016}"/>
    <hyperlink ref="AC120" r:id="rId76" xr:uid="{DD84BEB8-4883-4E94-BC80-803C6F75E584}"/>
    <hyperlink ref="X120" r:id="rId77" xr:uid="{9B46A332-C224-4083-8FFC-773479F506A8}"/>
    <hyperlink ref="X119" r:id="rId78" xr:uid="{E14AC5C0-7479-44AD-AF64-FB60ADB0F9D7}"/>
    <hyperlink ref="X121" r:id="rId79" xr:uid="{99A55C2A-D412-41BA-803E-BEC8405D9DF6}"/>
    <hyperlink ref="AC121" r:id="rId80" xr:uid="{34BD66A4-6A1D-4714-82E3-FC2B90C2E909}"/>
    <hyperlink ref="AC129" r:id="rId81" xr:uid="{2F909EDA-6B26-40BF-BECB-4EAD9DE574D5}"/>
    <hyperlink ref="U127" r:id="rId82" xr:uid="{34A1925A-236F-4F81-A949-4E8D3A920306}"/>
    <hyperlink ref="AC128" r:id="rId83" xr:uid="{0F31383A-4E68-40D8-89FC-D7E5EA4881E1}"/>
    <hyperlink ref="U20" r:id="rId84" xr:uid="{04F6A688-F963-4005-9F0A-67FA610789B0}"/>
    <hyperlink ref="X20" r:id="rId85" xr:uid="{8C7146E4-10B4-4D53-879D-F1B9F990B59D}"/>
    <hyperlink ref="I166" r:id="rId86" display="永信至诚" xr:uid="{7440D8CA-74C0-4785-85DE-8EA4D9E917CB}"/>
    <hyperlink ref="U144" r:id="rId87" xr:uid="{3F897F52-13E6-41E0-8055-3A0B1740A08D}"/>
    <hyperlink ref="U166" r:id="rId88" xr:uid="{8EE682CB-5FDC-40CF-A0C4-E9600360441D}"/>
    <hyperlink ref="X166" r:id="rId89" xr:uid="{D9193FA3-F703-4A67-B747-BFB0C9790A94}"/>
    <hyperlink ref="X157" r:id="rId90" xr:uid="{6871030A-025D-4EEF-B9F3-5AEFEB87A50D}"/>
    <hyperlink ref="U138" r:id="rId91" display="https://ctftime.org/event/2062" xr:uid="{B9EA8807-FD53-4114-86E3-6B3D510D7607}"/>
    <hyperlink ref="X138" r:id="rId92" xr:uid="{DC04FEE9-E339-4942-A196-F3D19C90707C}"/>
    <hyperlink ref="X139" r:id="rId93" xr:uid="{30476819-E596-48DC-B659-17B0B06487B0}"/>
    <hyperlink ref="U139:U142" r:id="rId94" display="https://ctftime.org/event/2062" xr:uid="{12FE7041-CE6E-4F61-AA04-39ABE11A3D7D}"/>
    <hyperlink ref="X140" r:id="rId95" xr:uid="{5CE420FD-970F-4F4D-A66F-FC45447E9DE5}"/>
    <hyperlink ref="X141" r:id="rId96" xr:uid="{C378B582-CD79-4ED4-A4CB-0095EB975595}"/>
    <hyperlink ref="X142" r:id="rId97" xr:uid="{B50D3F49-F097-44C3-9490-CF5FB96F0516}"/>
    <hyperlink ref="X143" r:id="rId98" xr:uid="{EC485CA6-662C-4B8E-BE2D-3156A91C7D88}"/>
    <hyperlink ref="X553" r:id="rId99" xr:uid="{BD55B3B1-14E6-4DB1-B11D-ACE5170FA812}"/>
    <hyperlink ref="AC133" r:id="rId100" xr:uid="{33690D60-4947-492A-8B22-0861B92F02DC}"/>
    <hyperlink ref="AC118" r:id="rId101" xr:uid="{6DA863A4-925E-4333-90E9-1231A6B338F3}"/>
    <hyperlink ref="X132" r:id="rId102" xr:uid="{0F07AD01-D85B-469C-B97A-2B94CF0D6572}"/>
    <hyperlink ref="X131" r:id="rId103" xr:uid="{765921FF-FC00-458C-8BFE-3B1B94E25B06}"/>
    <hyperlink ref="I40" r:id="rId104" display="华中科技大学" xr:uid="{14A49467-3614-43D7-A796-F796D5DD5D87}"/>
    <hyperlink ref="I120" r:id="rId105" display="华中科技大学" xr:uid="{92F696D1-A400-4182-9B59-825CB35D27F2}"/>
    <hyperlink ref="X163" r:id="rId106" xr:uid="{C5C03EBC-0B6E-4FAD-82C9-43D6914783E4}"/>
    <hyperlink ref="X162" r:id="rId107" xr:uid="{0EF04A45-54D4-4054-8F29-FC8A1DC3B6E9}"/>
    <hyperlink ref="AC146" r:id="rId108" xr:uid="{7DDEC640-817F-48DC-B556-478345334527}"/>
    <hyperlink ref="X158" r:id="rId109" xr:uid="{7D8319A8-56C2-4BDD-8746-6FD748C193CA}"/>
    <hyperlink ref="X146" r:id="rId110" xr:uid="{687F83DD-6D11-48D2-9AC0-5480192F82F5}"/>
    <hyperlink ref="AC140" r:id="rId111" xr:uid="{FE69E085-EDDB-4980-9D9D-3447FA7F0BB5}"/>
    <hyperlink ref="X3" r:id="rId112" xr:uid="{9DFD3FE3-E524-45A1-A1A8-9D92C3C404C2}"/>
    <hyperlink ref="X43" r:id="rId113" xr:uid="{287F0F55-40D8-4AB5-9AD8-CDFFBB407E75}"/>
    <hyperlink ref="X42" r:id="rId114" xr:uid="{DB6E19B1-3B9B-4A62-87FF-43F9FE40EE1E}"/>
    <hyperlink ref="X44" r:id="rId115" xr:uid="{7E7F0E63-BE4D-41C1-A1DD-CBD19FA87BE1}"/>
    <hyperlink ref="X40" r:id="rId116" xr:uid="{8BEB0C61-C567-4604-8A7C-426EC3F856E7}"/>
    <hyperlink ref="X165" r:id="rId117" xr:uid="{DEAE6D33-41CF-40D9-8460-6FF56E61CE51}"/>
    <hyperlink ref="X154" r:id="rId118" xr:uid="{76D0684B-83F4-404B-8DCF-58ABE237411B}"/>
    <hyperlink ref="U41" r:id="rId119" xr:uid="{595F8D98-BF5A-4A95-BA47-C4B6A1759524}"/>
    <hyperlink ref="X41" r:id="rId120" xr:uid="{C69879F6-EBAB-41B9-B90F-3028DC0D1ADE}"/>
    <hyperlink ref="X26" r:id="rId121" xr:uid="{9A40A832-6681-40C7-B550-F1CB4850AA84}"/>
    <hyperlink ref="X544" r:id="rId122" xr:uid="{B041B132-C6B5-487F-A9B8-01A4BE908F2F}"/>
    <hyperlink ref="X545" r:id="rId123" xr:uid="{2B28C3A7-6DF6-4893-9193-8E4E2D2466AC}"/>
    <hyperlink ref="X546" r:id="rId124" xr:uid="{DDDE6F1F-C572-4126-BBD9-0F17FD07F4E0}"/>
    <hyperlink ref="X547" r:id="rId125" xr:uid="{B493A87C-2412-4F9B-858C-42E60EC0E588}"/>
    <hyperlink ref="AC501" r:id="rId126" xr:uid="{F2CB5A2A-10AC-44C1-8A7C-8E4F0C328788}"/>
    <hyperlink ref="U501" r:id="rId127" xr:uid="{52930999-7D5D-4068-BDED-851271B99084}"/>
    <hyperlink ref="X2" r:id="rId128" xr:uid="{878DD604-F07C-46FC-8F9F-A2C32C6AD667}"/>
    <hyperlink ref="X32" r:id="rId129" xr:uid="{3082BDE8-0DEE-4D08-B5C0-B1697FEAFFCC}"/>
    <hyperlink ref="X84" r:id="rId130" xr:uid="{5720637F-86E0-4EDB-8E1D-5C146405A5FE}"/>
    <hyperlink ref="X83" r:id="rId131" xr:uid="{E81D7A75-A88A-443F-B8BE-1E00E6A9D7AC}"/>
    <hyperlink ref="AC2" r:id="rId132" xr:uid="{889ABAEB-B5E1-40D4-8406-0870876B5702}"/>
    <hyperlink ref="AC26" r:id="rId133" xr:uid="{35ACE7BD-9D09-43B9-ABA1-E7C14289F3C8}"/>
    <hyperlink ref="AC27" r:id="rId134" xr:uid="{7F5AAF19-9602-49DB-80ED-3D7D8AC31B88}"/>
    <hyperlink ref="AC30" r:id="rId135" xr:uid="{68DF9153-A80A-4DCB-89EC-E422F4EB6748}"/>
    <hyperlink ref="AC31" r:id="rId136" xr:uid="{8D5CD118-5980-4097-9613-1273FE1630F9}"/>
    <hyperlink ref="AC52" r:id="rId137" xr:uid="{5CB0C0E1-0F4B-4C8D-A1C9-D08A8E6741AF}"/>
    <hyperlink ref="AC58" r:id="rId138" xr:uid="{BB1BED87-5A9E-440E-A38C-EDCE74D0ABC7}"/>
    <hyperlink ref="AC60" r:id="rId139" xr:uid="{E97FF8CF-80E9-440C-817F-D9E1314EBA07}"/>
    <hyperlink ref="AC61" r:id="rId140" xr:uid="{05E0112D-C714-4474-9F4C-E431E393C079}"/>
    <hyperlink ref="AC73" r:id="rId141" xr:uid="{05629EE0-1C6D-466E-AA63-840A2413336A}"/>
    <hyperlink ref="AC72" r:id="rId142" xr:uid="{2C6B5F53-890C-4A79-803B-CB50774D8813}"/>
    <hyperlink ref="AC71" r:id="rId143" xr:uid="{7FCEC04B-27B5-4225-B26F-6A7661DD939D}"/>
    <hyperlink ref="AC70" r:id="rId144" xr:uid="{2FF20F09-1DA0-4940-BF31-30901DCBF95A}"/>
    <hyperlink ref="AD70" r:id="rId145" xr:uid="{8CF9DCF4-642D-425F-8728-1BF70EFFA17F}"/>
    <hyperlink ref="AE70" r:id="rId146" xr:uid="{56F6E5BC-1825-42C7-A08C-B53FDA5BFA82}"/>
    <hyperlink ref="AC69" r:id="rId147" xr:uid="{E46D0E71-1BC2-4015-8AC3-DC37246FE387}"/>
    <hyperlink ref="AC84" r:id="rId148" xr:uid="{7AFBB619-6058-4F26-A451-2B56B6AA6A35}"/>
    <hyperlink ref="AD84" r:id="rId149" xr:uid="{7FA4F977-76B8-41E9-9E08-059DDD225A81}"/>
    <hyperlink ref="AC83" r:id="rId150" xr:uid="{EE42BE76-7EDC-4AE9-B552-01E0E97BAF3F}"/>
    <hyperlink ref="AC86" r:id="rId151" xr:uid="{2F3CB782-2464-4F88-BFEE-62CAB11EBEA0}"/>
    <hyperlink ref="AD86" r:id="rId152" xr:uid="{0458F25C-AA45-4ABC-8C96-B846425F8B31}"/>
    <hyperlink ref="AC87" r:id="rId153" xr:uid="{B6393128-A434-4336-8EB8-31134E761467}"/>
    <hyperlink ref="AD87" r:id="rId154" xr:uid="{2373AF85-E17B-4196-A38C-BF78355587CF}"/>
    <hyperlink ref="AC98" r:id="rId155" xr:uid="{8EFDB3E2-9C9B-42EA-895D-AB0853BA0986}"/>
    <hyperlink ref="AD98" r:id="rId156" xr:uid="{DCED2BC7-BE54-41C6-8647-2C7CF6AB828F}"/>
    <hyperlink ref="AC99" r:id="rId157" xr:uid="{A25C9262-97D9-45B2-BDE5-CB5F1B313BE3}"/>
    <hyperlink ref="AD99" r:id="rId158" xr:uid="{743F265A-5B2A-4E65-A916-8B7BBBF7D0C2}"/>
    <hyperlink ref="AC101" r:id="rId159" xr:uid="{A52AB473-74D7-4919-B65C-326581480DDF}"/>
    <hyperlink ref="AC100" r:id="rId160" xr:uid="{E19B6278-CDF3-4256-B04B-7BE0569CC777}"/>
    <hyperlink ref="AC103" r:id="rId161" xr:uid="{6F465633-5EAD-4689-9420-6C0C6789EEC6}"/>
    <hyperlink ref="AD103" r:id="rId162" xr:uid="{B9AADB95-C28F-40EC-B3D2-2B4A365BE3D9}"/>
    <hyperlink ref="AC102" r:id="rId163" xr:uid="{E6156F1C-C950-46BB-968E-905C33EF0204}"/>
    <hyperlink ref="AC105" r:id="rId164" xr:uid="{2BB917E5-3B18-411E-98F0-B28FA716CFD4}"/>
    <hyperlink ref="AC104" r:id="rId165" xr:uid="{BBE597E6-A127-4D76-AE61-8695D350F4D7}"/>
    <hyperlink ref="AC107" r:id="rId166" xr:uid="{5A54122C-6D02-4932-AB35-0D6F3FB120A1}"/>
    <hyperlink ref="AD107" r:id="rId167" xr:uid="{C27A62C7-4009-4A51-8205-0E0BF835D2D8}"/>
    <hyperlink ref="AC106" r:id="rId168" xr:uid="{60023210-395F-4465-AF0D-53754A306162}"/>
    <hyperlink ref="AD106" r:id="rId169" xr:uid="{D7564692-F76B-48AB-95D3-BF4EA0854D0A}"/>
    <hyperlink ref="AC109" r:id="rId170" xr:uid="{9F7FF9B8-D2D4-48AC-BF54-2E26CBDFEE26}"/>
    <hyperlink ref="AD109" r:id="rId171" xr:uid="{F4F2AA16-D5FD-4096-B338-D777FC864248}"/>
    <hyperlink ref="AC108" r:id="rId172" xr:uid="{B756F3E2-6A64-4CE4-BC4E-851F751B56FE}"/>
    <hyperlink ref="AC111" r:id="rId173" xr:uid="{DA8E49EF-9386-4713-8805-9B9B4B63A31C}"/>
    <hyperlink ref="AD111" r:id="rId174" xr:uid="{2A4F2855-0E19-47E8-9DF4-7623551533F5}"/>
    <hyperlink ref="AE111" r:id="rId175" xr:uid="{E4D67550-27EB-4C6E-84F9-EF24DD13966D}"/>
    <hyperlink ref="AC113" r:id="rId176" xr:uid="{C25A3440-BB28-428E-805D-3C06CBAA462F}"/>
    <hyperlink ref="AC116" r:id="rId177" xr:uid="{71EE622E-3A84-43CA-AF8A-7B13E7727081}"/>
    <hyperlink ref="AD116" r:id="rId178" xr:uid="{EA1637F4-A8B1-4A43-B73C-D88623B6744F}"/>
    <hyperlink ref="AE116" r:id="rId179" xr:uid="{539F0BCB-0B19-4DAC-AE5A-C75508B69D46}"/>
    <hyperlink ref="AC122" r:id="rId180" xr:uid="{BB76AC6A-2CA4-4CF5-A4AD-51564E7893DF}"/>
    <hyperlink ref="AD122" r:id="rId181" xr:uid="{DFCF7B1F-5C06-4CFA-AAAC-59B112265CD7}"/>
    <hyperlink ref="AE122" r:id="rId182" xr:uid="{B37FED05-DFEC-4137-BAE7-8C5F66D6CC94}"/>
    <hyperlink ref="AC125" r:id="rId183" xr:uid="{E602D154-7E80-41C7-B541-F6A885E3BA51}"/>
    <hyperlink ref="AD125" r:id="rId184" xr:uid="{8D4E1AC3-C896-4A6D-8BE5-FB21011C7471}"/>
    <hyperlink ref="AE125" r:id="rId185" xr:uid="{F017DD9F-74B5-48F9-8D8C-EEBDD5837B78}"/>
    <hyperlink ref="AC115" r:id="rId186" xr:uid="{2BD057D6-1572-4916-95A2-17C0E4685324}"/>
    <hyperlink ref="AD115" r:id="rId187" xr:uid="{A2F6E223-73BD-4129-9C48-95D039A65A07}"/>
    <hyperlink ref="AC161" r:id="rId188" xr:uid="{3C5B6A1C-11F5-4DB2-9356-BF604CC7935A}"/>
    <hyperlink ref="AD161" r:id="rId189" xr:uid="{D3C0430A-1693-4224-8774-B82ABD5BE220}"/>
    <hyperlink ref="AE161" r:id="rId190" xr:uid="{E970DF07-80E1-48EE-B92E-329CFCF7F999}"/>
    <hyperlink ref="AC170" r:id="rId191" xr:uid="{1A8B7A48-6571-4DD3-ABA8-B73A0622152E}"/>
    <hyperlink ref="AD170" r:id="rId192" xr:uid="{69D3F6F2-E2A7-4CDF-B843-645816498027}"/>
    <hyperlink ref="AE170" r:id="rId193" xr:uid="{9E521789-B166-4A58-906B-C2B2061E4F00}"/>
    <hyperlink ref="AC155" r:id="rId194" xr:uid="{D0B1318D-E75F-4053-A75A-2C8DEBEFF8CD}"/>
    <hyperlink ref="AD155" r:id="rId195" xr:uid="{781F47B9-724E-471E-AB6E-9FBA49458490}"/>
    <hyperlink ref="AC147" r:id="rId196" xr:uid="{CED1E3CD-8F41-415F-B13B-4A332F364061}"/>
    <hyperlink ref="AD147" r:id="rId197" xr:uid="{85B91976-5833-44EC-B318-DB2F1372C2E3}"/>
    <hyperlink ref="AC553" r:id="rId198" xr:uid="{2961E584-F94C-4230-B120-8B23B327A4C8}"/>
    <hyperlink ref="AD554" r:id="rId199" xr:uid="{31DD9D77-C9FC-444B-B72B-94F8F6398F46}"/>
    <hyperlink ref="AC130" r:id="rId200" xr:uid="{53A97467-654F-4E65-869C-3C7B6171B29D}"/>
    <hyperlink ref="AD130" r:id="rId201" xr:uid="{038D454A-6BA8-43BB-94D5-DE42EBF0974D}"/>
    <hyperlink ref="AC131" r:id="rId202" location="difficult-programming-language" xr:uid="{CC0BA35F-FEAD-4920-AFE4-3166E09A162D}"/>
    <hyperlink ref="AD131" r:id="rId203" xr:uid="{FBFA5825-5AD1-4D0D-A7D6-DA1131D806CC}"/>
    <hyperlink ref="AC132" r:id="rId204" xr:uid="{094D00F1-6EA9-4FD5-8C73-04004934AB27}"/>
    <hyperlink ref="AD132" r:id="rId205" xr:uid="{7127DA64-47CC-49AE-B78A-811F8A78E5FA}"/>
    <hyperlink ref="AC137" r:id="rId206" xr:uid="{B323007A-701A-4DE5-8434-34EF82D0C08F}"/>
    <hyperlink ref="AD137" r:id="rId207" xr:uid="{9C03A671-E3A1-4B6F-96D3-0891A36D5842}"/>
    <hyperlink ref="AC138" r:id="rId208" xr:uid="{4D927A45-849C-4267-85CB-7BAA1CF69FDF}"/>
    <hyperlink ref="AD138" r:id="rId209" xr:uid="{B60FBD23-0221-493E-90CB-2B27DABAD140}"/>
    <hyperlink ref="AC139" r:id="rId210" xr:uid="{ABCF7FF3-D989-45E1-AC2C-A35CD7DA46F9}"/>
    <hyperlink ref="AD139" r:id="rId211" xr:uid="{2692E749-73B6-4472-B57D-CF69A9328D8A}"/>
    <hyperlink ref="AC141" r:id="rId212" xr:uid="{F1463774-18E2-422E-8BBE-F643CD814845}"/>
    <hyperlink ref="AD141" r:id="rId213" xr:uid="{A54F6419-04BE-47A2-B0CC-497040383B92}"/>
    <hyperlink ref="AC142" r:id="rId214" xr:uid="{68D2B32F-8FCE-4612-87FC-D49D8647EDCE}"/>
    <hyperlink ref="AD142" r:id="rId215" xr:uid="{C7FC1C64-97A2-4FCE-A966-57BBA342A20D}"/>
    <hyperlink ref="AC143" r:id="rId216" xr:uid="{D407923B-0A76-4090-A93A-F00C1340492C}"/>
    <hyperlink ref="AD143" r:id="rId217" xr:uid="{4181844F-FED5-4D01-B2FC-02B90EDBF5F4}"/>
    <hyperlink ref="AC144" r:id="rId218" xr:uid="{9A6277C0-D6DB-43E5-B456-674B1BA27448}"/>
    <hyperlink ref="AD144" r:id="rId219" xr:uid="{86A2F5C2-3948-4919-B3F4-44408310EB20}"/>
    <hyperlink ref="AC145" r:id="rId220" xr:uid="{0C5D6BF9-A1D2-4F58-80C9-3F41B939ED3A}"/>
    <hyperlink ref="AD145" r:id="rId221" xr:uid="{A921F574-FCF4-403B-833F-B19AAEFDB392}"/>
    <hyperlink ref="AC157" r:id="rId222" xr:uid="{76D10E0B-BD38-4804-B1B9-3C2C51758011}"/>
    <hyperlink ref="AD157" r:id="rId223" xr:uid="{D6BE732C-0E24-46FF-ADD7-C02041CB282B}"/>
    <hyperlink ref="AC158" r:id="rId224" xr:uid="{890E0D6C-99F4-4888-BB35-B590B9866D30}"/>
    <hyperlink ref="AC159" r:id="rId225" xr:uid="{1DE2BF31-3944-4CA5-8BED-E0532D146A19}"/>
    <hyperlink ref="AD159" r:id="rId226" xr:uid="{1CD1726D-BF45-4D68-B31A-E56A557E5FA4}"/>
    <hyperlink ref="AC160" r:id="rId227" xr:uid="{B33F0C36-4F95-48EC-827D-EAE90AA54D5F}"/>
    <hyperlink ref="AD160" r:id="rId228" xr:uid="{FFF90D7E-B72F-4AB2-BF58-932C2E7ED829}"/>
    <hyperlink ref="AC162" r:id="rId229" xr:uid="{AF2D47FB-83D6-4D02-80F3-42976B05E63E}"/>
    <hyperlink ref="AC163" r:id="rId230" xr:uid="{931EF3D9-D5B5-4AFC-8BBE-ECDA8E6D64CE}"/>
    <hyperlink ref="AC166" r:id="rId231" xr:uid="{89729FAA-21A0-466F-AED1-F36E5321A03E}"/>
    <hyperlink ref="AC167" r:id="rId232" xr:uid="{33A624B2-157F-463D-ABC2-0657D7B8FEF3}"/>
    <hyperlink ref="AD167" r:id="rId233" xr:uid="{A82A61E8-6D44-414E-90E5-3EB2508DE01E}"/>
    <hyperlink ref="AD129" r:id="rId234" xr:uid="{4FCEC3B9-DE73-4F2D-918C-B481F40D9F10}"/>
    <hyperlink ref="AC522" r:id="rId235" xr:uid="{7E00058B-30B1-4979-92FF-971A012370F5}"/>
    <hyperlink ref="AC331" r:id="rId236" xr:uid="{2B50DE4E-38A5-4F71-AD73-7DD429924363}"/>
    <hyperlink ref="AC405" r:id="rId237" xr:uid="{5AB7D31E-E108-4F61-A04F-4469ACF14EC6}"/>
    <hyperlink ref="AD522" r:id="rId238" xr:uid="{DE7CA212-CE4B-4F7D-ABEB-373D7BBEA0BC}"/>
    <hyperlink ref="AC523" r:id="rId239" xr:uid="{B1E41274-E62F-4A95-8DCD-3888B157C870}"/>
    <hyperlink ref="AD523" r:id="rId240" xr:uid="{26ABFD3D-394E-4BF3-83CC-88DAF150E0AB}"/>
    <hyperlink ref="AC524" r:id="rId241" xr:uid="{6B3C8EDA-1CA1-4CD3-BFD8-8A82FEA36FC3}"/>
    <hyperlink ref="AD524" r:id="rId242" xr:uid="{6F6CDE78-CD69-499E-8242-D28A28D1FDA2}"/>
    <hyperlink ref="AC525" r:id="rId243" xr:uid="{6E8F227C-181E-4C6D-A6AC-D8D746BBCBF1}"/>
    <hyperlink ref="AD525" r:id="rId244" xr:uid="{037E25F2-AB02-48ED-BF3B-82A889D5B2E7}"/>
    <hyperlink ref="AC526" r:id="rId245" xr:uid="{81D3235D-6239-464A-8A58-F23003065586}"/>
    <hyperlink ref="AD526" r:id="rId246" xr:uid="{2FA7861A-C526-4BBF-BD9A-552042C3817F}"/>
    <hyperlink ref="AC527" r:id="rId247" xr:uid="{B359D86C-89DF-4948-A785-C72424574379}"/>
    <hyperlink ref="AD527" r:id="rId248" xr:uid="{B67FB289-11E2-4D20-AA75-5044AEFFCBC8}"/>
    <hyperlink ref="AC538" r:id="rId249" display="https://ctf.njupt.edu.cn/archives/382" xr:uid="{AAD5A7A6-A9DC-484B-A391-44FDC87101C5}"/>
    <hyperlink ref="AC539" r:id="rId250" xr:uid="{AA7B1D58-77EA-4360-A376-EC50C7A57E2E}"/>
    <hyperlink ref="AC554" r:id="rId251" xr:uid="{5FA3E69C-46C1-4A00-B53E-5C1EEF63DEA4}"/>
    <hyperlink ref="AC171" r:id="rId252" xr:uid="{D83F130B-B87F-4C19-BCF7-841E6DA13882}"/>
    <hyperlink ref="AD171" r:id="rId253" xr:uid="{96605DA1-1295-40B9-9037-AB48C06D0BAE}"/>
    <hyperlink ref="AC172" r:id="rId254" xr:uid="{390D88CF-49D0-4226-AB20-A31FD2CF12E4}"/>
    <hyperlink ref="AC173" r:id="rId255" xr:uid="{F05168D5-E2CC-4233-B588-5FBBC2EC0A34}"/>
    <hyperlink ref="AC174" r:id="rId256" xr:uid="{57CE33BB-9741-41CF-9D35-E5C1B7242251}"/>
    <hyperlink ref="AC177" r:id="rId257" xr:uid="{8D4177A2-0B4A-48B2-AC15-7D26740121E0}"/>
    <hyperlink ref="AC178" r:id="rId258" xr:uid="{A89321C1-C56A-4CD2-9551-10972C399805}"/>
    <hyperlink ref="AC179" r:id="rId259" xr:uid="{FD02AF41-D260-4B84-A9D1-D30DFA5F6A5A}"/>
    <hyperlink ref="AD179" r:id="rId260" xr:uid="{4BED4A50-5A13-4CBC-8FB2-5A6DE7CCDDC4}"/>
    <hyperlink ref="X180" r:id="rId261" xr:uid="{109CA17F-F640-47B0-9D84-17D2A6E7709C}"/>
    <hyperlink ref="AC548" r:id="rId262" xr:uid="{92EFE217-70DD-4C29-9088-CFC68B4446FB}"/>
    <hyperlink ref="AD548" r:id="rId263" xr:uid="{9E309955-0B8F-45EE-9D81-1849FBD62A87}"/>
    <hyperlink ref="AC549" r:id="rId264" xr:uid="{30AB6103-56D9-4330-9C26-B92CBAD21391}"/>
    <hyperlink ref="AD549" r:id="rId265" xr:uid="{EFAA34CC-5FBA-47C4-BA19-1FE3EBA48B2A}"/>
    <hyperlink ref="AE549" r:id="rId266" xr:uid="{E07DEFB2-5850-4CCE-9E8E-0AB312DB5317}"/>
    <hyperlink ref="AC550" r:id="rId267" xr:uid="{73F05656-D7EC-47ED-8028-881BEAF4B412}"/>
    <hyperlink ref="AD550" r:id="rId268" xr:uid="{A26AEB4C-EA71-4225-8FC1-80AAFC5CB719}"/>
    <hyperlink ref="AE550" r:id="rId269" xr:uid="{7E7A51CB-B876-4AF6-A016-27D6E25FEFD3}"/>
    <hyperlink ref="AC551" r:id="rId270" xr:uid="{D84D72CA-2A17-410C-9CB9-D4434701D426}"/>
    <hyperlink ref="AD551" r:id="rId271" xr:uid="{6B89CFE0-F792-45CD-A39C-62AB33712010}"/>
    <hyperlink ref="AC552" r:id="rId272" xr:uid="{1C6DCF5A-2B85-4C75-B560-FE8CA2D33F97}"/>
    <hyperlink ref="AD40" r:id="rId273" xr:uid="{B45DEAA7-F210-4BE1-8E86-EE44FE20EA4F}"/>
    <hyperlink ref="AC40" r:id="rId274" xr:uid="{2F145FFC-8949-40A4-98B9-3413B0332A5F}"/>
    <hyperlink ref="AE40" r:id="rId275" xr:uid="{BD80E8F4-4F52-48D5-B16B-8B7381344AD4}"/>
    <hyperlink ref="AC41" r:id="rId276" xr:uid="{C33243E2-85DD-4FDB-8BC1-60767138D453}"/>
    <hyperlink ref="AD41" r:id="rId277" xr:uid="{C18043AB-066D-4D90-8080-8C702F36D440}"/>
    <hyperlink ref="AE41" r:id="rId278" xr:uid="{F1B89059-7AD1-46B8-B508-1C1CD393CBA0}"/>
    <hyperlink ref="AC43" r:id="rId279" xr:uid="{5A6B23FE-3FEA-4B52-828C-E0F3E3AA7610}"/>
    <hyperlink ref="AD43" r:id="rId280" xr:uid="{D946FF4D-89F5-4857-9B4F-C31E49C6227D}"/>
    <hyperlink ref="AC117" r:id="rId281" xr:uid="{98E27303-F91D-4FC1-AC12-E68752E91EA6}"/>
    <hyperlink ref="AD117" r:id="rId282" xr:uid="{C3D3EBEE-3284-4F5E-8B3F-AFB65564CFBF}"/>
    <hyperlink ref="AC134" r:id="rId283" xr:uid="{E27B0725-1A44-4A8B-BE0F-A7D212740610}"/>
    <hyperlink ref="AD134" r:id="rId284" xr:uid="{0747F79E-C18B-47EF-B932-23424261728B}"/>
    <hyperlink ref="AE134" r:id="rId285" xr:uid="{40ED7BD5-99A3-4FE0-89C7-988160590AF4}"/>
    <hyperlink ref="AC135" r:id="rId286" xr:uid="{8F2444F8-D764-4096-AE10-EE5BBB43765F}"/>
    <hyperlink ref="AD135" r:id="rId287" xr:uid="{61D73412-31C6-4E85-A042-3C820FAB2D7D}"/>
    <hyperlink ref="AE135" r:id="rId288" xr:uid="{D1410F9B-1507-4DA3-A222-F7F26511BEEF}"/>
    <hyperlink ref="AC136" r:id="rId289" xr:uid="{6F16475E-0DC1-41A1-8FC2-F06AC10EBC72}"/>
    <hyperlink ref="AD136" r:id="rId290" xr:uid="{73529D93-0B45-4516-844A-8294B7A60537}"/>
    <hyperlink ref="AE136" r:id="rId291" xr:uid="{AB4A26D3-7B4B-4AA7-BA0F-21CA8CD28112}"/>
    <hyperlink ref="AC152" r:id="rId292" xr:uid="{34B208D7-B09E-4B40-909E-3BD3376AF0CD}"/>
    <hyperlink ref="AC148" r:id="rId293" xr:uid="{0E2949FE-2A91-42A0-B78B-8D47AAD21046}"/>
    <hyperlink ref="AC154" r:id="rId294" xr:uid="{7F73ED92-C02B-4B7A-B9B0-2D770F3BAFDE}"/>
    <hyperlink ref="AD154" r:id="rId295" xr:uid="{FF29ECAE-E61F-467B-B9BC-C787831EC93E}"/>
    <hyperlink ref="AC156" r:id="rId296" xr:uid="{B333DD36-9FF5-42F6-BF10-D8F18D283827}"/>
    <hyperlink ref="AC165" r:id="rId297" xr:uid="{27B5AD88-87C3-4AF1-8908-D61D2F551583}"/>
    <hyperlink ref="AD165" r:id="rId298" xr:uid="{7DBE910D-2DDE-4848-ADC8-CB0017D8E8B7}"/>
    <hyperlink ref="AE165" r:id="rId299" xr:uid="{15D0F8FE-9F64-43D8-A6DC-8E1129655600}"/>
    <hyperlink ref="AC541" r:id="rId300" xr:uid="{03ACE8BD-67E6-4FD9-A5CF-4FC19C85982F}"/>
    <hyperlink ref="AD541" r:id="rId301" xr:uid="{156F16EB-A373-46C9-B125-2EDB3FF2F591}"/>
    <hyperlink ref="AE541" r:id="rId302" xr:uid="{8747BF09-2388-4F14-BC78-66E2DD047185}"/>
    <hyperlink ref="AC182" r:id="rId303" xr:uid="{B44AFEEC-1E9E-45DE-BC8B-40CC0E8B3D51}"/>
    <hyperlink ref="AD182" r:id="rId304" xr:uid="{0BF02A82-B4EF-47E1-84B5-437D3B2A27FA}"/>
    <hyperlink ref="AC184" r:id="rId305" xr:uid="{BB2168E3-1304-40AD-985D-0541A635C052}"/>
    <hyperlink ref="AD184" r:id="rId306" xr:uid="{053167DF-E830-4C44-8227-CCCE3347E49C}"/>
    <hyperlink ref="AC188" r:id="rId307" xr:uid="{AD7FF229-4DFB-4CCB-8186-BB986F2CA7CD}"/>
    <hyperlink ref="X192" r:id="rId308" xr:uid="{97A7C0C2-7DA9-4DEF-B306-3CE715936ED2}"/>
    <hyperlink ref="AC192" r:id="rId309" xr:uid="{468952A1-260A-4B3C-BB83-9C2B448CF601}"/>
    <hyperlink ref="AC196" r:id="rId310" xr:uid="{54AD38AD-A819-4A6B-8D62-FF8EC4C5F6C9}"/>
    <hyperlink ref="AC201" r:id="rId311" xr:uid="{62A117EF-F931-4145-BCE5-9D872A7F5235}"/>
    <hyperlink ref="AC203" r:id="rId312" xr:uid="{FE0AFF8C-77EB-4B18-B569-EED746E2963F}"/>
    <hyperlink ref="AD203" r:id="rId313" xr:uid="{CEE29719-209B-434F-ABDC-E2233531E2E4}"/>
    <hyperlink ref="AE203" r:id="rId314" location="%E7%8C%AB%E5%92%AA%E5%B0%8F%E6%B5%8B" xr:uid="{A6E683A3-D5AF-46A4-8330-0A3A6300BA28}"/>
    <hyperlink ref="AC204" r:id="rId315" xr:uid="{3DCD02F5-4864-4B68-972C-3D1D31ABD6A7}"/>
    <hyperlink ref="AD204" r:id="rId316" xr:uid="{DCEE6737-5797-40FE-9D46-6FD146BAA3EC}"/>
    <hyperlink ref="AE204" r:id="rId317" xr:uid="{A7482640-04F1-4238-94ED-A8958B98F37C}"/>
    <hyperlink ref="AC206" r:id="rId318" xr:uid="{FC263E3B-14EA-4FB8-8D1C-2A26DE6918A8}"/>
    <hyperlink ref="AD206" r:id="rId319" xr:uid="{58A2959A-979A-4CD4-AA26-80A166F5BB34}"/>
    <hyperlink ref="AC208" r:id="rId320" xr:uid="{16083B89-F6A6-49F5-A5E6-5DCE88301DDD}"/>
    <hyperlink ref="X211" r:id="rId321" xr:uid="{0A8FA7A6-9D48-48C6-B024-D9B540EDF5A2}"/>
    <hyperlink ref="AC211" r:id="rId322" xr:uid="{0BB43D34-37DF-4683-A219-C53F21B4A9A3}"/>
    <hyperlink ref="AC212" r:id="rId323" xr:uid="{328DE197-1109-411A-98E8-903EE19665F8}"/>
    <hyperlink ref="AD212" r:id="rId324" xr:uid="{F67F7FA5-09F1-40B7-94BC-F0C919BCA7BD}"/>
    <hyperlink ref="X214" r:id="rId325" xr:uid="{725272C4-4561-4F7F-B829-43E87BDF89CA}"/>
    <hyperlink ref="AC214" r:id="rId326" xr:uid="{AA3D43DB-C71F-4687-B93D-16E7B8AD04F0}"/>
    <hyperlink ref="X233" r:id="rId327" xr:uid="{C1C47BD2-B49D-4EC5-893D-DF305B2EECA5}"/>
    <hyperlink ref="AC233" r:id="rId328" display="https://blog.csdn.net/administratorlws/article/details/139154964?spm=1001.2101.3001.6650.2&amp;utm_medium=distribute.pc_relevant.none-task-blog-2%7Edefault%7EBlogCommendFromBaidu%7ERate-2-139154964-blog-138615965.235%5Ev43%5Epc_blog_bottom_relevance_base6&amp;depth_1-utm_source=distribute.pc_relevant.none-task-blog-2%7Edefault%7EBlogCommendFromBaidu%7ERate-2-139154964-blog-138615965.235%5Ev43%5Epc_blog_bottom_relevance_base6" xr:uid="{C8D5CDB1-D5CE-41E8-B114-0DC8DB565ED0}"/>
    <hyperlink ref="X237" r:id="rId329" xr:uid="{C0128C06-99E5-4E10-A643-875EB2F27500}"/>
    <hyperlink ref="AC237" r:id="rId330" xr:uid="{2FF89F62-1214-4953-B914-B4687778D090}"/>
    <hyperlink ref="AD237" r:id="rId331" xr:uid="{F897F4ED-3E60-4DC1-8381-A994793531DF}"/>
    <hyperlink ref="AE237" r:id="rId332" xr:uid="{222B9647-30A4-498D-8751-37F59C41B8B2}"/>
    <hyperlink ref="X251" r:id="rId333" xr:uid="{B5F9F236-0753-439A-BCA0-2419D6333840}"/>
    <hyperlink ref="AC252" r:id="rId334" xr:uid="{3FEC2978-C6C9-4378-A369-BC677826D960}"/>
    <hyperlink ref="AC260" r:id="rId335" xr:uid="{B17D6DBD-F478-4255-B8E1-16B9DDDDD976}"/>
    <hyperlink ref="AD260" r:id="rId336" xr:uid="{7C7D4356-3F69-4BE8-9369-BB9BCDF6F7C4}"/>
    <hyperlink ref="X264" r:id="rId337" xr:uid="{CB7246B6-D17A-4839-8EB8-8FFD0909CA9D}"/>
    <hyperlink ref="AC270" r:id="rId338" xr:uid="{56CBB39D-5E2C-43B0-847F-925487FA584B}"/>
    <hyperlink ref="X275" r:id="rId339" xr:uid="{A031C08B-051C-480B-B4A0-F80898EAF02B}"/>
    <hyperlink ref="U274" r:id="rId340" xr:uid="{8F620C5D-B7D9-4DA6-A421-2AA5F2E803BB}"/>
    <hyperlink ref="AD284" r:id="rId341" xr:uid="{A2C85FB1-A6B9-487B-AC2B-429A503C1641}"/>
    <hyperlink ref="AC284" r:id="rId342" xr:uid="{9A12A08B-BB91-4C35-A89B-6851FC69C087}"/>
    <hyperlink ref="AE284" r:id="rId343" xr:uid="{F4B21DB6-8690-49D2-B269-1FE3885E5D31}"/>
    <hyperlink ref="AC297" r:id="rId344" xr:uid="{C8B273D7-2CC0-4F95-94AA-8F79E87710FB}"/>
    <hyperlink ref="AC296" r:id="rId345" xr:uid="{E6FBCA3E-55DA-4236-9172-A87BE6FAF8F6}"/>
    <hyperlink ref="AC295" r:id="rId346" xr:uid="{E51FF4DD-2711-4975-8511-073793D9701E}"/>
    <hyperlink ref="X297" r:id="rId347" xr:uid="{8F6E0838-B281-48A1-AE77-EAF8713E629B}"/>
    <hyperlink ref="X299" r:id="rId348" xr:uid="{D426A2DB-DF5B-4E17-81F2-8FF186A697B9}"/>
    <hyperlink ref="AC299" r:id="rId349" xr:uid="{D4AB8FB7-0798-4BCA-83C3-6002D0E0CCB1}"/>
    <hyperlink ref="AC298" r:id="rId350" xr:uid="{9ECA3154-AB46-46D6-A7BC-2140F38C92B9}"/>
    <hyperlink ref="AD295" r:id="rId351" xr:uid="{B3149BD5-ACA9-446F-8DD2-27503A85BAA8}"/>
    <hyperlink ref="AC302" r:id="rId352" xr:uid="{78B46559-D155-462B-A105-A1BB043F0A0B}"/>
    <hyperlink ref="U328" r:id="rId353" xr:uid="{FBCA3EB1-2044-4F8E-8D6B-6EEC2389FD6D}"/>
    <hyperlink ref="X304" r:id="rId354" xr:uid="{9DCF92A5-654B-491B-B58D-BA056CD34130}"/>
    <hyperlink ref="AC303" r:id="rId355" xr:uid="{4E697B5E-3C38-48CD-A604-A53227B0EB75}"/>
    <hyperlink ref="AC306" r:id="rId356" xr:uid="{DE7CE801-1EC1-4E5D-B044-E4F5EC63B088}"/>
    <hyperlink ref="AC308" r:id="rId357" xr:uid="{BB3E2180-35E5-4836-B86A-A4ACCF089F7C}"/>
    <hyperlink ref="AD308" r:id="rId358" xr:uid="{D642BB1E-28C9-481E-BDAA-B31F7055C67F}"/>
    <hyperlink ref="AC310" r:id="rId359" xr:uid="{42B44B45-F9EA-4AA7-9BCD-531127DAC670}"/>
    <hyperlink ref="X320" r:id="rId360" xr:uid="{CA2F440C-53F3-4FCA-8BAD-1512A1DB5DE7}"/>
    <hyperlink ref="AC320" r:id="rId361" xr:uid="{C1BA090E-054F-461B-8DA1-B64BBE4C41BB}"/>
    <hyperlink ref="AD320" r:id="rId362" xr:uid="{72444411-D2C3-4691-94AD-A830987F5144}"/>
    <hyperlink ref="AE320" r:id="rId363" xr:uid="{657FE01E-0F3D-4944-85C0-4D64FFC53C4F}"/>
    <hyperlink ref="AC321" r:id="rId364" xr:uid="{C5459B44-BD3D-4D0A-8DA5-6AEDC09A9019}"/>
    <hyperlink ref="AD321" r:id="rId365" xr:uid="{110A8F7C-47D2-43B4-A78D-A69585934DCD}"/>
    <hyperlink ref="AC322" r:id="rId366" xr:uid="{E1901600-B1AB-4592-BF10-90770F87F02B}"/>
    <hyperlink ref="AD322" r:id="rId367" xr:uid="{DD0E3989-A0B6-495B-B262-F3A570BA0E58}"/>
    <hyperlink ref="X323" r:id="rId368" xr:uid="{2F69FDCF-7D4E-4862-B75D-59A95EBD7231}"/>
    <hyperlink ref="X324" r:id="rId369" xr:uid="{A8C1B5D0-753D-48A5-89CD-A1FD188408E9}"/>
    <hyperlink ref="X326" r:id="rId370" xr:uid="{937B0FDB-797D-4C27-8488-690ECF17C74F}"/>
    <hyperlink ref="AC328" r:id="rId371" xr:uid="{D959332A-2C7A-4810-847B-724B155B1771}"/>
    <hyperlink ref="AC329" r:id="rId372" display="https://www.cnblogs.com/dawn-/p/15334679.html" xr:uid="{05465F89-6AB4-4907-9BDA-024A87F9F3AC}"/>
    <hyperlink ref="AD331" r:id="rId373" xr:uid="{41EF98E1-4B83-4007-B15A-C3C57B7327F2}"/>
    <hyperlink ref="X337" r:id="rId374" xr:uid="{FE5A90FA-BA27-41B5-80D9-155C44140813}"/>
    <hyperlink ref="AC337" r:id="rId375" xr:uid="{13EED5FF-CBEA-41B6-AA67-E462A3D5E342}"/>
    <hyperlink ref="AC341" r:id="rId376" xr:uid="{19B5338A-D403-44C8-A77A-DD454FA25CCC}"/>
    <hyperlink ref="AC343" r:id="rId377" xr:uid="{D300EC80-B07F-474A-8FE1-A83989749400}"/>
    <hyperlink ref="X346" r:id="rId378" xr:uid="{66EAED8D-8E59-4446-B5AA-635184981864}"/>
    <hyperlink ref="AC346" r:id="rId379" xr:uid="{C0E9A035-2546-4A1E-A6C2-4DEF58798E62}"/>
    <hyperlink ref="AD346" r:id="rId380" xr:uid="{270AE201-D067-4566-8615-896F2DD82E7A}"/>
    <hyperlink ref="AC348" r:id="rId381" xr:uid="{A429B035-C3A1-4053-8967-6AD7BB6D08A9}"/>
    <hyperlink ref="AD348" r:id="rId382" xr:uid="{10730F08-EAAD-4867-AA48-67078A417807}"/>
    <hyperlink ref="AC350" r:id="rId383" xr:uid="{C5A866E1-B2D1-49B4-8D23-B666AE98152B}"/>
    <hyperlink ref="AD350" r:id="rId384" xr:uid="{3597AFC8-65E6-4483-8042-9E1296E8E0AB}"/>
    <hyperlink ref="AE350" r:id="rId385" xr:uid="{4A75333F-267E-485E-962B-8C28E0B028F4}"/>
    <hyperlink ref="X352" r:id="rId386" xr:uid="{09A3661C-088A-49EA-BDFB-7366CBB4B7F7}"/>
    <hyperlink ref="AC353" r:id="rId387" xr:uid="{998B99BD-8195-47C3-A886-874BBE36F33D}"/>
    <hyperlink ref="AC354" r:id="rId388" xr:uid="{57011E27-0037-47A2-8E8F-F6B6B2892769}"/>
    <hyperlink ref="X354" r:id="rId389" xr:uid="{2FAEE5F1-E3E3-41BB-A55E-5489CCEA8BC0}"/>
    <hyperlink ref="X355" r:id="rId390" xr:uid="{FD960D57-F21D-4508-8877-5F90EC2A0A72}"/>
    <hyperlink ref="AC357" r:id="rId391" xr:uid="{0518E0C8-A6CF-41F7-A3FD-11B4EE44A007}"/>
    <hyperlink ref="AD357" r:id="rId392" xr:uid="{5A8BF30E-C47F-408E-8788-815B8EB63BB0}"/>
    <hyperlink ref="AE357" r:id="rId393" xr:uid="{ECAF8C14-3CDA-4B05-9AA4-FDD114047A6B}"/>
    <hyperlink ref="AC359" r:id="rId394" xr:uid="{D8CE4997-1759-46E4-8027-44687ADEE438}"/>
    <hyperlink ref="AD359" r:id="rId395" xr:uid="{249A1803-BF7E-4FC0-A39F-92E09EE40DF9}"/>
    <hyperlink ref="AC360" r:id="rId396" xr:uid="{43D3DB8B-3685-4184-A03D-5A8F1A6F401B}"/>
    <hyperlink ref="AD360" r:id="rId397" xr:uid="{D709CBCD-5405-4F8A-8D5D-FABCB9E57D1E}"/>
    <hyperlink ref="AC361" r:id="rId398" xr:uid="{58D9EA5A-4920-494F-9D39-3A173FDB1835}"/>
    <hyperlink ref="AD361" r:id="rId399" xr:uid="{E6518725-F86D-4715-B64B-475FB062D220}"/>
    <hyperlink ref="AE361" r:id="rId400" xr:uid="{81AE7D2F-32A5-4A79-A419-6738EDC51D0E}"/>
    <hyperlink ref="AC362" r:id="rId401" xr:uid="{BF3A96EA-D0A8-401E-ABA3-D219A1F5D52E}"/>
    <hyperlink ref="AD362" r:id="rId402" xr:uid="{9567911C-0096-492A-8F36-506B2880CB5C}"/>
    <hyperlink ref="AC363" r:id="rId403" xr:uid="{B9913211-6B80-4167-8955-2A53D86A80F9}"/>
    <hyperlink ref="AD363" r:id="rId404" xr:uid="{FC7F7003-878A-4CFA-986F-5B0498068FCF}"/>
    <hyperlink ref="AE363" r:id="rId405" xr:uid="{0717AC1C-1790-4FEA-9319-BB025792B5F8}"/>
    <hyperlink ref="AC366" r:id="rId406" xr:uid="{2C0E12AC-AB2E-4A3A-8A53-B2C2035C891C}"/>
    <hyperlink ref="AD366" r:id="rId407" xr:uid="{66EF50B4-68F2-4736-A012-854D5C61710A}"/>
    <hyperlink ref="AC364" r:id="rId408" xr:uid="{0EC9EE98-EA43-483E-9BFB-DE807BADB4B9}"/>
    <hyperlink ref="AD364" r:id="rId409" xr:uid="{E7A073B8-1966-4E06-BB40-F9FD0B6320EF}"/>
    <hyperlink ref="AE364" r:id="rId410" xr:uid="{4552B24C-1629-4A84-AAF3-CDF8AEB4EF61}"/>
    <hyperlink ref="AC365" r:id="rId411" xr:uid="{44228E46-DFAA-47D8-82B3-AB202B489328}"/>
    <hyperlink ref="AD365" r:id="rId412" xr:uid="{5AACF070-AB34-41A6-AA75-9D2CC079DB17}"/>
    <hyperlink ref="AC367" r:id="rId413" xr:uid="{ECB9B5E4-5F4A-4AB6-8AED-234706204125}"/>
    <hyperlink ref="X367" r:id="rId414" xr:uid="{7B719F10-99E7-4C7D-B19D-D155857B109A}"/>
    <hyperlink ref="AC368" r:id="rId415" xr:uid="{A871DF00-EDDE-4A77-9EA1-082BC0DDA33F}"/>
    <hyperlink ref="AC372" r:id="rId416" xr:uid="{1D35810E-F7DB-4175-9876-440559B2A954}"/>
    <hyperlink ref="AD372" r:id="rId417" xr:uid="{3FEE06ED-C321-4767-A6DA-68890A859DAE}"/>
    <hyperlink ref="AE372" r:id="rId418" xr:uid="{ED2BCF0A-817C-4CB2-81A2-50A5B00EC2E6}"/>
    <hyperlink ref="AC374" r:id="rId419" xr:uid="{D27B344C-FB1E-49E9-BFE8-CBF4BB2C044A}"/>
    <hyperlink ref="AD374" r:id="rId420" xr:uid="{42EE1FC5-36B7-49E7-9CE3-1E95F1DDA6DB}"/>
    <hyperlink ref="AC376" r:id="rId421" xr:uid="{B305F79D-8964-47DD-B728-3158D1EB897A}"/>
    <hyperlink ref="AD376" r:id="rId422" xr:uid="{47AA6508-30C6-4B3D-8158-F4A1C504AF31}"/>
    <hyperlink ref="AC380" r:id="rId423" xr:uid="{A4ECA093-FF86-43DB-9F74-777D1C06D124}"/>
    <hyperlink ref="AC382" r:id="rId424" xr:uid="{E83CAFC5-F833-42B0-9C3A-D560C1B4A6F2}"/>
    <hyperlink ref="AD382" r:id="rId425" xr:uid="{6BD8CF13-AE8F-4935-AD35-35CDF8E258C3}"/>
    <hyperlink ref="AE382" r:id="rId426" xr:uid="{C5CA3B60-F024-4079-A131-38603A0F81DC}"/>
    <hyperlink ref="AC383" r:id="rId427" xr:uid="{73B317B6-3FB0-44C3-B424-0C465A5E6CA8}"/>
    <hyperlink ref="AD383" r:id="rId428" xr:uid="{F73F9B05-E111-4D48-968B-466FBD3CC22C}"/>
    <hyperlink ref="X384" r:id="rId429" xr:uid="{3D2540FC-0846-4CB9-B711-3CE9106D8E27}"/>
    <hyperlink ref="AC398" r:id="rId430" xr:uid="{11AA1F2A-8495-49A5-B7F2-0574010974D8}"/>
    <hyperlink ref="AD398" r:id="rId431" xr:uid="{EC8C3002-CC46-4E61-96C5-75EC2526CE55}"/>
    <hyperlink ref="AC399" r:id="rId432" xr:uid="{598FB993-849A-4D28-8503-86560FAE42EC}"/>
    <hyperlink ref="AD399" r:id="rId433" xr:uid="{83968BDD-1109-4480-A767-3E6958EDC4D2}"/>
    <hyperlink ref="AC400" r:id="rId434" xr:uid="{4AB90886-8966-4DFF-B8F5-782653C2A910}"/>
    <hyperlink ref="AD400" r:id="rId435" xr:uid="{7347AFA8-6AD8-4E06-9D24-A2249C2AC020}"/>
    <hyperlink ref="AC407" r:id="rId436" xr:uid="{E181638F-E3F2-4151-A3B4-FCDBBD0438E9}"/>
    <hyperlink ref="AC409" r:id="rId437" xr:uid="{5AECE8B4-455E-434E-813F-8692BE085816}"/>
    <hyperlink ref="AD409" r:id="rId438" xr:uid="{85817CD1-FDC2-45EE-957E-104FA8A8B773}"/>
    <hyperlink ref="AE409" r:id="rId439" xr:uid="{610E40D9-1313-4E17-B8CB-9FEF070CAC32}"/>
    <hyperlink ref="AC410" r:id="rId440" xr:uid="{5913D976-F2BB-4341-AC1E-B316E3952A8E}"/>
    <hyperlink ref="AD410" r:id="rId441" xr:uid="{2B0CA224-7B1B-4F99-BB2C-BACCE912CBAC}"/>
    <hyperlink ref="AE410" r:id="rId442" xr:uid="{03B7450D-1A06-4357-8D00-A71CC3E6E34F}"/>
    <hyperlink ref="AC412" r:id="rId443" xr:uid="{E4B90306-85B5-4E2D-A910-CB17BE493045}"/>
    <hyperlink ref="AC416" r:id="rId444" xr:uid="{08CA2D20-2606-442F-834D-DF82635EB843}"/>
    <hyperlink ref="AD416" r:id="rId445" xr:uid="{8B10266E-9944-4CAD-A320-18CC94404D4B}"/>
    <hyperlink ref="AE416" r:id="rId446" xr:uid="{D6D73313-B038-492D-8D5E-C0C22A3910C6}"/>
    <hyperlink ref="AC417" r:id="rId447" xr:uid="{35B1695B-16DF-4F6A-8268-14FB88F37D08}"/>
    <hyperlink ref="AD417" r:id="rId448" xr:uid="{A9704BDA-37D4-4D3C-A246-06C68494569C}"/>
    <hyperlink ref="AC418" r:id="rId449" xr:uid="{8AC84E6B-AA0F-4B8F-B6F9-80EE0585A0CC}"/>
    <hyperlink ref="AD418" r:id="rId450" xr:uid="{E50DAF84-0775-4710-9D6A-B2C7563313AB}"/>
    <hyperlink ref="AC419" r:id="rId451" xr:uid="{05D6C5D5-7FF0-444C-8026-002A69A9C83B}"/>
    <hyperlink ref="AD419" r:id="rId452" xr:uid="{C2EE1E9C-21BC-441F-A573-95DB25029D89}"/>
    <hyperlink ref="AC425" r:id="rId453" xr:uid="{0DEF0C49-83EE-43E6-B899-D8880F972142}"/>
    <hyperlink ref="AC426" r:id="rId454" xr:uid="{0FC4AD6C-0FC3-4A02-A815-E4CA06DCE7B7}"/>
    <hyperlink ref="AD426" r:id="rId455" xr:uid="{F6B4F411-B138-4495-9E4C-E04A2CE61D3E}"/>
    <hyperlink ref="AC428" r:id="rId456" xr:uid="{AFF7292A-25EE-4A14-9C9F-680F75B3B533}"/>
    <hyperlink ref="X430" r:id="rId457" xr:uid="{B831DF05-E5D1-4CD9-ABED-EEC9B397B4E6}"/>
    <hyperlink ref="AC430" r:id="rId458" xr:uid="{ABAC3C56-685C-4D87-9E83-E97BF2D0426B}"/>
    <hyperlink ref="AC432" r:id="rId459" xr:uid="{58C54008-6E78-41BD-82D6-E7F7EF658AF9}"/>
    <hyperlink ref="AD432" r:id="rId460" xr:uid="{CD2748BF-9AAF-4598-8A79-C0D7B65FB0C4}"/>
    <hyperlink ref="AC433" r:id="rId461" xr:uid="{D86BB25E-527F-4C8B-A2A6-15F5D310B2F2}"/>
    <hyperlink ref="AD433" r:id="rId462" xr:uid="{B81EDE62-18F8-4AD4-BDE0-CEF1CA160405}"/>
    <hyperlink ref="AE433" r:id="rId463" xr:uid="{6A8ADE43-9B7F-46D0-B119-A95C1E82A21F}"/>
    <hyperlink ref="X434" r:id="rId464" xr:uid="{12F4EA53-3E51-48AB-BF02-77C8DFD53CDA}"/>
    <hyperlink ref="AC436" r:id="rId465" xr:uid="{3399E127-0845-431B-9EDA-93C2061D3AE8}"/>
    <hyperlink ref="AC437" r:id="rId466" xr:uid="{C676C745-8352-4559-AEAA-8FA5C5511CA4}"/>
    <hyperlink ref="AC439" r:id="rId467" xr:uid="{874F71C6-B9BA-4ECB-A226-83770E2E3F4E}"/>
    <hyperlink ref="AC438" r:id="rId468" xr:uid="{98A3F27B-4C05-42F4-B31E-84C7B44F4543}"/>
    <hyperlink ref="AC442" r:id="rId469" xr:uid="{55312B2C-6B24-4791-A4A8-B511C8DA0654}"/>
    <hyperlink ref="AD442" r:id="rId470" xr:uid="{251903FF-2CF3-43A0-8FB9-8E4932D4E5B0}"/>
    <hyperlink ref="AE442" r:id="rId471" xr:uid="{C7208DCA-B452-4484-B7EC-590AB6D50EFA}"/>
    <hyperlink ref="AC446" r:id="rId472" xr:uid="{8B862AC9-E725-47B5-ABEB-65939F8A3353}"/>
    <hyperlink ref="AD446" r:id="rId473" xr:uid="{65DF0AA8-F3F1-40E2-A833-190119EE545A}"/>
    <hyperlink ref="AC447" r:id="rId474" xr:uid="{7EE01FF9-654D-414A-A8E5-43F1DB00F637}"/>
    <hyperlink ref="AC448" r:id="rId475" xr:uid="{447F50ED-56CE-4CE3-991E-DE7A51982AAF}"/>
    <hyperlink ref="X445" r:id="rId476" xr:uid="{1F0CB163-C4B1-4232-B912-DCE7E9A1D5B8}"/>
    <hyperlink ref="AC449" r:id="rId477" xr:uid="{341B5A1F-18CB-4FF4-959E-58389D56CB8B}"/>
    <hyperlink ref="AD449" r:id="rId478" xr:uid="{5CAD647B-DEC1-46B4-908A-EDE2FFA280EC}"/>
    <hyperlink ref="AC455" r:id="rId479" xr:uid="{FB057540-B368-4EEF-A59B-4933C8F989A3}"/>
    <hyperlink ref="AC456" r:id="rId480" xr:uid="{869FB6B8-8D23-4C69-976E-85FC3D483D69}"/>
    <hyperlink ref="AD456" r:id="rId481" xr:uid="{86C0FCDA-7DCF-46D8-B94C-B117963AF0AA}"/>
    <hyperlink ref="AE456" r:id="rId482" xr:uid="{1FDDFB5D-62CC-4C5C-9283-722257704A78}"/>
    <hyperlink ref="AD455" r:id="rId483" xr:uid="{4A53742C-D3AE-4FCD-939B-DC947050FD4D}"/>
    <hyperlink ref="AC459" r:id="rId484" xr:uid="{D8533FE3-78F3-44FC-A7E0-208FD3C5ECB8}"/>
    <hyperlink ref="AD459" r:id="rId485" xr:uid="{D27B8757-AEED-48D9-A817-712836B3D393}"/>
    <hyperlink ref="AE459" r:id="rId486" xr:uid="{A78C905C-4B98-4565-9DD2-3501FD1EE742}"/>
    <hyperlink ref="AC466" r:id="rId487" xr:uid="{43733002-F328-4867-A2FF-9BA1F849F6EC}"/>
    <hyperlink ref="AC468" r:id="rId488" xr:uid="{10B77510-B211-4543-AEF2-11F3970379E6}"/>
    <hyperlink ref="AC471" r:id="rId489" xr:uid="{91DDDCAC-E3C6-4C70-9A15-736B7608CEA9}"/>
    <hyperlink ref="AC470" r:id="rId490" xr:uid="{19D391CD-CBFC-4675-BE15-038AAA898B8A}"/>
    <hyperlink ref="AC469" r:id="rId491" xr:uid="{85F6EB41-45CC-460C-B285-19A693149F53}"/>
    <hyperlink ref="X473" r:id="rId492" xr:uid="{8508D320-B5AE-4839-B43F-AD3C2B593268}"/>
    <hyperlink ref="AC473" r:id="rId493" xr:uid="{C0022F54-BBD5-48BE-8BED-B6367A2A7530}"/>
    <hyperlink ref="AD473" r:id="rId494" xr:uid="{FA6FF10F-0C6B-456B-AD9F-E6DC21D4D2D4}"/>
    <hyperlink ref="AE473" r:id="rId495" xr:uid="{6F3A7719-7FC5-45C6-8C2C-192B5FE1E355}"/>
    <hyperlink ref="AC474" r:id="rId496" xr:uid="{CBEB1A17-2DE8-4D0C-AD25-C5597A5DE5FD}"/>
    <hyperlink ref="X478" r:id="rId497" xr:uid="{C5EC7905-2615-475F-9D1C-606E151857A8}"/>
    <hyperlink ref="AC478" r:id="rId498" xr:uid="{1530A3A6-3174-4CF1-AF9A-B084B4AA0E87}"/>
    <hyperlink ref="X480" r:id="rId499" xr:uid="{A50B61D0-6658-4AAC-9AAB-FBDD13D01C48}"/>
    <hyperlink ref="AC487" r:id="rId500" xr:uid="{6BBB568D-8DAB-4DBF-B734-11B607D70983}"/>
    <hyperlink ref="X489" r:id="rId501" xr:uid="{D632DD22-4D31-4F6F-B326-D2407844AF88}"/>
    <hyperlink ref="X490" r:id="rId502" xr:uid="{E9F59FD7-8ECC-4DEF-9BDC-E465E6E706AF}"/>
    <hyperlink ref="AC492" r:id="rId503" xr:uid="{1CE2FE8F-718B-4814-8E02-FF6D643F20C0}"/>
    <hyperlink ref="AC494" r:id="rId504" xr:uid="{B008D6A1-953D-4A09-A746-AE160BC9E656}"/>
    <hyperlink ref="AC493" r:id="rId505" xr:uid="{50AE2341-CA8A-4D3F-8D19-36F91243E180}"/>
    <hyperlink ref="X497" r:id="rId506" xr:uid="{182952AF-4C81-45AF-BE89-EA5893B1945F}"/>
    <hyperlink ref="AD501" r:id="rId507" xr:uid="{F8C748DE-CECB-4B44-9FB0-6701FD68AB1C}"/>
    <hyperlink ref="AE501" r:id="rId508" xr:uid="{3F58FF75-0A9B-4506-AA2A-7DDCD7E8E45D}"/>
    <hyperlink ref="AC502" r:id="rId509" xr:uid="{4927C83F-F775-4D8E-AEE8-FBCCE8564B81}"/>
    <hyperlink ref="AD502" r:id="rId510" xr:uid="{1769D717-E845-4EE8-826B-B6BC351F548C}"/>
    <hyperlink ref="AC503" r:id="rId511" xr:uid="{27087C72-40F6-4A60-89FE-8303CA593C81}"/>
    <hyperlink ref="AC504" r:id="rId512" xr:uid="{21E8BADE-722D-4541-8AA0-02EF39A56F22}"/>
    <hyperlink ref="AC505" r:id="rId513" xr:uid="{0AFDF54F-7B09-462D-8278-280583EA310B}"/>
    <hyperlink ref="AD505" r:id="rId514" xr:uid="{CE5E9DFE-CC7C-4A26-9BC2-5B87B7ADE79D}"/>
    <hyperlink ref="AC507" r:id="rId515" xr:uid="{4B8178B7-4FB5-40A2-BD48-D6DFDD3031B6}"/>
    <hyperlink ref="AD507" r:id="rId516" xr:uid="{1B8789AE-F320-4050-B409-52C9C7EB6751}"/>
    <hyperlink ref="AC506" r:id="rId517" xr:uid="{4D458736-605D-4E6D-AE0D-24A2EAEA3A67}"/>
    <hyperlink ref="AC508" r:id="rId518" xr:uid="{77E92096-19B0-4475-9A33-328EE4CECD48}"/>
    <hyperlink ref="AD508" r:id="rId519" xr:uid="{63BFFBA4-CA27-4F99-BCF3-FA0DAB824BF7}"/>
    <hyperlink ref="AE508" r:id="rId520" xr:uid="{C1632397-DEFF-4BBB-A25F-FA98CF2FADBF}"/>
    <hyperlink ref="X515" r:id="rId521" xr:uid="{8DA024CB-D907-4656-8E89-550C222822E2}"/>
    <hyperlink ref="AC517" r:id="rId522" xr:uid="{6C6A46A0-D766-4D7B-A665-D624E04B65B1}"/>
    <hyperlink ref="AD517" r:id="rId523" xr:uid="{CC6DDBA1-2718-4020-9E47-7289CCFF26A1}"/>
    <hyperlink ref="X519" r:id="rId524" xr:uid="{E6643A28-67A0-4A04-8105-CED131B67C52}"/>
    <hyperlink ref="AC520" r:id="rId525" xr:uid="{C27FDB63-2220-40EC-BB7C-A8A715BB6C0D}"/>
    <hyperlink ref="AD520" r:id="rId526" xr:uid="{2457AC74-0D5F-4647-AB66-FD58AD8C2A20}"/>
    <hyperlink ref="AE520" r:id="rId527" xr:uid="{4D3656CA-A51A-4A72-B545-AF4F9046A859}"/>
    <hyperlink ref="AG526" r:id="rId528" xr:uid="{406AB2D6-7E9F-439E-A8B4-6CAE7F5AB488}"/>
    <hyperlink ref="AH526" r:id="rId529" xr:uid="{44F92923-2509-481D-9E5C-152B9FCF7F59}"/>
    <hyperlink ref="AI526" r:id="rId530" xr:uid="{169C54E9-A367-441B-837B-6C559E6186A2}"/>
    <hyperlink ref="AC531" r:id="rId531" xr:uid="{8AB90440-39F9-4FFA-9E16-8E9E44C6C633}"/>
    <hyperlink ref="AD531" r:id="rId532" xr:uid="{8F990356-97BE-4BB6-8859-92EF7C83E564}"/>
    <hyperlink ref="AC530" r:id="rId533" xr:uid="{05FBD96C-BB73-4847-AC1B-5536E01E3D6F}"/>
    <hyperlink ref="AE531" r:id="rId534" xr:uid="{F976291E-B1FE-40E5-B73A-7339B307FB68}"/>
    <hyperlink ref="AC533" r:id="rId535" xr:uid="{E33650EF-FE47-4849-A78B-5C1B47BDC6D8}"/>
    <hyperlink ref="AC534" r:id="rId536" xr:uid="{CF36868F-84C5-4C0B-9235-0D1EE49D951B}"/>
    <hyperlink ref="AC537" r:id="rId537" xr:uid="{9DD40002-B505-4275-AD7E-1715854D7DD9}"/>
    <hyperlink ref="AD537" r:id="rId538" xr:uid="{35C5329F-CE96-44E9-A06E-4B45510CF3E3}"/>
    <hyperlink ref="AE537" r:id="rId539" xr:uid="{7DFDE753-661F-40FF-A37F-08992EB1198D}"/>
    <hyperlink ref="AD539" r:id="rId540" xr:uid="{05AB0F0C-FEFD-492D-84F4-5154AAE882BC}"/>
    <hyperlink ref="AE539" r:id="rId541" xr:uid="{FF0161A9-3D21-4A7A-A48C-00FC9A4A0998}"/>
    <hyperlink ref="AC542" r:id="rId542" xr:uid="{DCA4A083-32A0-4448-9EE1-A70EDC9267F7}"/>
    <hyperlink ref="AC544" r:id="rId543" xr:uid="{DE92F310-4E17-4128-BDB7-A4BE7A83433F}"/>
    <hyperlink ref="AC545" r:id="rId544" xr:uid="{9816292D-F633-4B4C-BD88-44F3A97F79AE}"/>
    <hyperlink ref="AC546" r:id="rId545" xr:uid="{60E02C94-455D-4A14-A562-F6AACAB2EEA2}"/>
    <hyperlink ref="AC547" r:id="rId546" xr:uid="{16BD835B-A2EA-48B4-A7E7-D12292D8D170}"/>
    <hyperlink ref="AD547" r:id="rId547" xr:uid="{D757FA8B-F247-4D32-A8BD-61203D6FB654}"/>
    <hyperlink ref="AC62" r:id="rId548" xr:uid="{B301750F-9AAA-4D7D-AE05-F89A06A1BEDD}"/>
    <hyperlink ref="AD62" r:id="rId549" xr:uid="{9C49BC57-683B-47EA-B0EB-DB4F0F67209E}"/>
    <hyperlink ref="AE62" r:id="rId550" xr:uid="{02E0D661-C055-4985-9489-F235584FD329}"/>
    <hyperlink ref="AC63" r:id="rId551" xr:uid="{97E8CD80-216F-4207-86F6-9A4B9C84AA40}"/>
    <hyperlink ref="AC64" r:id="rId552" xr:uid="{B99C7ED6-DF65-4A94-A9D4-C0ADA8EC07B1}"/>
    <hyperlink ref="AC74" r:id="rId553" xr:uid="{5FFDB1AA-6241-4DF5-8D67-1332FDE3B599}"/>
    <hyperlink ref="AC76" r:id="rId554" xr:uid="{D1A71AF3-7889-456F-AE0B-4C60AB0ECBF6}"/>
    <hyperlink ref="AC75" r:id="rId555" xr:uid="{99B0085B-3394-4701-B27F-6FA5FB545BBC}"/>
    <hyperlink ref="AD75" r:id="rId556" xr:uid="{CEDBE09D-1BA7-4561-A069-B2001BAED5FF}"/>
    <hyperlink ref="AC79" r:id="rId557" xr:uid="{DB38DA39-38CD-4F76-83F4-F72195E30A79}"/>
    <hyperlink ref="AD79" r:id="rId558" xr:uid="{859F5321-A21C-4BE0-9BBC-B81B64837231}"/>
    <hyperlink ref="AC80" r:id="rId559" xr:uid="{5FC6EAD9-60D9-45C5-9A42-8A45B58EF71F}"/>
    <hyperlink ref="AC82" r:id="rId560" xr:uid="{75D2FC94-B1AB-4C80-A667-AAA2992F5D06}"/>
    <hyperlink ref="AD82" r:id="rId561" xr:uid="{745A6FB4-8981-4FA5-BFA4-90E8EE9037CA}"/>
    <hyperlink ref="AC90" r:id="rId562" xr:uid="{48909796-AF2B-4F1F-86D7-6E49E727C492}"/>
    <hyperlink ref="AC92" r:id="rId563" xr:uid="{6CA176A1-56EF-4D47-9C18-8C4214F175BA}"/>
    <hyperlink ref="AD92" r:id="rId564" xr:uid="{433ECA2C-5906-4EC9-80BC-C48D29BEFA7B}"/>
    <hyperlink ref="AC94" r:id="rId565" xr:uid="{4338C84E-223B-4CE0-81CF-A409130B3F91}"/>
    <hyperlink ref="AD94" r:id="rId566" xr:uid="{D35E98CE-4CF7-444B-B060-BFE498CEAF99}"/>
    <hyperlink ref="AC96" r:id="rId567" xr:uid="{3C238124-C696-4B38-BFD1-D35D3A2C07C7}"/>
    <hyperlink ref="AD96" r:id="rId568" xr:uid="{9DFA6D72-2679-4FD5-8B3D-0C880DB7594A}"/>
    <hyperlink ref="AC59" r:id="rId569" xr:uid="{FD2409BF-18AE-4413-B21B-C68541D3B80B}"/>
    <hyperlink ref="AD52" r:id="rId570" xr:uid="{B8CB9645-8672-4518-8DA0-2E63A6F3BED6}"/>
    <hyperlink ref="AC51" r:id="rId571" xr:uid="{6FFA9103-6D3F-4114-AAAD-310D88AC1A49}"/>
    <hyperlink ref="AC29" r:id="rId572" xr:uid="{5D64BC83-13DC-42D8-B491-8A2FC5D74F25}"/>
    <hyperlink ref="AD29" r:id="rId573" xr:uid="{32558CAD-FB79-4972-8BB8-9DA8E91718E3}"/>
    <hyperlink ref="AC124" r:id="rId574" xr:uid="{C17023FE-2309-431D-964F-5B7D30A4EF57}"/>
    <hyperlink ref="AC150" r:id="rId575" xr:uid="{17391133-56A1-4E0A-A6D1-B8E67D56C906}"/>
    <hyperlink ref="AC151" r:id="rId576" xr:uid="{9F2AAB7D-876F-473E-9DC2-3DA6DA8D8C34}"/>
    <hyperlink ref="AD151" r:id="rId577" xr:uid="{9A50371C-6BF2-43D4-8840-FB621704B052}"/>
    <hyperlink ref="AC164" r:id="rId578" xr:uid="{917A271E-58E5-4723-9532-E7EFC283BD2F}"/>
    <hyperlink ref="AC175" r:id="rId579" xr:uid="{72951FBC-AE2A-45DB-90C6-1BEBB8AD26A7}"/>
    <hyperlink ref="AD175" r:id="rId580" xr:uid="{3C556988-E87D-4513-90BA-914CA1A6ADE9}"/>
    <hyperlink ref="AC11" r:id="rId581" xr:uid="{9FBCD015-B6CD-4239-8DB1-F7E6E6C43FB1}"/>
    <hyperlink ref="AD11" r:id="rId582" xr:uid="{5ABDF949-B200-46FF-8133-CFECCBC35404}"/>
    <hyperlink ref="AE11" r:id="rId583" xr:uid="{C1DA74D8-7E07-4C74-B18F-B5CE919DA49E}"/>
    <hyperlink ref="AC12" r:id="rId584" xr:uid="{431E03C9-767C-4C5E-BACC-50C201C2A55F}"/>
    <hyperlink ref="AC13" r:id="rId585" xr:uid="{6FE65789-EB62-4319-8936-0B280879846A}"/>
    <hyperlink ref="AD13" r:id="rId586" xr:uid="{74654AA0-7A3C-4001-9B4D-1236F6A8D345}"/>
    <hyperlink ref="AC17" r:id="rId587" xr:uid="{F7E8A70C-9B74-4DC3-86F1-EC18E9DBB8D6}"/>
    <hyperlink ref="AC19" r:id="rId588" xr:uid="{62B560D0-1866-4BF0-B8F5-41CB1E5538C7}"/>
    <hyperlink ref="AD19" r:id="rId589" xr:uid="{F6A80E7B-1DC0-492D-A883-F78169187082}"/>
    <hyperlink ref="AC68" r:id="rId590" xr:uid="{F37D0410-1152-4B5C-B625-29AA3090CB1E}"/>
    <hyperlink ref="AC186" r:id="rId591" xr:uid="{1293CB9C-1296-45A2-A903-866FE60C8BA8}"/>
    <hyperlink ref="X21" r:id="rId592" xr:uid="{CBE1CB0C-0A17-437B-9749-BEF83A4799D2}"/>
    <hyperlink ref="X22" r:id="rId593" xr:uid="{66337E64-B2A2-450C-8CCE-3856328E7904}"/>
    <hyperlink ref="X30" r:id="rId594" xr:uid="{5A1BFDE4-56F1-4157-AA51-6FB92B99F106}"/>
    <hyperlink ref="X7" r:id="rId595" xr:uid="{B2CB2F60-8E39-4CD3-9A6F-B04672734E1E}"/>
    <hyperlink ref="X39" r:id="rId596" xr:uid="{32008CA9-7442-4786-A12D-556197B7ACA0}"/>
    <hyperlink ref="AC49" r:id="rId597" xr:uid="{AD584B3C-7360-4B9B-B903-8E2768A4242D}"/>
    <hyperlink ref="AC48" r:id="rId598" xr:uid="{C0FBFEF3-8F5C-4BA6-831F-9991A4157C3A}"/>
    <hyperlink ref="AD48" r:id="rId599" xr:uid="{0C2CE539-AF08-4458-962F-70709D0A67A0}"/>
    <hyperlink ref="AE48" r:id="rId600" xr:uid="{18651664-0479-4C99-833C-8D3EB84C25B0}"/>
    <hyperlink ref="AC47" r:id="rId601" xr:uid="{E12A23F4-0D71-4E95-A210-81BFCAAD5706}"/>
    <hyperlink ref="AC50" r:id="rId602" xr:uid="{20A3551C-0D2A-4A2E-B275-C53078ECA9F8}"/>
    <hyperlink ref="X52" r:id="rId603" xr:uid="{6673E432-00E3-413D-9B7D-7E45C16F4E81}"/>
    <hyperlink ref="X57" r:id="rId604" xr:uid="{343A457C-2B06-4B9F-B65B-212DF7FF1980}"/>
    <hyperlink ref="X60" r:id="rId605" xr:uid="{35DAB698-51A2-4A7E-BB2F-36563EB278DC}"/>
    <hyperlink ref="X68" r:id="rId606" xr:uid="{E92FCAFD-DA09-4554-BFAE-98447446A491}"/>
    <hyperlink ref="X78" r:id="rId607" xr:uid="{4773BE86-9FAE-486B-A867-549221CAB726}"/>
    <hyperlink ref="X77" r:id="rId608" xr:uid="{B7946B14-B9B5-4DCA-8B81-A034C628122B}"/>
    <hyperlink ref="AC78" r:id="rId609" xr:uid="{0B36FD74-08F7-4EF0-B5C2-CFF4DDD27AFE}"/>
    <hyperlink ref="AD78" r:id="rId610" xr:uid="{88747484-DCA3-4C65-A969-ADE00AC8E4B1}"/>
    <hyperlink ref="AE78" r:id="rId611" xr:uid="{E45A34CC-B16C-455C-92D3-E5DA9016AC82}"/>
    <hyperlink ref="AC77" r:id="rId612" xr:uid="{9A8C7850-BA8C-43FE-B62C-2747355091DB}"/>
    <hyperlink ref="AD77" r:id="rId613" xr:uid="{D6BADEE9-70F5-4E67-A4C0-E5682A229434}"/>
    <hyperlink ref="AE77" r:id="rId614" xr:uid="{1AC9D1D7-C361-4612-9EDB-A8319D39CC41}"/>
    <hyperlink ref="X81" r:id="rId615" xr:uid="{5F1AE3D4-45BE-4F20-A27F-CE6F704E32BD}"/>
    <hyperlink ref="X89:X90" r:id="rId616" display="https://it.szu.edu.cn/info/1013/1815.htm" xr:uid="{2B54011C-CA35-4AC6-940A-8CC41145E8DE}"/>
    <hyperlink ref="X90" r:id="rId617" xr:uid="{4CDDC11C-141A-4E98-B7E6-D2564141422A}"/>
    <hyperlink ref="X91" r:id="rId618" xr:uid="{130800B3-188E-4CD5-92EA-57EB3EBBA843}"/>
    <hyperlink ref="X92" r:id="rId619" xr:uid="{778799FD-7EE2-4245-9BC0-4B1AF9D14BCB}"/>
    <hyperlink ref="X93" r:id="rId620" xr:uid="{5D31BA72-C0BF-431A-8FB9-FC768A556D1E}"/>
    <hyperlink ref="X94" r:id="rId621" xr:uid="{D27F6A2A-443B-4287-A3F4-7A9DA4BF6D1A}"/>
    <hyperlink ref="X96" r:id="rId622" xr:uid="{01AC68C6-12F9-4633-A896-1A1936E573CE}"/>
    <hyperlink ref="X95" r:id="rId623" xr:uid="{B62C5561-BBFA-4063-99BB-E445203FF1A3}"/>
    <hyperlink ref="X123" r:id="rId624" xr:uid="{8449F250-8A75-4598-BC84-83E805D3927F}"/>
    <hyperlink ref="X124" r:id="rId625" xr:uid="{C9041B60-5111-42BA-B85C-0448DC0D06B0}"/>
    <hyperlink ref="X128" r:id="rId626" xr:uid="{4DE28573-492A-4D08-A66C-61CAE8B76A19}"/>
    <hyperlink ref="X127" r:id="rId627" xr:uid="{BF3A19C6-9714-42A9-AFDC-97492113BC0C}"/>
    <hyperlink ref="X126" r:id="rId628" xr:uid="{60D7D81C-1400-4B98-915E-C284DD1744C7}"/>
    <hyperlink ref="X129" r:id="rId629" xr:uid="{65060D03-B150-490B-BFE3-58F635BE48B4}"/>
    <hyperlink ref="X137" r:id="rId630" xr:uid="{00737887-6389-4E72-93A0-CCC1B8839667}"/>
    <hyperlink ref="X153" r:id="rId631" xr:uid="{30528C21-5A4D-4B9C-9B23-0766EE11463F}"/>
    <hyperlink ref="X169" r:id="rId632" xr:uid="{873A876D-6C11-4324-952F-62A0A624A26F}"/>
    <hyperlink ref="X168" r:id="rId633" xr:uid="{F9988832-6CF3-4E39-8A38-10E89D1BBAC0}"/>
    <hyperlink ref="X178" r:id="rId634" xr:uid="{B46A530D-49C3-4FCD-8517-E44C3A15E28B}"/>
    <hyperlink ref="X181" r:id="rId635" xr:uid="{B861005C-B90A-43A1-A35B-F62941F76305}"/>
    <hyperlink ref="X183" r:id="rId636" xr:uid="{D2EDBC30-1620-4C38-8328-881D1C55CB7C}"/>
    <hyperlink ref="X184" r:id="rId637" xr:uid="{23B2B662-171F-44A9-811B-DBEF00813EDE}"/>
    <hyperlink ref="X185" r:id="rId638" xr:uid="{134E567E-D368-49D4-AFB7-3EC430F478E5}"/>
    <hyperlink ref="X186" r:id="rId639" xr:uid="{9C85C05A-724A-443B-A658-1AF8AA1721FE}"/>
    <hyperlink ref="X187" r:id="rId640" xr:uid="{20FC33AF-28E8-487A-9E44-C806771F9327}"/>
    <hyperlink ref="X188" r:id="rId641" xr:uid="{569FD0D5-AADD-48C0-B8D4-1C0381F50821}"/>
    <hyperlink ref="X189" r:id="rId642" xr:uid="{9A6469BB-9356-498D-8812-87509B7EAD96}"/>
    <hyperlink ref="X191" r:id="rId643" xr:uid="{09AB31E1-7D43-41ED-AFD6-FE3F3D8EFFAD}"/>
    <hyperlink ref="X197" r:id="rId644" xr:uid="{C5318872-0EC7-4510-80FB-4895DF12AE74}"/>
    <hyperlink ref="X198" r:id="rId645" xr:uid="{A1A607B5-6891-4E0D-B4A5-A294E0BD848C}"/>
    <hyperlink ref="X199" r:id="rId646" xr:uid="{8356EF10-82CF-4910-8327-C1957CB51EB7}"/>
    <hyperlink ref="X200" r:id="rId647" xr:uid="{BFAE45DE-5E3E-4C5A-9FD4-860906FCCFCA}"/>
    <hyperlink ref="X201" r:id="rId648" xr:uid="{731735DA-E4E3-43D8-9183-6EC1D3EC6260}"/>
    <hyperlink ref="X204" r:id="rId649" xr:uid="{68A5E375-0C79-4B98-9E3C-FD65EFA57EED}"/>
    <hyperlink ref="X205" r:id="rId650" xr:uid="{2A128B1A-E5C3-4221-8D87-DE3E77B35493}"/>
    <hyperlink ref="X206" r:id="rId651" xr:uid="{312B3EE8-418F-4420-99E4-140975B1FC19}"/>
    <hyperlink ref="X208" r:id="rId652" xr:uid="{A5489EBB-4F47-4AE4-80A5-878E3BC94FB2}"/>
    <hyperlink ref="X207" r:id="rId653" xr:uid="{00CA87A3-ECE0-470B-9BDD-EC61319B468F}"/>
    <hyperlink ref="X210" r:id="rId654" xr:uid="{177BD2DF-93C3-4895-87AD-FF0372C2B702}"/>
    <hyperlink ref="X209" r:id="rId655" xr:uid="{24CECDCB-986E-4553-9AA3-DFC3F37D4E29}"/>
    <hyperlink ref="X213" r:id="rId656" xr:uid="{46011BF5-86DF-47F6-A5BF-8DA24EE586F7}"/>
    <hyperlink ref="X212" r:id="rId657" xr:uid="{5DDB6AD0-34EF-400C-8983-CA55A991CC8C}"/>
    <hyperlink ref="X234" r:id="rId658" xr:uid="{7123F696-ED7F-4DAC-B491-1A9D6493A891}"/>
    <hyperlink ref="X235" r:id="rId659" xr:uid="{F8512301-7259-4550-8535-509D98DD1E19}"/>
    <hyperlink ref="X236" r:id="rId660" xr:uid="{07F5F4F2-5FF3-411B-ACA4-A4D10BD76BB6}"/>
    <hyperlink ref="X250" r:id="rId661" xr:uid="{57DCF742-8696-434E-AB88-0F409311D64D}"/>
    <hyperlink ref="AG250" r:id="rId662" xr:uid="{53ABC379-E4BC-46E2-B0D5-EC9EABA1E86C}"/>
    <hyperlink ref="X252" r:id="rId663" xr:uid="{7576F656-F371-4B37-BD2C-457E445EB499}"/>
    <hyperlink ref="X253" r:id="rId664" xr:uid="{20F8C0E9-E232-4F4C-BC78-A484D4792459}"/>
    <hyperlink ref="X254" r:id="rId665" xr:uid="{B57E92BA-1C72-40D5-A3EB-DCA3E491A33F}"/>
    <hyperlink ref="X259" r:id="rId666" xr:uid="{9201E5C8-24C3-40F8-B018-27CF76A0F542}"/>
    <hyperlink ref="X258" r:id="rId667" display="https://www.anquanke.com/post/id/108094" xr:uid="{6A5780F9-424D-490F-AD58-F7E335F2AA53}"/>
    <hyperlink ref="X260" r:id="rId668" xr:uid="{EA7D199B-BE09-43F7-8109-0E139B22EEDD}"/>
    <hyperlink ref="X265" r:id="rId669" xr:uid="{0C3148C3-515B-4500-84EE-14710946048A}"/>
    <hyperlink ref="X274" r:id="rId670" xr:uid="{24B56068-CB6B-49F7-BC15-2E61C4923F4E}"/>
    <hyperlink ref="X276" r:id="rId671" xr:uid="{DCBC0428-6D83-4CCB-8896-106E2C83F8A0}"/>
    <hyperlink ref="X286" r:id="rId672" xr:uid="{2AB265D6-80A2-4B0C-B0DE-792D2BDE1D2E}"/>
    <hyperlink ref="X293" r:id="rId673" xr:uid="{8E3450FB-6E22-4BE0-B415-6DD56186A796}"/>
    <hyperlink ref="X291" r:id="rId674" xr:uid="{1B2424B7-5951-442A-8C91-2F445C7A51C8}"/>
    <hyperlink ref="X292" r:id="rId675" xr:uid="{FEEFCB17-58C7-4412-9A69-975426158E60}"/>
    <hyperlink ref="X294" r:id="rId676" xr:uid="{12CCAF9B-E499-4DDB-A659-588C76E93DC4}"/>
    <hyperlink ref="X295" r:id="rId677" xr:uid="{BD527C79-A015-46C4-93CA-A5B4842CD855}"/>
    <hyperlink ref="X296" r:id="rId678" xr:uid="{FBD431BE-61B3-44D9-8672-C0191DDCAAB1}"/>
    <hyperlink ref="X302" r:id="rId679" xr:uid="{727EA421-60D6-4489-A8FD-74F323D5EC15}"/>
    <hyperlink ref="X301" r:id="rId680" xr:uid="{8C775A14-54BE-45ED-95B9-B65D75086B93}"/>
    <hyperlink ref="X305" r:id="rId681" xr:uid="{653B2F5C-00D8-4BC3-8448-D6B915E24173}"/>
    <hyperlink ref="X306" r:id="rId682" xr:uid="{96D9304D-9BBC-4DD7-AD26-20C2245BFEAF}"/>
    <hyperlink ref="X307" r:id="rId683" xr:uid="{69D7DED9-C020-4144-9AED-D75E630B2831}"/>
    <hyperlink ref="X308" r:id="rId684" xr:uid="{4F9265F9-79A9-48FE-A3C5-2DB02CD82C08}"/>
    <hyperlink ref="X309" r:id="rId685" xr:uid="{9A9B677D-F341-451C-863A-A5A9D5937EE8}"/>
    <hyperlink ref="X310" r:id="rId686" xr:uid="{F06E9A52-5154-460A-B4C7-89A9CD8F9A0E}"/>
    <hyperlink ref="X312" r:id="rId687" xr:uid="{9CDA7122-1B2C-438B-8CBE-7DCFEA861950}"/>
    <hyperlink ref="X311" r:id="rId688" xr:uid="{9666B99B-D436-47F3-95E2-C16789C7B453}"/>
    <hyperlink ref="X322" r:id="rId689" xr:uid="{C6140A65-160D-439C-BB3B-D74687314D16}"/>
    <hyperlink ref="X325" r:id="rId690" xr:uid="{AB3421EF-4A14-40B5-88F7-35DE4F5C20AB}"/>
    <hyperlink ref="X328" r:id="rId691" xr:uid="{4D55722C-6D50-4CA7-A566-433DA4E06F9D}"/>
    <hyperlink ref="X330" r:id="rId692" xr:uid="{F8769D38-FFCA-4981-AF4B-531AF60AF876}"/>
    <hyperlink ref="U331" r:id="rId693" xr:uid="{62846B7B-7D38-425A-89A5-CB76192F9E23}"/>
    <hyperlink ref="X334" r:id="rId694" xr:uid="{FED5D7A1-D1ED-44F0-92DD-2E5DFF75E0A1}"/>
    <hyperlink ref="X333" r:id="rId695" xr:uid="{DBA5C578-5ED8-4657-A81F-935FD7B08621}"/>
    <hyperlink ref="X336" r:id="rId696" xr:uid="{3D58A58D-3BF1-4016-A8F7-2CBC810AD710}"/>
    <hyperlink ref="X335" r:id="rId697" xr:uid="{D2EAE97F-441B-41C8-8D6C-B6A9F2C1C97F}"/>
    <hyperlink ref="X339" r:id="rId698" xr:uid="{991008D8-D007-47F8-AD40-4156CCF0C26B}"/>
    <hyperlink ref="X340" r:id="rId699" xr:uid="{B267538F-16A7-41C4-9346-B3725FCD96A1}"/>
    <hyperlink ref="X341" r:id="rId700" xr:uid="{2FD9FC0B-EB2E-4D50-9A80-00E02D3C16C0}"/>
    <hyperlink ref="X344" r:id="rId701" xr:uid="{3AE0D506-70E5-4804-9658-32A5D5ECAE4A}"/>
    <hyperlink ref="V345" r:id="rId702" xr:uid="{B76D11AB-8A90-4D04-8577-EE482C81D14D}"/>
    <hyperlink ref="X345" r:id="rId703" xr:uid="{0CFF0D64-DEF3-4C07-89FD-60067C8B3F0E}"/>
    <hyperlink ref="X347" r:id="rId704" xr:uid="{B6ADF131-692E-4FD8-92A9-277A672359D5}"/>
    <hyperlink ref="X348" r:id="rId705" xr:uid="{EAEE52D5-8C40-4E93-B136-4117BC70D6FD}"/>
    <hyperlink ref="X349" r:id="rId706" xr:uid="{8957EDD9-3BD2-4303-8B73-3924DC663CF7}"/>
    <hyperlink ref="X350" r:id="rId707" xr:uid="{059F8073-626E-4EBC-9D46-EAE3CAA92BF9}"/>
    <hyperlink ref="X351" r:id="rId708" xr:uid="{C2EFA55C-E024-4D58-95BD-D26E0B52BD04}"/>
    <hyperlink ref="X353" r:id="rId709" xr:uid="{40F885A7-2A8D-4EE0-B3A9-42DD822E0F3C}"/>
    <hyperlink ref="X356" r:id="rId710" xr:uid="{EC05F68C-22E2-482E-AE3B-9AF4223C0A8F}"/>
    <hyperlink ref="X370" r:id="rId711" xr:uid="{F69FEBBC-CFA5-4BCA-8CB2-720F4D74600C}"/>
    <hyperlink ref="X372" r:id="rId712" xr:uid="{493AA5CC-8483-43D3-ACD1-50468D79D361}"/>
    <hyperlink ref="X371" r:id="rId713" xr:uid="{7CDFC556-5AC1-40C8-BD32-4D385224E49A}"/>
    <hyperlink ref="X373" r:id="rId714" xr:uid="{51B43EDF-CE12-4C95-AD99-DCBC2907E987}"/>
    <hyperlink ref="X376" r:id="rId715" xr:uid="{44A6135B-2401-412C-8BF8-DF4A40C68564}"/>
    <hyperlink ref="X377" r:id="rId716" xr:uid="{C342944F-A1EB-4F00-8B62-C5CEEE972A43}"/>
    <hyperlink ref="X379" r:id="rId717" xr:uid="{6B885785-BD66-4D27-A5B3-2EE9FE175F4E}"/>
    <hyperlink ref="X380" r:id="rId718" xr:uid="{E88DDC19-8B19-4CF0-8518-4346AFE8A814}"/>
    <hyperlink ref="X381" r:id="rId719" xr:uid="{AAF74908-472C-4982-9637-8E0CDB2DAB99}"/>
    <hyperlink ref="X382" r:id="rId720" xr:uid="{2D6029B6-A843-4ACF-912F-A3D6C243344E}"/>
    <hyperlink ref="X398" r:id="rId721" xr:uid="{035F451C-81DE-437A-B28E-73570C84268E}"/>
    <hyperlink ref="X397" r:id="rId722" xr:uid="{C4693E90-9260-4FDE-B5BE-9C97E2B7567F}"/>
    <hyperlink ref="X399" r:id="rId723" xr:uid="{5F1EFEA8-2EC8-461D-B548-6359EFF1B4D6}"/>
    <hyperlink ref="X400" r:id="rId724" xr:uid="{483193BC-4E19-43C4-97FF-8D3409DE3921}"/>
    <hyperlink ref="X405" r:id="rId725" xr:uid="{80425DCD-DC12-41CD-B3CD-4CEDB99618E3}"/>
    <hyperlink ref="X406" r:id="rId726" xr:uid="{FE622B2A-3D32-41E7-BC8C-04A3AD913C9A}"/>
    <hyperlink ref="X408" r:id="rId727" xr:uid="{8EE0CC13-EAE5-496A-9BAD-C4D242079DCF}"/>
    <hyperlink ref="X410" r:id="rId728" xr:uid="{BF4D7E61-B5C5-45F2-AFC8-CD502E87BB9F}"/>
    <hyperlink ref="X411" r:id="rId729" xr:uid="{05A0B265-520B-49E6-AB0D-93DF37482648}"/>
    <hyperlink ref="X412" r:id="rId730" xr:uid="{1EA476CE-B4AD-4349-BCCB-37482E97AE9B}"/>
    <hyperlink ref="X413" r:id="rId731" xr:uid="{5FE212B7-B165-4817-92C9-E2EC0271413F}"/>
    <hyperlink ref="X414" r:id="rId732" xr:uid="{A029A31A-32C8-42C0-9237-4F0F53753707}"/>
    <hyperlink ref="X415" r:id="rId733" xr:uid="{EB965F12-24E1-4514-A8C9-85AE33365D17}"/>
    <hyperlink ref="X416" r:id="rId734" xr:uid="{E5C2C758-522F-45F5-AE19-B5F774DBF855}"/>
    <hyperlink ref="X417" r:id="rId735" xr:uid="{E2E5AB2C-3C44-4622-BADC-43BFC3E518AA}"/>
    <hyperlink ref="X418" r:id="rId736" location=":~:text=%E4%BD%9C%E4%B8%BA%E7%AC%AC%E5%9B%9B%E5%B1%8A%E4%B8%96%E7%95%8C,%E6%99%BA%E8%83%BD%E5%AE%89%E5%85%A8%E5%A4%A7%E8%B5%9B%E7%89%B9%E7%AD%89%E5%A5%96%E3%80%82" xr:uid="{13061CA9-4288-442D-B8BD-79D567C0209C}"/>
    <hyperlink ref="X420" r:id="rId737" xr:uid="{7A7ED8A0-E1D8-4D86-AF3C-13E905C130A6}"/>
    <hyperlink ref="X421" r:id="rId738" xr:uid="{3B54F851-FA83-401C-951D-975F97331226}"/>
    <hyperlink ref="X424" r:id="rId739" xr:uid="{EF1291B1-87C5-412B-94F8-5CA749E84754}"/>
    <hyperlink ref="X425" r:id="rId740" xr:uid="{21CCD9C3-534A-468C-A33C-7FB50269CCD0}"/>
    <hyperlink ref="X422" r:id="rId741" xr:uid="{EF905C18-4C3E-4C71-81EF-2DF5C9189724}"/>
    <hyperlink ref="X423" r:id="rId742" xr:uid="{D4204B10-B8D5-4F3F-94AF-58B296253DDF}"/>
    <hyperlink ref="X426" r:id="rId743" xr:uid="{B4F23082-A730-46D9-9EF7-C7EACE482B13}"/>
    <hyperlink ref="X428" r:id="rId744" xr:uid="{875ABDA9-5F9D-4F18-AE11-030560395DED}"/>
    <hyperlink ref="X427" r:id="rId745" xr:uid="{E1243F99-4A53-467A-B8DC-FA5799D7D390}"/>
    <hyperlink ref="X429" r:id="rId746" xr:uid="{87822113-4D50-49EA-8EF5-9AD1B22B7A62}"/>
    <hyperlink ref="U431" r:id="rId747" location="rank" xr:uid="{5F4DC90E-12C2-494A-940C-0452D7C8B7BC}"/>
    <hyperlink ref="X432" r:id="rId748" location="rank" xr:uid="{EA13E707-2C16-47DD-A75A-38547EEDB116}"/>
    <hyperlink ref="X431" r:id="rId749" xr:uid="{3BB1C990-CD4F-4C87-8FCD-AE5BD4D888B7}"/>
    <hyperlink ref="U433" r:id="rId750" xr:uid="{7A5C651D-F8B7-4571-82FA-80DBE9EE7158}"/>
    <hyperlink ref="X433" r:id="rId751" xr:uid="{8B038F97-77C1-458A-B26F-A6E6EA61D97E}"/>
    <hyperlink ref="X435" r:id="rId752" xr:uid="{40DA36ED-43F1-489E-94AD-F0B6E38EA6FF}"/>
    <hyperlink ref="X446" r:id="rId753" xr:uid="{68E77BAA-9180-4E62-8DFC-15FD8AF8D1E6}"/>
    <hyperlink ref="X447" r:id="rId754" xr:uid="{10FBA637-351A-4D69-9C7B-31392ECBEF69}"/>
    <hyperlink ref="X448" r:id="rId755" xr:uid="{D591E192-861B-44D2-8060-AC96C43E30FB}"/>
    <hyperlink ref="X442" r:id="rId756" xr:uid="{9710C29B-2153-4E41-BC17-DF6B37EF24FD}"/>
    <hyperlink ref="U438" r:id="rId757" xr:uid="{643E90EE-B178-4CA6-9053-44322B9F9BB1}"/>
    <hyperlink ref="X441" r:id="rId758" xr:uid="{547E1125-CFD5-4431-9208-01DAD72FF787}"/>
    <hyperlink ref="X440" r:id="rId759" xr:uid="{3E28593F-B2D0-45E0-9A85-2C1E1739168C}"/>
    <hyperlink ref="X444" r:id="rId760" xr:uid="{D74CE365-99E3-4CCB-92B9-6E4C9736AECB}"/>
    <hyperlink ref="X443" r:id="rId761" xr:uid="{43901B43-51D8-4D01-8A8D-BFF572164F0D}"/>
    <hyperlink ref="X449" r:id="rId762" xr:uid="{FC2B5ACD-CB3F-4F5B-BD12-D092491DE024}"/>
    <hyperlink ref="X466" r:id="rId763" xr:uid="{FB8DB726-A90F-443A-94DB-07E04C440557}"/>
    <hyperlink ref="X467" r:id="rId764" xr:uid="{5AE47236-678E-4B9F-B3AC-4BE265A0B9B0}"/>
    <hyperlink ref="X468" r:id="rId765" xr:uid="{D9B1AB6D-A3CD-46F1-8B8E-57F71003A579}"/>
    <hyperlink ref="X469" r:id="rId766" xr:uid="{050E9C4D-EF8A-4C75-B840-B23904B5F50A}"/>
    <hyperlink ref="X471" r:id="rId767" xr:uid="{BD1A1CE7-D3A6-4AD6-A87E-74DA22A36D6B}"/>
    <hyperlink ref="X472" r:id="rId768" xr:uid="{46B529FA-4C04-4B70-B9F9-0B7C01799178}"/>
    <hyperlink ref="X474" r:id="rId769" xr:uid="{14B936BC-068B-45F4-B886-0795A27C62DE}"/>
    <hyperlink ref="X475" r:id="rId770" xr:uid="{A14C071B-6F1B-41E3-80F0-A8BE86F0DD90}"/>
    <hyperlink ref="U476" r:id="rId771" xr:uid="{6416A3E8-5711-463E-8029-EC6896E953E9}"/>
    <hyperlink ref="X476" r:id="rId772" xr:uid="{A021832A-9776-4FD6-A216-190E0776093E}"/>
    <hyperlink ref="X477" r:id="rId773" xr:uid="{22165BEE-48CB-4353-BF67-D864A0C45099}"/>
    <hyperlink ref="X479" r:id="rId774" xr:uid="{0CAF86B8-52E4-4C08-94AB-E0A99673362A}"/>
    <hyperlink ref="X481" r:id="rId775" xr:uid="{BE3E9714-342A-4811-90C5-956756BC7024}"/>
    <hyperlink ref="X482" r:id="rId776" xr:uid="{0F87ADBB-469E-4B6A-A0C7-C65DC2E0CAEA}"/>
    <hyperlink ref="X487" r:id="rId777" xr:uid="{CDDD7480-EE0A-4F42-9C92-3FA9714F1C9C}"/>
    <hyperlink ref="X491" r:id="rId778" xr:uid="{108AF3B2-6471-4BF9-867A-501B9004B874}"/>
    <hyperlink ref="X493" r:id="rId779" xr:uid="{4F583D80-EE05-49E2-8B7A-C3FD3EB97394}"/>
    <hyperlink ref="X494" r:id="rId780" xr:uid="{BB4BCD4E-CBDA-4259-B48F-B3F74F69B8FF}"/>
    <hyperlink ref="X498" r:id="rId781" xr:uid="{7F235BE6-C4E2-4C89-B6D4-F8743C6EBD40}"/>
    <hyperlink ref="X499" r:id="rId782" xr:uid="{111FEB3A-174F-4CED-8F19-E44BD32E1124}"/>
    <hyperlink ref="X500" r:id="rId783" xr:uid="{F8F2859E-053E-4374-8D27-69031C1E08B6}"/>
    <hyperlink ref="X504" r:id="rId784" xr:uid="{3F9C0A0F-952B-4348-9C0B-88FEC686EDC8}"/>
    <hyperlink ref="X503" r:id="rId785" xr:uid="{0FCE64CD-230C-4168-B318-6D83D557AD00}"/>
    <hyperlink ref="X505" r:id="rId786" xr:uid="{C12EE978-DF96-4C12-867C-01DAAA4EDF09}"/>
    <hyperlink ref="X506" r:id="rId787" xr:uid="{6A1FF441-3E07-47F5-AD42-68EAFA8E499F}"/>
    <hyperlink ref="X507" r:id="rId788" xr:uid="{155E00E9-4739-4676-A023-BA68FD82C1C8}"/>
    <hyperlink ref="X509" r:id="rId789" xr:uid="{3A85E6DC-B083-4D70-9AA5-6F488765F06E}"/>
    <hyperlink ref="X511" r:id="rId790" xr:uid="{F54C5F45-40C0-4D47-B2C6-94C4A2A06327}"/>
    <hyperlink ref="X514" r:id="rId791" xr:uid="{7AB1F2ED-2433-4ECF-AC4E-8CC05532CD5B}"/>
    <hyperlink ref="X527" r:id="rId792" xr:uid="{43B743B5-C8E6-45D7-B069-BA27FBAF1504}"/>
    <hyperlink ref="X530" r:id="rId793" xr:uid="{79B06C54-C154-4FA8-826A-3E867DE54BB8}"/>
    <hyperlink ref="X531" r:id="rId794" xr:uid="{546F6974-0D64-40A4-8E12-A252626BF936}"/>
    <hyperlink ref="X532" r:id="rId795" xr:uid="{1C07BDB3-0A5C-48BD-88DD-9E8947958BEB}"/>
    <hyperlink ref="X533" r:id="rId796" xr:uid="{BCFCF49D-332E-4ECE-95E0-91E098966D16}"/>
    <hyperlink ref="X539" r:id="rId797" xr:uid="{3EB8E280-3A3B-4902-BCC7-BA4845707328}"/>
    <hyperlink ref="X28" r:id="rId798" xr:uid="{82CAF078-F894-47AC-A8EF-D055F0D8AE9E}"/>
    <hyperlink ref="X29" r:id="rId799" xr:uid="{46161E3D-C02F-46BB-A010-416EFA60E631}"/>
    <hyperlink ref="AH215" r:id="rId800" xr:uid="{0C44F8CA-5709-45D1-8D4A-D4BA255AA78C}"/>
    <hyperlink ref="X220" r:id="rId801" xr:uid="{CAD220FE-955F-432C-B4CD-986EA6A40F18}"/>
    <hyperlink ref="X215" r:id="rId802" xr:uid="{8EBA2B51-C212-43F3-8ECC-D0E15FED16A4}"/>
    <hyperlink ref="X228" r:id="rId803" xr:uid="{122663B7-6017-4365-8AAA-2B085E4AE767}"/>
    <hyperlink ref="X229" r:id="rId804" xr:uid="{189964AE-79E1-40DB-B084-C110BD2E29DA}"/>
    <hyperlink ref="X230" r:id="rId805" xr:uid="{D37B0C63-784C-4061-A60C-556B67601B2A}"/>
    <hyperlink ref="X231" r:id="rId806" xr:uid="{BCA7B7FE-C30A-4B3F-A401-CB2878FB6AD2}"/>
    <hyperlink ref="X232" r:id="rId807" xr:uid="{B17C8B17-83F9-4E18-85BB-18021EA0933B}"/>
    <hyperlink ref="AC215" r:id="rId808" xr:uid="{D956BFD8-6942-4028-B721-C28908F27B3E}"/>
    <hyperlink ref="AC228" r:id="rId809" xr:uid="{1F7D26D1-CB7D-4E81-BF37-A4C208E2D82D}"/>
    <hyperlink ref="AD228" r:id="rId810" xr:uid="{948C8762-CB91-4516-AE25-F512EE9663A8}"/>
    <hyperlink ref="X249" r:id="rId811" xr:uid="{BB3CBAEF-A3E7-423E-B84C-E48332D19180}"/>
    <hyperlink ref="X248" r:id="rId812" xr:uid="{F28DAA5A-7443-41B0-A967-37F568813ADD}"/>
    <hyperlink ref="X244" r:id="rId813" xr:uid="{6A757F69-1CDF-4329-B44A-85F6BE2A4580}"/>
    <hyperlink ref="X245" r:id="rId814" xr:uid="{1B5405A7-6985-4B78-931F-3C6311EC60B8}"/>
    <hyperlink ref="X242" r:id="rId815" xr:uid="{35697A04-A889-480E-B565-A610331BA5D3}"/>
    <hyperlink ref="X243" r:id="rId816" xr:uid="{C90899FF-D26E-4E6E-8F15-67E0FE139A97}"/>
    <hyperlink ref="X239" r:id="rId817" xr:uid="{9C71A295-2C55-4F71-AF7A-1DCC68244372}"/>
    <hyperlink ref="X261" r:id="rId818" xr:uid="{3AC4955E-A8A3-4C35-9823-5A60224C11E9}"/>
    <hyperlink ref="X268" r:id="rId819" xr:uid="{C1515F48-E0EA-4C78-97FD-E7FE62B29F65}"/>
    <hyperlink ref="AC269" r:id="rId820" xr:uid="{C10CF867-A8F3-4D3B-9022-2C688F7CBF25}"/>
    <hyperlink ref="AC248" r:id="rId821" xr:uid="{5BBFC46D-C97F-4539-9F7C-B12019DAD9D9}"/>
    <hyperlink ref="AC246" r:id="rId822" xr:uid="{334A94BC-A990-4079-9B2E-C6458EA59B2C}"/>
    <hyperlink ref="X272" r:id="rId823" xr:uid="{98078324-5BE6-4180-89D0-CC273DD5BCB8}"/>
    <hyperlink ref="X273" r:id="rId824" xr:uid="{2B269358-E158-42AB-B7B8-69E563224FB9}"/>
    <hyperlink ref="X287" r:id="rId825" xr:uid="{4B180EAD-8AFA-4315-90D1-20AE27CFFA9F}"/>
    <hyperlink ref="X288" r:id="rId826" xr:uid="{275FA771-935F-4001-9B1D-13F18B700AF7}"/>
    <hyperlink ref="X289" r:id="rId827" xr:uid="{F704D039-5879-4F58-A0EF-9A29623EEBE1}"/>
    <hyperlink ref="X290" r:id="rId828" xr:uid="{E36FCF59-797B-4ED9-B7F8-89CA73139FC0}"/>
    <hyperlink ref="X313" r:id="rId829" xr:uid="{5B10589E-26C0-4B3D-8310-463291C21292}"/>
    <hyperlink ref="X314" r:id="rId830" xr:uid="{7D35FE4F-7F22-48D5-A02E-E7AB27C6F5D0}"/>
    <hyperlink ref="AC319" r:id="rId831" xr:uid="{78EEDFF6-3AEA-4E39-B9DA-1C0F9E5AEE0B}"/>
    <hyperlink ref="X319" r:id="rId832" xr:uid="{24BB4B55-E90F-4018-B52C-BB74080399CA}"/>
    <hyperlink ref="AC318" r:id="rId833" xr:uid="{7515C210-04D8-4A8C-B8FA-4C7A7569547C}"/>
    <hyperlink ref="AC316" r:id="rId834" xr:uid="{E14403B8-C4EE-45C0-94A4-F65D5A86B16D}"/>
    <hyperlink ref="AD316" r:id="rId835" xr:uid="{21808395-3E03-497D-B8AF-6B04C08FE038}"/>
    <hyperlink ref="X317" r:id="rId836" xr:uid="{00EC2BDE-2C2D-4832-80AE-2B6FC153DB3C}"/>
    <hyperlink ref="AE316" r:id="rId837" xr:uid="{DD91CF93-8516-480B-8DF8-D956F30D9C78}"/>
    <hyperlink ref="X316" r:id="rId838" xr:uid="{C21B251D-D5F9-4DD1-9D9B-A96751FB43A7}"/>
    <hyperlink ref="X318" r:id="rId839" xr:uid="{98479A89-A3F8-41E1-98F2-A15E1BF3ADE1}"/>
    <hyperlink ref="X386" r:id="rId840" xr:uid="{8EBCB3EE-09E3-48BE-8070-DE648A34AA02}"/>
    <hyperlink ref="U386" r:id="rId841" xr:uid="{6EAC4C8C-3C35-4E2F-883F-7B583A296657}"/>
    <hyperlink ref="U387" r:id="rId842" xr:uid="{97167BEB-C3B6-4270-8A1F-7D2D9DD66A33}"/>
    <hyperlink ref="X387" r:id="rId843" xr:uid="{6817957F-7874-4030-A393-DD790FB6C4CC}"/>
    <hyperlink ref="X389" r:id="rId844" xr:uid="{E22D0BB8-799B-40D6-B127-090EE76A4125}"/>
    <hyperlink ref="X390" r:id="rId845" xr:uid="{7FE7D534-CC86-41C7-9CA8-7E387768A89E}"/>
    <hyperlink ref="AC392" r:id="rId846" display="https://ultramangaia.github.io/blog/2017/%E6%B9%96%E6%B9%98%E6%9D%AF-2017-ctf.html" xr:uid="{DDE68D97-8CF6-4156-BB06-1CEEE22117C8}"/>
    <hyperlink ref="AD392" r:id="rId847" xr:uid="{07F43C7E-CA45-4984-BDD8-2365E07F8720}"/>
    <hyperlink ref="AE392" r:id="rId848" xr:uid="{22E0F956-379F-4412-8304-920D01A59E4C}"/>
    <hyperlink ref="AC396" r:id="rId849" xr:uid="{448E68C1-E330-4883-9589-D8E1E1D269E2}"/>
    <hyperlink ref="AD396" r:id="rId850" xr:uid="{4DBC83FC-6E56-40E3-B63C-4618F81A2E7C}"/>
    <hyperlink ref="AE396" r:id="rId851" xr:uid="{DD092FAB-DE12-4635-B15E-8800FAE63012}"/>
    <hyperlink ref="AC391" r:id="rId852" xr:uid="{F8B1AEBA-8AEA-471C-A61B-B24EE2DD1CD7}"/>
    <hyperlink ref="X392" r:id="rId853" xr:uid="{A6CC1740-A89F-480C-849B-78841A378452}"/>
    <hyperlink ref="X391" r:id="rId854" xr:uid="{CE9E64C8-DB0E-4D92-940D-7908BF9377F3}"/>
    <hyperlink ref="X393" r:id="rId855" xr:uid="{3745404C-7872-40C8-80EF-C27DC47FF4BA}"/>
    <hyperlink ref="X394" r:id="rId856" xr:uid="{2AAF3C79-B859-4074-8ED8-ABF96C4CAAB7}"/>
    <hyperlink ref="AC393" r:id="rId857" xr:uid="{44CC604B-7BAD-4EB9-8376-C8BCD38B9D37}"/>
    <hyperlink ref="AD393" r:id="rId858" xr:uid="{4F718F91-C770-4BE2-9FE5-40EF5A1D3B0D}"/>
    <hyperlink ref="X396" r:id="rId859" xr:uid="{2178C52B-52BD-41B8-98DE-5C4F5FE3A06A}"/>
    <hyperlink ref="X395" r:id="rId860" xr:uid="{564E98AC-2B4A-4042-A2AA-84132B898A44}"/>
    <hyperlink ref="AC463" r:id="rId861" display="https://zo1ro.fun/2019/08/31/blue-hat-final/" xr:uid="{3B2C02AE-A96F-450D-AF49-ABA3BC878C86}"/>
    <hyperlink ref="X463" r:id="rId862" xr:uid="{12BC5E20-B368-411C-AD3C-E45E2EA26B5F}"/>
    <hyperlink ref="AC462" r:id="rId863" xr:uid="{25A759F8-CE9C-4253-8E73-86C5519CF319}"/>
    <hyperlink ref="X465" r:id="rId864" xr:uid="{1673015E-1BC2-44DB-BC66-52AFD350BFB0}"/>
    <hyperlink ref="X464" r:id="rId865" xr:uid="{62967FC3-CF62-40EA-8C1A-84A000605479}"/>
    <hyperlink ref="X483" r:id="rId866" xr:uid="{E16B937D-F763-4362-8FC1-2CE3BDC24789}"/>
    <hyperlink ref="AC484" r:id="rId867" xr:uid="{E4A3BEB6-0481-4786-B759-FD1D8D0BF741}"/>
    <hyperlink ref="AD484" r:id="rId868" xr:uid="{648957E6-B896-4D87-BD40-EEF6873EB14D}"/>
    <hyperlink ref="X484" r:id="rId869" xr:uid="{8EA0100F-741C-4E39-B57F-5276DA3E4F0C}"/>
    <hyperlink ref="AC485" r:id="rId870" xr:uid="{5C9421F7-1483-4B58-AACD-FE023850AD5B}"/>
    <hyperlink ref="X485" r:id="rId871" xr:uid="{A4D2FF37-EFE8-41F1-9466-7FC2D519CF40}"/>
    <hyperlink ref="AC486" r:id="rId872" xr:uid="{26A06403-FD0F-491E-8578-B37C747AF276}"/>
    <hyperlink ref="AD486" r:id="rId873" xr:uid="{B8E425A5-4005-44DB-B118-60E6D09EBD95}"/>
    <hyperlink ref="AE486" r:id="rId874" xr:uid="{14A44E0F-B224-48F7-9174-E11785689C25}"/>
    <hyperlink ref="AD530" r:id="rId875" xr:uid="{BD6670D0-AF8F-4EE4-B819-11E61A2D36A1}"/>
    <hyperlink ref="AC536" r:id="rId876" xr:uid="{D66EA2A8-EDED-4553-B990-374A4D4B8C83}"/>
    <hyperlink ref="AC193" r:id="rId877" xr:uid="{C3448F4A-F4FA-7B4A-AE6D-0F0BAEA37446}"/>
    <hyperlink ref="X193" r:id="rId878" xr:uid="{CD905007-CE02-4C43-ADC4-75195B747D0D}"/>
    <hyperlink ref="AC195" r:id="rId879" xr:uid="{37AE9684-5B85-F941-A0B2-27A73C2F559E}"/>
    <hyperlink ref="AC194" r:id="rId880" xr:uid="{51B0945A-FB69-624C-887A-240EA45EA088}"/>
  </hyperlinks>
  <pageMargins left="0.7" right="0.7" top="0.75" bottom="0.75" header="0.3" footer="0.3"/>
  <pageSetup orientation="portrait" horizontalDpi="0" verticalDpi="0"/>
  <legacyDrawing r:id="rId8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50BC-71BB-47C5-880E-3F8282FEB590}">
  <dimension ref="A1:B4"/>
  <sheetViews>
    <sheetView zoomScale="130" zoomScaleNormal="130" workbookViewId="0">
      <selection activeCell="D14" sqref="D14"/>
    </sheetView>
  </sheetViews>
  <sheetFormatPr baseColWidth="10" defaultColWidth="8.83203125" defaultRowHeight="16"/>
  <cols>
    <col min="1" max="1" width="16" customWidth="1"/>
    <col min="2" max="2" width="24.5" customWidth="1"/>
  </cols>
  <sheetData>
    <row r="1" spans="1:2">
      <c r="A1" t="s">
        <v>2643</v>
      </c>
      <c r="B1" t="s">
        <v>2644</v>
      </c>
    </row>
    <row r="2" spans="1:2">
      <c r="A2">
        <v>2014</v>
      </c>
      <c r="B2">
        <v>4224</v>
      </c>
    </row>
    <row r="3" spans="1:2">
      <c r="A3">
        <v>2015</v>
      </c>
      <c r="B3">
        <v>5978</v>
      </c>
    </row>
    <row r="4" spans="1:2">
      <c r="A4">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A58F-8F37-426D-A830-7D283C6A9F02}">
  <dimension ref="A1:AH36"/>
  <sheetViews>
    <sheetView zoomScale="150" workbookViewId="0">
      <selection activeCell="I23" sqref="I23"/>
    </sheetView>
  </sheetViews>
  <sheetFormatPr baseColWidth="10" defaultColWidth="8.83203125" defaultRowHeight="16"/>
  <sheetData>
    <row r="1" spans="1:33">
      <c r="A1" t="s">
        <v>1982</v>
      </c>
      <c r="B1" s="40" t="s">
        <v>1983</v>
      </c>
      <c r="C1" t="s">
        <v>31</v>
      </c>
      <c r="D1" t="s">
        <v>1984</v>
      </c>
      <c r="E1" t="s">
        <v>1985</v>
      </c>
      <c r="F1" t="s">
        <v>71</v>
      </c>
      <c r="I1" t="s">
        <v>1986</v>
      </c>
      <c r="S1" t="s">
        <v>33</v>
      </c>
      <c r="T1" s="2">
        <v>39743</v>
      </c>
      <c r="U1" s="3"/>
      <c r="W1" s="14">
        <v>253</v>
      </c>
      <c r="X1" s="10"/>
      <c r="Y1" s="3"/>
      <c r="AC1" s="7"/>
      <c r="AG1" s="79"/>
    </row>
    <row r="2" spans="1:33">
      <c r="A2" t="s">
        <v>1982</v>
      </c>
      <c r="B2" s="40" t="s">
        <v>1983</v>
      </c>
      <c r="C2" t="s">
        <v>39</v>
      </c>
      <c r="D2" t="s">
        <v>1984</v>
      </c>
      <c r="E2" t="s">
        <v>1985</v>
      </c>
      <c r="F2" t="s">
        <v>66</v>
      </c>
      <c r="I2" t="s">
        <v>1986</v>
      </c>
      <c r="S2" t="s">
        <v>33</v>
      </c>
      <c r="T2" s="2">
        <v>39743</v>
      </c>
      <c r="U2" s="3"/>
      <c r="W2" s="14">
        <v>73</v>
      </c>
      <c r="X2" s="10" t="s">
        <v>1987</v>
      </c>
      <c r="Y2" s="3"/>
      <c r="AC2" s="15" t="s">
        <v>47</v>
      </c>
      <c r="AG2" s="79"/>
    </row>
    <row r="3" spans="1:33">
      <c r="A3" t="s">
        <v>1988</v>
      </c>
      <c r="B3" s="40" t="s">
        <v>1989</v>
      </c>
      <c r="C3" t="s">
        <v>39</v>
      </c>
      <c r="D3" t="s">
        <v>1984</v>
      </c>
      <c r="E3" t="s">
        <v>1985</v>
      </c>
      <c r="F3" t="s">
        <v>66</v>
      </c>
      <c r="I3" t="s">
        <v>1986</v>
      </c>
      <c r="S3" t="s">
        <v>33</v>
      </c>
      <c r="T3" s="2">
        <v>40042</v>
      </c>
      <c r="U3" s="3"/>
      <c r="W3" s="14">
        <f>108*4</f>
        <v>432</v>
      </c>
      <c r="X3" s="10" t="s">
        <v>1990</v>
      </c>
      <c r="Y3" s="3"/>
      <c r="AC3" s="15" t="s">
        <v>47</v>
      </c>
      <c r="AG3" s="79"/>
    </row>
    <row r="4" spans="1:33">
      <c r="A4" t="s">
        <v>1988</v>
      </c>
      <c r="B4" s="40" t="s">
        <v>1989</v>
      </c>
      <c r="C4" t="s">
        <v>31</v>
      </c>
      <c r="D4" t="s">
        <v>1984</v>
      </c>
      <c r="E4" t="s">
        <v>1985</v>
      </c>
      <c r="F4" t="s">
        <v>71</v>
      </c>
      <c r="I4" t="s">
        <v>1986</v>
      </c>
      <c r="S4" t="s">
        <v>33</v>
      </c>
      <c r="T4" s="2">
        <v>40042</v>
      </c>
      <c r="U4" s="3"/>
      <c r="W4" s="14">
        <f>548*4</f>
        <v>2192</v>
      </c>
      <c r="X4" s="10" t="s">
        <v>1990</v>
      </c>
      <c r="Y4" s="3"/>
      <c r="AC4" s="7"/>
      <c r="AG4" s="79"/>
    </row>
    <row r="5" spans="1:33">
      <c r="A5" t="s">
        <v>1991</v>
      </c>
      <c r="B5" s="40" t="s">
        <v>1992</v>
      </c>
      <c r="C5" t="s">
        <v>31</v>
      </c>
      <c r="D5" t="s">
        <v>1984</v>
      </c>
      <c r="E5" t="s">
        <v>1985</v>
      </c>
      <c r="F5" t="s">
        <v>71</v>
      </c>
      <c r="I5" t="s">
        <v>1986</v>
      </c>
      <c r="S5" t="s">
        <v>33</v>
      </c>
      <c r="T5" s="2">
        <v>40406</v>
      </c>
      <c r="U5" s="3"/>
      <c r="W5" s="14">
        <f>482*4</f>
        <v>1928</v>
      </c>
      <c r="X5" s="10" t="s">
        <v>1993</v>
      </c>
      <c r="Y5" s="3"/>
      <c r="AC5" s="7"/>
      <c r="AG5" s="79"/>
    </row>
    <row r="6" spans="1:33">
      <c r="A6" t="s">
        <v>1991</v>
      </c>
      <c r="B6" s="40" t="s">
        <v>1992</v>
      </c>
      <c r="C6" t="s">
        <v>39</v>
      </c>
      <c r="D6" t="s">
        <v>1984</v>
      </c>
      <c r="E6" t="s">
        <v>1985</v>
      </c>
      <c r="F6" t="s">
        <v>66</v>
      </c>
      <c r="I6" t="s">
        <v>1986</v>
      </c>
      <c r="S6" t="s">
        <v>33</v>
      </c>
      <c r="T6" s="2">
        <v>40406</v>
      </c>
      <c r="U6" s="3"/>
      <c r="W6" s="14">
        <v>440</v>
      </c>
      <c r="X6" s="10" t="s">
        <v>1993</v>
      </c>
      <c r="Y6" s="3"/>
      <c r="AC6" s="15" t="s">
        <v>47</v>
      </c>
      <c r="AG6" s="79"/>
    </row>
    <row r="7" spans="1:33">
      <c r="A7" t="s">
        <v>1994</v>
      </c>
      <c r="B7" s="40" t="s">
        <v>1995</v>
      </c>
      <c r="C7" t="s">
        <v>39</v>
      </c>
      <c r="D7" t="s">
        <v>1984</v>
      </c>
      <c r="E7" t="s">
        <v>1985</v>
      </c>
      <c r="F7" t="s">
        <v>66</v>
      </c>
      <c r="I7" t="s">
        <v>1986</v>
      </c>
      <c r="S7" t="s">
        <v>33</v>
      </c>
      <c r="T7" s="2">
        <v>40748</v>
      </c>
      <c r="U7" s="3"/>
      <c r="W7" s="14">
        <f>120*4</f>
        <v>480</v>
      </c>
      <c r="X7" s="10" t="s">
        <v>1996</v>
      </c>
      <c r="Y7" s="3"/>
      <c r="AC7" s="15" t="s">
        <v>47</v>
      </c>
      <c r="AG7" s="79"/>
    </row>
    <row r="8" spans="1:33">
      <c r="A8" t="s">
        <v>1994</v>
      </c>
      <c r="B8" s="40" t="s">
        <v>1995</v>
      </c>
      <c r="C8" t="s">
        <v>31</v>
      </c>
      <c r="D8" t="s">
        <v>1984</v>
      </c>
      <c r="E8" t="s">
        <v>1985</v>
      </c>
      <c r="F8" t="s">
        <v>71</v>
      </c>
      <c r="I8" t="s">
        <v>1986</v>
      </c>
      <c r="S8" t="s">
        <v>33</v>
      </c>
      <c r="T8" s="2">
        <v>40638</v>
      </c>
      <c r="U8" s="3"/>
      <c r="W8" s="14">
        <f>487*4</f>
        <v>1948</v>
      </c>
      <c r="X8" s="10" t="s">
        <v>1996</v>
      </c>
      <c r="Y8" s="3"/>
      <c r="AC8" s="7"/>
      <c r="AG8" s="79"/>
    </row>
    <row r="9" spans="1:33">
      <c r="A9" t="s">
        <v>1997</v>
      </c>
      <c r="B9" s="40" t="s">
        <v>1998</v>
      </c>
      <c r="C9" t="s">
        <v>31</v>
      </c>
      <c r="D9" t="s">
        <v>1984</v>
      </c>
      <c r="E9" t="s">
        <v>1985</v>
      </c>
      <c r="F9" t="s">
        <v>71</v>
      </c>
      <c r="I9" t="s">
        <v>1986</v>
      </c>
      <c r="S9" t="s">
        <v>33</v>
      </c>
      <c r="T9" s="2">
        <v>41002</v>
      </c>
      <c r="U9" s="3"/>
      <c r="W9" s="14">
        <f>514*4</f>
        <v>2056</v>
      </c>
      <c r="X9" s="10" t="s">
        <v>1999</v>
      </c>
      <c r="Y9" s="3"/>
      <c r="AC9" s="7"/>
      <c r="AG9" s="79"/>
    </row>
    <row r="10" spans="1:33">
      <c r="A10" t="s">
        <v>1997</v>
      </c>
      <c r="B10" s="40" t="s">
        <v>1998</v>
      </c>
      <c r="C10" t="s">
        <v>39</v>
      </c>
      <c r="D10" t="s">
        <v>1984</v>
      </c>
      <c r="E10" t="s">
        <v>1985</v>
      </c>
      <c r="F10" t="s">
        <v>66</v>
      </c>
      <c r="I10" t="s">
        <v>1986</v>
      </c>
      <c r="S10" t="s">
        <v>33</v>
      </c>
      <c r="T10" s="2">
        <v>41112</v>
      </c>
      <c r="U10" s="3"/>
      <c r="W10" s="14">
        <f>117*4</f>
        <v>468</v>
      </c>
      <c r="X10" s="10" t="s">
        <v>2000</v>
      </c>
      <c r="Y10" s="3"/>
      <c r="AC10" s="15" t="s">
        <v>47</v>
      </c>
      <c r="AG10" s="79"/>
    </row>
    <row r="11" spans="1:33">
      <c r="A11" t="s">
        <v>2001</v>
      </c>
      <c r="B11" s="40" t="s">
        <v>2002</v>
      </c>
      <c r="C11" t="s">
        <v>31</v>
      </c>
      <c r="D11" t="s">
        <v>1984</v>
      </c>
      <c r="E11" t="s">
        <v>1985</v>
      </c>
      <c r="F11" t="s">
        <v>71</v>
      </c>
      <c r="I11" t="s">
        <v>1986</v>
      </c>
      <c r="S11" t="s">
        <v>33</v>
      </c>
      <c r="T11" s="92">
        <v>41488</v>
      </c>
      <c r="U11" s="3"/>
      <c r="W11" s="14">
        <f>603*4</f>
        <v>2412</v>
      </c>
      <c r="X11" s="10" t="s">
        <v>2003</v>
      </c>
      <c r="Y11" s="3"/>
      <c r="AC11" s="7"/>
      <c r="AG11" s="79"/>
    </row>
    <row r="12" spans="1:33">
      <c r="A12" t="s">
        <v>2001</v>
      </c>
      <c r="B12" s="40" t="s">
        <v>2002</v>
      </c>
      <c r="C12" t="s">
        <v>39</v>
      </c>
      <c r="D12" t="s">
        <v>1984</v>
      </c>
      <c r="E12" t="s">
        <v>1985</v>
      </c>
      <c r="F12" t="s">
        <v>66</v>
      </c>
      <c r="I12" t="s">
        <v>1986</v>
      </c>
      <c r="S12" t="s">
        <v>33</v>
      </c>
      <c r="T12" s="2">
        <v>41488</v>
      </c>
      <c r="U12" s="3"/>
      <c r="W12" s="14">
        <f>130*4</f>
        <v>520</v>
      </c>
      <c r="X12" s="10" t="s">
        <v>2003</v>
      </c>
      <c r="Y12" s="3"/>
      <c r="AC12" s="15" t="s">
        <v>47</v>
      </c>
      <c r="AG12" s="79"/>
    </row>
    <row r="13" spans="1:33">
      <c r="A13" t="s">
        <v>2001</v>
      </c>
      <c r="B13" s="40" t="s">
        <v>2004</v>
      </c>
      <c r="C13" t="s">
        <v>31</v>
      </c>
      <c r="D13" t="s">
        <v>1984</v>
      </c>
      <c r="E13" t="s">
        <v>1985</v>
      </c>
      <c r="F13" t="s">
        <v>71</v>
      </c>
      <c r="I13" t="s">
        <v>1986</v>
      </c>
      <c r="S13" t="s">
        <v>33</v>
      </c>
      <c r="T13" s="2">
        <v>41743</v>
      </c>
      <c r="U13" s="3"/>
      <c r="W13" s="14" t="s">
        <v>81</v>
      </c>
      <c r="X13" s="10"/>
      <c r="Y13" s="3"/>
      <c r="AC13" s="7"/>
      <c r="AG13" s="79"/>
    </row>
    <row r="14" spans="1:33">
      <c r="A14" t="s">
        <v>2005</v>
      </c>
      <c r="B14" s="40" t="s">
        <v>2004</v>
      </c>
      <c r="C14" t="s">
        <v>39</v>
      </c>
      <c r="D14" t="s">
        <v>1984</v>
      </c>
      <c r="E14" t="s">
        <v>1985</v>
      </c>
      <c r="F14" t="s">
        <v>66</v>
      </c>
      <c r="I14" t="s">
        <v>1986</v>
      </c>
      <c r="S14" t="s">
        <v>33</v>
      </c>
      <c r="T14" s="2">
        <v>41744</v>
      </c>
      <c r="U14" s="3"/>
      <c r="W14" s="14" t="s">
        <v>81</v>
      </c>
      <c r="X14" s="10"/>
      <c r="Y14" s="3"/>
      <c r="AC14" s="15" t="s">
        <v>47</v>
      </c>
      <c r="AG14" s="79"/>
    </row>
    <row r="15" spans="1:33">
      <c r="A15" t="s">
        <v>2006</v>
      </c>
      <c r="B15" s="40" t="s">
        <v>2007</v>
      </c>
      <c r="C15" t="s">
        <v>39</v>
      </c>
      <c r="D15" t="s">
        <v>1984</v>
      </c>
      <c r="E15" t="s">
        <v>1985</v>
      </c>
      <c r="F15" t="s">
        <v>66</v>
      </c>
      <c r="I15" t="s">
        <v>1986</v>
      </c>
      <c r="S15" t="s">
        <v>33</v>
      </c>
      <c r="T15" s="2">
        <v>42108</v>
      </c>
      <c r="U15" s="3"/>
      <c r="W15" s="14">
        <v>600</v>
      </c>
      <c r="X15" s="10" t="s">
        <v>2008</v>
      </c>
      <c r="Y15" s="3"/>
      <c r="AC15" s="15" t="s">
        <v>47</v>
      </c>
      <c r="AG15" s="79"/>
    </row>
    <row r="16" spans="1:33">
      <c r="A16" t="s">
        <v>2006</v>
      </c>
      <c r="B16" s="40" t="s">
        <v>2007</v>
      </c>
      <c r="C16" t="s">
        <v>31</v>
      </c>
      <c r="D16" t="s">
        <v>1984</v>
      </c>
      <c r="E16" t="s">
        <v>1985</v>
      </c>
      <c r="F16" t="s">
        <v>71</v>
      </c>
      <c r="I16" t="s">
        <v>1986</v>
      </c>
      <c r="S16" t="s">
        <v>33</v>
      </c>
      <c r="T16" s="2">
        <v>42109</v>
      </c>
      <c r="U16" s="3"/>
      <c r="W16" s="14" t="s">
        <v>81</v>
      </c>
      <c r="X16" s="10"/>
      <c r="Y16" s="3"/>
      <c r="AC16" s="7"/>
      <c r="AG16" s="79"/>
    </row>
    <row r="17" spans="1:33">
      <c r="A17" t="s">
        <v>2009</v>
      </c>
      <c r="B17" s="40" t="s">
        <v>2010</v>
      </c>
      <c r="C17" t="s">
        <v>31</v>
      </c>
      <c r="D17" t="s">
        <v>1984</v>
      </c>
      <c r="E17" t="s">
        <v>1985</v>
      </c>
      <c r="F17" t="s">
        <v>71</v>
      </c>
      <c r="I17" t="s">
        <v>1986</v>
      </c>
      <c r="S17" t="s">
        <v>33</v>
      </c>
      <c r="T17" s="2">
        <v>43575</v>
      </c>
      <c r="U17" s="3"/>
      <c r="W17" s="14">
        <v>132</v>
      </c>
      <c r="X17" s="10" t="s">
        <v>2011</v>
      </c>
      <c r="Y17" s="3"/>
      <c r="AC17" s="7" t="s">
        <v>2012</v>
      </c>
      <c r="AD17" s="7" t="s">
        <v>2013</v>
      </c>
      <c r="AG17" s="79"/>
    </row>
    <row r="18" spans="1:33">
      <c r="A18" t="s">
        <v>2009</v>
      </c>
      <c r="B18" s="40" t="s">
        <v>2010</v>
      </c>
      <c r="C18" t="s">
        <v>39</v>
      </c>
      <c r="D18" t="s">
        <v>1984</v>
      </c>
      <c r="E18" t="s">
        <v>1985</v>
      </c>
      <c r="F18" t="s">
        <v>66</v>
      </c>
      <c r="I18" t="s">
        <v>1986</v>
      </c>
      <c r="S18" t="s">
        <v>33</v>
      </c>
      <c r="T18" s="2">
        <v>43678</v>
      </c>
      <c r="U18" s="3"/>
      <c r="W18" s="14">
        <v>480</v>
      </c>
      <c r="X18" s="10" t="s">
        <v>2011</v>
      </c>
      <c r="Y18" s="3"/>
      <c r="AC18" s="7" t="s">
        <v>2014</v>
      </c>
      <c r="AG18" s="79"/>
    </row>
    <row r="19" spans="1:33">
      <c r="A19" t="s">
        <v>2015</v>
      </c>
      <c r="B19" s="40" t="s">
        <v>2016</v>
      </c>
      <c r="C19" t="s">
        <v>31</v>
      </c>
      <c r="D19" t="s">
        <v>1984</v>
      </c>
      <c r="E19" t="s">
        <v>1985</v>
      </c>
      <c r="F19" t="s">
        <v>71</v>
      </c>
      <c r="I19" t="s">
        <v>1986</v>
      </c>
      <c r="S19" t="s">
        <v>33</v>
      </c>
      <c r="T19" s="2">
        <v>44301</v>
      </c>
      <c r="U19" s="3"/>
      <c r="W19" s="14">
        <v>2603</v>
      </c>
      <c r="X19" s="10" t="s">
        <v>2017</v>
      </c>
      <c r="Y19" s="3"/>
      <c r="AC19" s="7" t="s">
        <v>2018</v>
      </c>
      <c r="AD19" s="7" t="s">
        <v>2019</v>
      </c>
      <c r="AG19" s="79"/>
    </row>
    <row r="20" spans="1:33">
      <c r="A20" t="s">
        <v>2015</v>
      </c>
      <c r="B20" s="40" t="s">
        <v>2016</v>
      </c>
      <c r="C20" t="s">
        <v>39</v>
      </c>
      <c r="D20" t="s">
        <v>1984</v>
      </c>
      <c r="E20" t="s">
        <v>1985</v>
      </c>
      <c r="F20" t="s">
        <v>66</v>
      </c>
      <c r="I20" t="s">
        <v>1986</v>
      </c>
      <c r="S20" t="s">
        <v>33</v>
      </c>
      <c r="T20" s="2">
        <v>44439</v>
      </c>
      <c r="U20" s="3"/>
      <c r="W20" s="14" t="s">
        <v>81</v>
      </c>
      <c r="X20" s="10"/>
      <c r="Y20" s="3"/>
      <c r="AC20" s="44" t="s">
        <v>47</v>
      </c>
      <c r="AG20" s="79"/>
    </row>
    <row r="21" spans="1:33">
      <c r="A21" t="s">
        <v>2020</v>
      </c>
      <c r="B21" s="40" t="s">
        <v>2021</v>
      </c>
      <c r="C21" t="s">
        <v>39</v>
      </c>
      <c r="D21" t="s">
        <v>1984</v>
      </c>
      <c r="E21" t="s">
        <v>1985</v>
      </c>
      <c r="F21" t="s">
        <v>66</v>
      </c>
      <c r="I21" t="s">
        <v>1986</v>
      </c>
      <c r="S21" t="s">
        <v>33</v>
      </c>
      <c r="T21" s="2">
        <v>45100</v>
      </c>
      <c r="U21" s="3" t="s">
        <v>45</v>
      </c>
      <c r="W21" s="9">
        <f>53*4</f>
        <v>212</v>
      </c>
      <c r="X21" s="10" t="s">
        <v>2022</v>
      </c>
      <c r="Y21" s="3"/>
      <c r="AC21" t="s">
        <v>47</v>
      </c>
      <c r="AG21" t="s">
        <v>2023</v>
      </c>
    </row>
    <row r="22" spans="1:33">
      <c r="A22" t="s">
        <v>2024</v>
      </c>
      <c r="B22" s="40" t="s">
        <v>850</v>
      </c>
      <c r="C22" t="s">
        <v>39</v>
      </c>
      <c r="D22" t="s">
        <v>1984</v>
      </c>
      <c r="E22" t="s">
        <v>1985</v>
      </c>
      <c r="F22" t="s">
        <v>794</v>
      </c>
      <c r="I22" t="s">
        <v>1986</v>
      </c>
      <c r="S22" t="s">
        <v>33</v>
      </c>
      <c r="T22" s="2">
        <v>45088</v>
      </c>
      <c r="U22" s="3" t="s">
        <v>45</v>
      </c>
      <c r="W22" s="14" t="s">
        <v>81</v>
      </c>
      <c r="X22" s="10"/>
      <c r="Y22" s="3"/>
      <c r="AC22" s="44" t="s">
        <v>47</v>
      </c>
      <c r="AD22" s="7"/>
      <c r="AG22" t="s">
        <v>2023</v>
      </c>
    </row>
    <row r="23" spans="1:33">
      <c r="A23" t="s">
        <v>2025</v>
      </c>
      <c r="B23" s="40" t="s">
        <v>850</v>
      </c>
      <c r="C23" t="s">
        <v>31</v>
      </c>
      <c r="D23" t="s">
        <v>1984</v>
      </c>
      <c r="E23" t="s">
        <v>1985</v>
      </c>
      <c r="F23" t="s">
        <v>71</v>
      </c>
      <c r="H23" t="s">
        <v>33</v>
      </c>
      <c r="I23" t="s">
        <v>2026</v>
      </c>
      <c r="L23" t="s">
        <v>33</v>
      </c>
      <c r="P23" t="s">
        <v>33</v>
      </c>
      <c r="T23" s="2">
        <v>45073</v>
      </c>
      <c r="U23" s="3" t="s">
        <v>45</v>
      </c>
      <c r="W23" s="14" t="s">
        <v>81</v>
      </c>
      <c r="X23" s="2"/>
      <c r="Y23" s="3"/>
      <c r="AC23" s="7" t="s">
        <v>2027</v>
      </c>
      <c r="AD23" s="7" t="s">
        <v>2028</v>
      </c>
      <c r="AG23" t="s">
        <v>2023</v>
      </c>
    </row>
    <row r="24" spans="1:33">
      <c r="A24" t="s">
        <v>2029</v>
      </c>
      <c r="B24" s="40" t="s">
        <v>2030</v>
      </c>
      <c r="C24" t="s">
        <v>39</v>
      </c>
      <c r="D24" t="s">
        <v>2031</v>
      </c>
      <c r="E24" t="s">
        <v>1985</v>
      </c>
      <c r="F24" t="s">
        <v>66</v>
      </c>
      <c r="I24" t="s">
        <v>2032</v>
      </c>
      <c r="T24" s="2">
        <v>44730</v>
      </c>
      <c r="U24" s="3" t="s">
        <v>45</v>
      </c>
      <c r="W24" s="9">
        <f>82*4</f>
        <v>328</v>
      </c>
      <c r="X24" s="10" t="s">
        <v>2033</v>
      </c>
      <c r="Y24" s="3"/>
      <c r="AC24" t="s">
        <v>47</v>
      </c>
      <c r="AG24" t="s">
        <v>2023</v>
      </c>
    </row>
    <row r="25" spans="1:33">
      <c r="A25" t="s">
        <v>2034</v>
      </c>
      <c r="B25" s="40" t="s">
        <v>2030</v>
      </c>
      <c r="C25" t="s">
        <v>31</v>
      </c>
      <c r="D25" t="s">
        <v>2031</v>
      </c>
      <c r="E25" t="s">
        <v>1985</v>
      </c>
      <c r="F25" t="s">
        <v>71</v>
      </c>
      <c r="I25" t="s">
        <v>2032</v>
      </c>
      <c r="T25" s="2">
        <v>44709</v>
      </c>
      <c r="U25" s="3" t="s">
        <v>45</v>
      </c>
      <c r="W25" s="14">
        <v>7178</v>
      </c>
      <c r="X25" s="10" t="s">
        <v>2035</v>
      </c>
      <c r="Y25" s="3"/>
      <c r="AC25" s="7" t="s">
        <v>2036</v>
      </c>
      <c r="AG25" t="s">
        <v>2023</v>
      </c>
    </row>
    <row r="26" spans="1:33">
      <c r="A26" t="s">
        <v>2037</v>
      </c>
      <c r="B26" s="40" t="s">
        <v>2038</v>
      </c>
      <c r="C26" t="s">
        <v>39</v>
      </c>
      <c r="D26" t="s">
        <v>2039</v>
      </c>
      <c r="E26" t="s">
        <v>1985</v>
      </c>
      <c r="F26" t="s">
        <v>66</v>
      </c>
      <c r="I26" t="s">
        <v>1986</v>
      </c>
      <c r="S26" t="s">
        <v>33</v>
      </c>
      <c r="T26" s="2">
        <v>44063</v>
      </c>
      <c r="U26" s="3" t="s">
        <v>45</v>
      </c>
      <c r="W26" s="9">
        <f>4*80</f>
        <v>320</v>
      </c>
      <c r="X26" s="10" t="s">
        <v>2040</v>
      </c>
      <c r="Y26" s="3"/>
      <c r="AC26" s="44" t="s">
        <v>47</v>
      </c>
    </row>
    <row r="27" spans="1:33">
      <c r="A27" t="s">
        <v>2037</v>
      </c>
      <c r="B27" s="40" t="s">
        <v>2038</v>
      </c>
      <c r="C27" t="s">
        <v>31</v>
      </c>
      <c r="D27" t="s">
        <v>2039</v>
      </c>
      <c r="E27" t="s">
        <v>1985</v>
      </c>
      <c r="F27" t="s">
        <v>71</v>
      </c>
      <c r="I27" t="s">
        <v>1986</v>
      </c>
      <c r="S27" t="s">
        <v>33</v>
      </c>
      <c r="T27" s="78" t="s">
        <v>2041</v>
      </c>
      <c r="U27" s="28" t="s">
        <v>2042</v>
      </c>
      <c r="W27" s="9">
        <f>4*1184</f>
        <v>4736</v>
      </c>
      <c r="X27" s="10" t="s">
        <v>2043</v>
      </c>
      <c r="Y27" s="3"/>
      <c r="AC27" s="7" t="s">
        <v>2044</v>
      </c>
      <c r="AD27" s="7" t="s">
        <v>2045</v>
      </c>
      <c r="AE27" s="7" t="s">
        <v>2046</v>
      </c>
    </row>
    <row r="28" spans="1:33">
      <c r="A28" t="s">
        <v>2047</v>
      </c>
      <c r="B28" s="40" t="s">
        <v>2048</v>
      </c>
      <c r="C28" t="s">
        <v>39</v>
      </c>
      <c r="D28" t="s">
        <v>2049</v>
      </c>
      <c r="E28" t="s">
        <v>1985</v>
      </c>
      <c r="F28" t="s">
        <v>66</v>
      </c>
      <c r="I28" t="s">
        <v>2050</v>
      </c>
      <c r="S28" t="s">
        <v>33</v>
      </c>
      <c r="T28" s="2">
        <v>43305</v>
      </c>
      <c r="U28" s="3" t="s">
        <v>45</v>
      </c>
      <c r="W28" s="9">
        <f>24*4</f>
        <v>96</v>
      </c>
      <c r="X28" s="10" t="s">
        <v>2051</v>
      </c>
      <c r="Y28" s="3"/>
      <c r="AC28" t="s">
        <v>47</v>
      </c>
    </row>
    <row r="29" spans="1:33">
      <c r="A29" t="s">
        <v>2052</v>
      </c>
      <c r="B29" s="40" t="s">
        <v>2048</v>
      </c>
      <c r="C29" t="s">
        <v>39</v>
      </c>
      <c r="D29" t="s">
        <v>2049</v>
      </c>
      <c r="E29" t="s">
        <v>1985</v>
      </c>
      <c r="F29" t="s">
        <v>794</v>
      </c>
      <c r="I29" t="s">
        <v>2050</v>
      </c>
      <c r="S29" t="s">
        <v>33</v>
      </c>
      <c r="T29" s="2">
        <v>43244</v>
      </c>
      <c r="U29" s="3" t="s">
        <v>45</v>
      </c>
      <c r="W29" s="9">
        <v>1000</v>
      </c>
      <c r="X29" s="10" t="s">
        <v>2051</v>
      </c>
      <c r="Y29" s="3"/>
      <c r="AC29" t="s">
        <v>47</v>
      </c>
    </row>
    <row r="30" spans="1:33">
      <c r="A30" t="s">
        <v>2053</v>
      </c>
      <c r="B30" s="40" t="s">
        <v>2048</v>
      </c>
      <c r="C30" t="s">
        <v>31</v>
      </c>
      <c r="D30" t="s">
        <v>2049</v>
      </c>
      <c r="E30" t="s">
        <v>1985</v>
      </c>
      <c r="F30" t="s">
        <v>71</v>
      </c>
      <c r="I30" t="s">
        <v>2050</v>
      </c>
      <c r="S30" t="s">
        <v>33</v>
      </c>
      <c r="T30" s="2">
        <v>43218</v>
      </c>
      <c r="U30" s="3" t="s">
        <v>45</v>
      </c>
      <c r="W30" s="9">
        <v>2315</v>
      </c>
      <c r="X30" s="10" t="s">
        <v>2051</v>
      </c>
      <c r="Y30" s="3"/>
      <c r="AC30" s="7" t="s">
        <v>2054</v>
      </c>
      <c r="AD30" s="7" t="s">
        <v>2055</v>
      </c>
      <c r="AE30" s="7" t="s">
        <v>2056</v>
      </c>
    </row>
    <row r="31" spans="1:33">
      <c r="A31" t="s">
        <v>2057</v>
      </c>
      <c r="B31" s="40" t="s">
        <v>2058</v>
      </c>
      <c r="C31" t="s">
        <v>31</v>
      </c>
      <c r="D31" t="s">
        <v>758</v>
      </c>
      <c r="E31" t="s">
        <v>1985</v>
      </c>
      <c r="F31" t="s">
        <v>71</v>
      </c>
      <c r="I31" t="s">
        <v>2050</v>
      </c>
      <c r="S31" t="s">
        <v>33</v>
      </c>
      <c r="T31" s="2">
        <v>42925</v>
      </c>
      <c r="U31" s="3" t="s">
        <v>45</v>
      </c>
      <c r="W31" s="9">
        <f>672*4</f>
        <v>2688</v>
      </c>
      <c r="X31" s="10" t="s">
        <v>2059</v>
      </c>
      <c r="Y31" s="3"/>
      <c r="AC31" s="7" t="s">
        <v>2060</v>
      </c>
      <c r="AD31" s="7" t="s">
        <v>2061</v>
      </c>
      <c r="AE31" s="7" t="s">
        <v>2062</v>
      </c>
    </row>
    <row r="32" spans="1:33">
      <c r="A32" t="s">
        <v>2063</v>
      </c>
      <c r="B32" s="40" t="s">
        <v>2058</v>
      </c>
      <c r="C32" t="s">
        <v>39</v>
      </c>
      <c r="D32" t="s">
        <v>758</v>
      </c>
      <c r="E32" t="s">
        <v>1985</v>
      </c>
      <c r="F32" t="s">
        <v>66</v>
      </c>
      <c r="I32" t="s">
        <v>2050</v>
      </c>
      <c r="S32" t="s">
        <v>33</v>
      </c>
      <c r="T32" s="78">
        <v>42945</v>
      </c>
      <c r="U32" s="3" t="s">
        <v>45</v>
      </c>
      <c r="W32" s="9">
        <v>80</v>
      </c>
      <c r="X32" s="10" t="s">
        <v>2064</v>
      </c>
      <c r="Y32" s="3"/>
      <c r="AC32" t="s">
        <v>47</v>
      </c>
    </row>
    <row r="33" spans="1:34">
      <c r="A33" t="s">
        <v>2065</v>
      </c>
      <c r="B33" s="40" t="s">
        <v>2066</v>
      </c>
      <c r="C33" t="s">
        <v>39</v>
      </c>
      <c r="D33" t="s">
        <v>681</v>
      </c>
      <c r="E33" t="s">
        <v>1985</v>
      </c>
      <c r="F33" t="s">
        <v>66</v>
      </c>
      <c r="I33" t="s">
        <v>2050</v>
      </c>
      <c r="S33" t="s">
        <v>33</v>
      </c>
      <c r="T33" s="2">
        <v>42594</v>
      </c>
      <c r="U33" s="3" t="s">
        <v>45</v>
      </c>
      <c r="W33" s="9">
        <f>162*4</f>
        <v>648</v>
      </c>
      <c r="X33" s="10" t="s">
        <v>2067</v>
      </c>
      <c r="Y33" s="3"/>
      <c r="AC33" t="s">
        <v>47</v>
      </c>
    </row>
    <row r="34" spans="1:34">
      <c r="A34" t="s">
        <v>2068</v>
      </c>
      <c r="B34" s="40" t="s">
        <v>2066</v>
      </c>
      <c r="C34" t="s">
        <v>31</v>
      </c>
      <c r="D34" t="s">
        <v>681</v>
      </c>
      <c r="E34" t="s">
        <v>1985</v>
      </c>
      <c r="F34" t="s">
        <v>71</v>
      </c>
      <c r="I34" t="s">
        <v>2050</v>
      </c>
      <c r="S34" t="s">
        <v>33</v>
      </c>
      <c r="T34" s="2">
        <v>42518</v>
      </c>
      <c r="U34" s="3" t="s">
        <v>45</v>
      </c>
      <c r="W34" s="9">
        <v>5000</v>
      </c>
      <c r="X34" s="10" t="s">
        <v>2067</v>
      </c>
      <c r="Y34" s="3"/>
      <c r="AC34" s="7" t="s">
        <v>2069</v>
      </c>
      <c r="AD34" s="7" t="s">
        <v>2070</v>
      </c>
      <c r="AE34" s="7" t="s">
        <v>2071</v>
      </c>
      <c r="AH34" s="96"/>
    </row>
    <row r="35" spans="1:34">
      <c r="A35" s="4" t="s">
        <v>2072</v>
      </c>
      <c r="B35" s="40" t="s">
        <v>2073</v>
      </c>
      <c r="C35" s="4" t="s">
        <v>31</v>
      </c>
      <c r="D35" t="s">
        <v>2074</v>
      </c>
      <c r="E35" t="s">
        <v>2075</v>
      </c>
      <c r="F35" t="s">
        <v>71</v>
      </c>
      <c r="I35" t="s">
        <v>2050</v>
      </c>
      <c r="S35" t="s">
        <v>33</v>
      </c>
      <c r="T35" s="2">
        <v>45392</v>
      </c>
      <c r="U35" s="3" t="s">
        <v>45</v>
      </c>
      <c r="W35" s="14" t="s">
        <v>81</v>
      </c>
      <c r="X35" s="2"/>
      <c r="Y35" s="3"/>
      <c r="AC35" s="7" t="s">
        <v>2076</v>
      </c>
      <c r="AG35" s="97" t="s">
        <v>2077</v>
      </c>
      <c r="AH35" s="96"/>
    </row>
    <row r="36" spans="1:34">
      <c r="A36" s="4" t="s">
        <v>2078</v>
      </c>
      <c r="B36" s="40" t="s">
        <v>2073</v>
      </c>
      <c r="C36" s="4" t="s">
        <v>39</v>
      </c>
      <c r="D36" t="s">
        <v>2074</v>
      </c>
      <c r="E36" t="s">
        <v>2079</v>
      </c>
      <c r="F36" t="s">
        <v>66</v>
      </c>
      <c r="I36" t="s">
        <v>2050</v>
      </c>
      <c r="S36" t="s">
        <v>33</v>
      </c>
      <c r="T36" s="2">
        <v>45430</v>
      </c>
      <c r="U36" s="3" t="s">
        <v>45</v>
      </c>
      <c r="W36" s="14" t="s">
        <v>81</v>
      </c>
      <c r="X36" s="2"/>
      <c r="Y36" s="3"/>
      <c r="AC36" t="s">
        <v>47</v>
      </c>
    </row>
  </sheetData>
  <hyperlinks>
    <hyperlink ref="AC23" r:id="rId1" xr:uid="{238962AB-D672-42D1-86E9-373BC43B0873}"/>
    <hyperlink ref="AD23" r:id="rId2" xr:uid="{CE767916-2905-4B4B-A9C3-6BB252A52ED4}"/>
    <hyperlink ref="AC25" r:id="rId3" xr:uid="{6B0B82C6-322A-4499-A7A2-F84D4C0E2DB7}"/>
    <hyperlink ref="AC27" r:id="rId4" xr:uid="{63761B89-10AA-43DC-A249-4A5C2540F60A}"/>
    <hyperlink ref="AD27" r:id="rId5" xr:uid="{13B1BC44-0AAA-4676-9344-782BB60EA642}"/>
    <hyperlink ref="AC30" r:id="rId6" xr:uid="{49299372-DADD-4148-BA81-9449F1CC3469}"/>
    <hyperlink ref="AD30" r:id="rId7" xr:uid="{FAC9FA6D-F998-4DFB-AA80-DB276029B5F5}"/>
    <hyperlink ref="AE30" r:id="rId8" xr:uid="{CC85802E-4149-47D1-95E9-CBBFDAF0FE36}"/>
    <hyperlink ref="AE27" r:id="rId9" location="babyunserialize" xr:uid="{C9513A1A-6EFE-4951-862B-075127F9868B}"/>
    <hyperlink ref="U27" r:id="rId10" xr:uid="{6A522AF2-EDDA-4427-B143-52073512DFF9}"/>
    <hyperlink ref="X27" r:id="rId11" xr:uid="{8C54C694-F40C-4A3F-9412-D8E9B30D9266}"/>
    <hyperlink ref="AC31" r:id="rId12" xr:uid="{0BCD3F29-9434-4F8D-8A6C-727DA4B72F0E}"/>
    <hyperlink ref="X31" r:id="rId13" xr:uid="{6F727A01-4426-4A78-BC40-4AE68F738F26}"/>
    <hyperlink ref="AD31" r:id="rId14" xr:uid="{F5B46657-4C11-4E49-A8DB-453C35E6C24D}"/>
    <hyperlink ref="AE31" r:id="rId15" xr:uid="{A029F50F-755C-4292-8731-9AD7C164AB20}"/>
    <hyperlink ref="AC34" r:id="rId16" xr:uid="{88A1A6F8-355A-45C3-AA62-3C3E174C47AB}"/>
    <hyperlink ref="AD34" r:id="rId17" xr:uid="{9B0193CF-BF4E-4EF7-A4D2-C5A5B5C4DADB}"/>
    <hyperlink ref="AE34" r:id="rId18" xr:uid="{8634B717-1AE0-49E8-90C6-DB6AF08AFFCA}"/>
    <hyperlink ref="AC35" r:id="rId19" xr:uid="{9AD7163C-D644-4EAF-81A2-3BF7912DE37C}"/>
    <hyperlink ref="X21" r:id="rId20" xr:uid="{6275B263-D365-4AEE-9F98-9A63F76BD2DB}"/>
    <hyperlink ref="X24" r:id="rId21" xr:uid="{6E91D452-BEBB-4928-BD2D-C6682FC3380A}"/>
    <hyperlink ref="X25" r:id="rId22" xr:uid="{6F9B86C4-4F79-420F-A5EC-F79E8203CA21}"/>
    <hyperlink ref="X26" r:id="rId23" xr:uid="{5252CD6B-1289-4890-81DD-358D7479C534}"/>
    <hyperlink ref="X30" r:id="rId24" xr:uid="{E3A3C7AD-4158-4C88-B284-A0B94A397BE8}"/>
    <hyperlink ref="X29" r:id="rId25" xr:uid="{874E2A94-C050-4D38-A63E-D7BF0A246D58}"/>
    <hyperlink ref="X28" r:id="rId26" xr:uid="{C0E398FF-A9ED-448F-BA96-F5C573FC5CA5}"/>
    <hyperlink ref="X32" r:id="rId27" xr:uid="{E4C91A06-805F-47A8-AC7E-A80B683AECF3}"/>
    <hyperlink ref="X34" r:id="rId28" xr:uid="{1C1B66FA-0AB7-4BC2-8A93-50C3BF5C3F8D}"/>
    <hyperlink ref="X33" r:id="rId29" xr:uid="{7F542BBE-DA98-423A-BFA7-3CCF452EB737}"/>
    <hyperlink ref="X2" r:id="rId30" xr:uid="{8F4E5D1F-DD9C-4F2D-BE4C-F490DE8D44F2}"/>
    <hyperlink ref="X3" r:id="rId31" xr:uid="{C50BAB45-A31C-4D94-BA5A-23700B2A6E0C}"/>
    <hyperlink ref="X6" r:id="rId32" xr:uid="{964A7F8C-BBD5-47F1-8DAA-7E1462CD2E9E}"/>
    <hyperlink ref="X5" r:id="rId33" xr:uid="{7DE41DAB-D15C-4860-987B-412107317BA5}"/>
    <hyperlink ref="X4" r:id="rId34" xr:uid="{80E1BDF9-3A65-4A2C-B738-280188546364}"/>
    <hyperlink ref="X7" r:id="rId35" xr:uid="{FFAF3294-6659-4397-9FA8-EDFCAC765725}"/>
    <hyperlink ref="X10" r:id="rId36" xr:uid="{6138AF6E-9E82-4BF2-BD89-864291759F22}"/>
    <hyperlink ref="X8" r:id="rId37" xr:uid="{FD48436E-626E-4226-9A5C-E1F6C9FA17F8}"/>
    <hyperlink ref="X9" r:id="rId38" xr:uid="{05977EC7-1035-4B16-841A-1712994C8DCC}"/>
    <hyperlink ref="X11" r:id="rId39" xr:uid="{BC7DD6BE-4F84-4A49-952B-6B8431ADDF70}"/>
    <hyperlink ref="X12" r:id="rId40" xr:uid="{30BCC9F1-7BE4-4D77-B131-2586B7F22C2C}"/>
    <hyperlink ref="X15" r:id="rId41" location=":~:text=2015%E5%B9%B4%E7%AC%AC%E5%85%AB%E5%B1%8A,%E5%A2%9E%E5%BC%BA%E5%AD%A6%E7%94%9F%E4%BF%A1%E6%81%AF%E5%AE%89%E5%85%A8%E6%84%8F%E8%AF%86%E3%80%82" display="http://www.secedu.cn/jnjs/%E7%AC%AC%E5%85%AB%E5%B1%8A%E5%85%A8%E5%9B%BD%E5%A4%A7%E5%AD%A6%E7%94%9F%E4%BF%A1%E6%81%AF%E5%AE%89%E5%85%A8%E7%AB%9E%E8%B5%9B#:~:text=2015%E5%B9%B4%E7%AC%AC%E5%85%AB%E5%B1%8A,%E5%A2%9E%E5%BC%BA%E5%AD%A6%E7%94%9F%E4%BF%A1%E6%81%AF%E5%AE%89%E5%85%A8%E6%84%8F%E8%AF%86%E3%80%82" xr:uid="{BC509BBE-0AE8-491C-A282-E7EF7846C513}"/>
    <hyperlink ref="AC18" r:id="rId42" xr:uid="{D250898F-59F7-451B-A58A-62B754AA9A61}"/>
    <hyperlink ref="X17" r:id="rId43" xr:uid="{BA6EDF3F-5D50-4787-B93B-DE9963F68C5D}"/>
    <hyperlink ref="X18" r:id="rId44" xr:uid="{35C3363B-F5D7-4693-909F-08AC92EF928A}"/>
    <hyperlink ref="X19" r:id="rId45" xr:uid="{F0577A48-2EE2-4BB4-B075-AD67F82EE013}"/>
    <hyperlink ref="AC17" r:id="rId46" xr:uid="{7A024502-8583-418D-9F3F-E6772ED2B9B6}"/>
    <hyperlink ref="AD17" r:id="rId47" xr:uid="{B815866F-B3C1-4CED-804C-D123BF65A027}"/>
    <hyperlink ref="AC19" r:id="rId48" xr:uid="{4BAA6919-D473-4BC2-9AE5-9389D3318A4A}"/>
    <hyperlink ref="AD19" r:id="rId49" xr:uid="{17826633-E531-4CDA-ABE8-AB2E2F1F2E8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83294-C6CD-41EC-A710-3C1FF9263160}">
  <dimension ref="A1:I32"/>
  <sheetViews>
    <sheetView workbookViewId="0">
      <selection activeCell="D8" sqref="D8"/>
    </sheetView>
  </sheetViews>
  <sheetFormatPr baseColWidth="10" defaultColWidth="8.83203125" defaultRowHeight="16"/>
  <cols>
    <col min="1" max="1" width="41.33203125" customWidth="1"/>
    <col min="2" max="2" width="19.33203125" customWidth="1"/>
    <col min="3" max="3" width="34.83203125" customWidth="1"/>
    <col min="4" max="4" width="33.33203125" customWidth="1"/>
    <col min="5" max="5" width="61.5" customWidth="1"/>
    <col min="6" max="6" width="41.6640625" customWidth="1"/>
    <col min="7" max="7" width="44.6640625" customWidth="1"/>
    <col min="8" max="8" width="41.83203125" customWidth="1"/>
    <col min="9" max="9" width="44.83203125" customWidth="1"/>
  </cols>
  <sheetData>
    <row r="1" spans="1:9">
      <c r="A1" s="1" t="s">
        <v>2080</v>
      </c>
      <c r="B1" t="s">
        <v>2081</v>
      </c>
    </row>
    <row r="3" spans="1:9">
      <c r="A3" s="20">
        <v>1</v>
      </c>
      <c r="B3" s="20">
        <v>2</v>
      </c>
      <c r="C3" s="20">
        <v>3</v>
      </c>
      <c r="D3" s="20">
        <v>4</v>
      </c>
      <c r="E3" s="20">
        <v>5</v>
      </c>
      <c r="F3" s="20">
        <v>6</v>
      </c>
      <c r="G3" s="20">
        <v>7</v>
      </c>
      <c r="H3" s="20">
        <v>8</v>
      </c>
      <c r="I3" s="20">
        <v>9</v>
      </c>
    </row>
    <row r="4" spans="1:9" ht="17">
      <c r="A4" s="48" t="s">
        <v>443</v>
      </c>
      <c r="B4" s="33" t="s">
        <v>2082</v>
      </c>
      <c r="C4" s="50" t="s">
        <v>504</v>
      </c>
      <c r="D4" s="29" t="s">
        <v>2083</v>
      </c>
      <c r="E4" s="56" t="s">
        <v>2084</v>
      </c>
      <c r="F4" s="54" t="s">
        <v>2085</v>
      </c>
      <c r="G4" s="51" t="s">
        <v>627</v>
      </c>
      <c r="H4" s="26" t="s">
        <v>276</v>
      </c>
      <c r="I4" s="20" t="s">
        <v>2086</v>
      </c>
    </row>
    <row r="5" spans="1:9">
      <c r="A5" s="24" t="s">
        <v>438</v>
      </c>
      <c r="B5" s="32" t="s">
        <v>461</v>
      </c>
      <c r="C5" s="39" t="s">
        <v>2087</v>
      </c>
      <c r="D5" s="27" t="s">
        <v>2088</v>
      </c>
      <c r="E5" s="29" t="s">
        <v>2089</v>
      </c>
      <c r="F5" s="35" t="s">
        <v>2090</v>
      </c>
      <c r="G5" s="26" t="s">
        <v>283</v>
      </c>
      <c r="H5" s="45" t="s">
        <v>2091</v>
      </c>
      <c r="I5" s="34" t="s">
        <v>2092</v>
      </c>
    </row>
    <row r="6" spans="1:9">
      <c r="A6" s="31" t="s">
        <v>431</v>
      </c>
      <c r="B6" s="39" t="s">
        <v>2093</v>
      </c>
      <c r="C6" s="37" t="s">
        <v>2094</v>
      </c>
      <c r="D6" s="24" t="s">
        <v>2095</v>
      </c>
      <c r="E6" s="34" t="s">
        <v>582</v>
      </c>
      <c r="F6" s="26" t="s">
        <v>2096</v>
      </c>
      <c r="G6" s="45" t="s">
        <v>617</v>
      </c>
      <c r="H6" s="45" t="s">
        <v>648</v>
      </c>
      <c r="I6" s="52" t="s">
        <v>2097</v>
      </c>
    </row>
    <row r="7" spans="1:9">
      <c r="A7" s="22" t="s">
        <v>416</v>
      </c>
      <c r="B7" s="57" t="s">
        <v>2098</v>
      </c>
      <c r="C7" s="39" t="s">
        <v>480</v>
      </c>
      <c r="D7" s="56" t="s">
        <v>2099</v>
      </c>
      <c r="E7" s="24" t="s">
        <v>566</v>
      </c>
      <c r="F7" s="62" t="s">
        <v>588</v>
      </c>
      <c r="G7" s="30" t="s">
        <v>2100</v>
      </c>
      <c r="H7" s="47" t="s">
        <v>642</v>
      </c>
    </row>
    <row r="8" spans="1:9">
      <c r="A8" s="46" t="s">
        <v>359</v>
      </c>
      <c r="B8" s="23" t="s">
        <v>407</v>
      </c>
      <c r="C8" s="32" t="s">
        <v>473</v>
      </c>
      <c r="D8" s="56" t="s">
        <v>141</v>
      </c>
      <c r="E8" s="53" t="s">
        <v>2101</v>
      </c>
      <c r="F8" s="45" t="s">
        <v>2102</v>
      </c>
      <c r="G8" s="47" t="s">
        <v>638</v>
      </c>
      <c r="H8" s="45" t="s">
        <v>2103</v>
      </c>
    </row>
    <row r="9" spans="1:9">
      <c r="B9" s="25" t="s">
        <v>512</v>
      </c>
      <c r="C9" s="57" t="s">
        <v>484</v>
      </c>
      <c r="D9" s="43" t="s">
        <v>2104</v>
      </c>
      <c r="E9" s="27" t="s">
        <v>2105</v>
      </c>
      <c r="F9" s="45" t="s">
        <v>2106</v>
      </c>
    </row>
    <row r="10" spans="1:9">
      <c r="B10" s="57" t="s">
        <v>2107</v>
      </c>
      <c r="C10" s="57" t="s">
        <v>2108</v>
      </c>
      <c r="D10" s="56" t="s">
        <v>2109</v>
      </c>
      <c r="E10" s="21" t="s">
        <v>2110</v>
      </c>
      <c r="F10" s="30" t="s">
        <v>2111</v>
      </c>
      <c r="G10" s="20" t="s">
        <v>2086</v>
      </c>
      <c r="H10" s="20" t="s">
        <v>2086</v>
      </c>
    </row>
    <row r="11" spans="1:9">
      <c r="B11" s="42" t="s">
        <v>2112</v>
      </c>
      <c r="C11" s="58" t="s">
        <v>2113</v>
      </c>
      <c r="E11" s="7"/>
      <c r="F11" s="21" t="s">
        <v>2114</v>
      </c>
      <c r="G11" s="34" t="s">
        <v>2115</v>
      </c>
      <c r="H11" s="34" t="s">
        <v>2116</v>
      </c>
    </row>
    <row r="12" spans="1:9">
      <c r="C12" s="19" t="s">
        <v>2117</v>
      </c>
      <c r="D12" s="20" t="s">
        <v>2086</v>
      </c>
      <c r="E12" s="20" t="s">
        <v>2086</v>
      </c>
      <c r="G12" s="61" t="s">
        <v>2118</v>
      </c>
      <c r="H12" s="29" t="s">
        <v>2119</v>
      </c>
    </row>
    <row r="13" spans="1:9">
      <c r="C13" s="19" t="s">
        <v>2120</v>
      </c>
      <c r="D13" s="34" t="s">
        <v>2121</v>
      </c>
      <c r="E13" s="77" t="s">
        <v>2122</v>
      </c>
      <c r="H13" s="63" t="s">
        <v>1942</v>
      </c>
    </row>
    <row r="14" spans="1:9">
      <c r="C14" s="56" t="s">
        <v>134</v>
      </c>
    </row>
    <row r="15" spans="1:9">
      <c r="C15" s="19" t="s">
        <v>2123</v>
      </c>
    </row>
    <row r="16" spans="1:9">
      <c r="C16" s="19"/>
    </row>
    <row r="17" spans="1:3">
      <c r="C17" s="20" t="s">
        <v>2086</v>
      </c>
    </row>
    <row r="18" spans="1:3">
      <c r="C18" s="34" t="s">
        <v>2124</v>
      </c>
    </row>
    <row r="19" spans="1:3">
      <c r="C19" s="19"/>
    </row>
    <row r="20" spans="1:3">
      <c r="C20" s="19"/>
    </row>
    <row r="21" spans="1:3">
      <c r="C21" s="19"/>
    </row>
    <row r="22" spans="1:3">
      <c r="C22" s="19"/>
    </row>
    <row r="24" spans="1:3">
      <c r="A24" s="59"/>
      <c r="B24" t="s">
        <v>2125</v>
      </c>
    </row>
    <row r="26" spans="1:3">
      <c r="A26" t="s">
        <v>2126</v>
      </c>
    </row>
    <row r="27" spans="1:3">
      <c r="A27" t="s">
        <v>2127</v>
      </c>
    </row>
    <row r="28" spans="1:3">
      <c r="A28" t="s">
        <v>2128</v>
      </c>
    </row>
    <row r="31" spans="1:3">
      <c r="A31" s="79" t="s">
        <v>2129</v>
      </c>
    </row>
    <row r="32" spans="1:3">
      <c r="A32" s="7" t="s">
        <v>2130</v>
      </c>
    </row>
  </sheetData>
  <hyperlinks>
    <hyperlink ref="G12" r:id="rId1" display="(https://ctftime.org/event/1306)" xr:uid="{D9CDA63B-E48C-40C5-A0AE-9170E5A79BCE}"/>
    <hyperlink ref="E13" r:id="rId2" display="https://ctftime.org/event/708/" xr:uid="{58F6E283-47ED-40D7-88EF-0177032B53BA}"/>
    <hyperlink ref="A32" r:id="rId3" xr:uid="{B1D97598-66FF-4A30-A80E-ECEEDCBDDD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47DE-7E44-476F-B250-A98602966437}">
  <dimension ref="A1:C191"/>
  <sheetViews>
    <sheetView workbookViewId="0">
      <selection activeCell="C74" sqref="C74"/>
    </sheetView>
  </sheetViews>
  <sheetFormatPr baseColWidth="10" defaultColWidth="38.5" defaultRowHeight="16"/>
  <cols>
    <col min="1" max="1" width="47.1640625" style="71" customWidth="1"/>
    <col min="2" max="2" width="54.33203125" style="71" customWidth="1"/>
    <col min="3" max="3" width="59.6640625" style="71" customWidth="1"/>
  </cols>
  <sheetData>
    <row r="1" spans="1:3">
      <c r="A1" s="71" t="s">
        <v>2131</v>
      </c>
    </row>
    <row r="3" spans="1:3" ht="27.75" customHeight="1">
      <c r="A3" s="69" t="s">
        <v>2132</v>
      </c>
      <c r="B3" s="69" t="s">
        <v>2133</v>
      </c>
      <c r="C3" s="69" t="s">
        <v>2134</v>
      </c>
    </row>
    <row r="4" spans="1:3">
      <c r="A4" s="70" t="s">
        <v>2135</v>
      </c>
      <c r="B4" s="70" t="s">
        <v>2136</v>
      </c>
      <c r="C4" s="70" t="s">
        <v>2137</v>
      </c>
    </row>
    <row r="5" spans="1:3" ht="18">
      <c r="A5" s="70" t="s">
        <v>2138</v>
      </c>
      <c r="B5" s="72"/>
      <c r="C5" s="70" t="s">
        <v>2139</v>
      </c>
    </row>
    <row r="6" spans="1:3">
      <c r="A6" s="70" t="s">
        <v>2140</v>
      </c>
      <c r="B6" s="73" t="s">
        <v>2141</v>
      </c>
      <c r="C6" s="70" t="s">
        <v>2142</v>
      </c>
    </row>
    <row r="7" spans="1:3" ht="18">
      <c r="A7" s="70" t="s">
        <v>2143</v>
      </c>
      <c r="B7" s="72"/>
      <c r="C7" s="70" t="s">
        <v>2144</v>
      </c>
    </row>
    <row r="8" spans="1:3">
      <c r="A8" s="70" t="s">
        <v>2145</v>
      </c>
      <c r="B8" s="73" t="s">
        <v>2146</v>
      </c>
      <c r="C8" s="70" t="s">
        <v>2147</v>
      </c>
    </row>
    <row r="9" spans="1:3" ht="18">
      <c r="A9" s="70" t="s">
        <v>2148</v>
      </c>
      <c r="B9" s="72"/>
      <c r="C9" s="70" t="s">
        <v>2149</v>
      </c>
    </row>
    <row r="10" spans="1:3" ht="28">
      <c r="A10" s="70" t="s">
        <v>2150</v>
      </c>
      <c r="B10" s="73" t="s">
        <v>2151</v>
      </c>
      <c r="C10" s="70" t="s">
        <v>2152</v>
      </c>
    </row>
    <row r="11" spans="1:3" ht="18">
      <c r="A11" s="70" t="s">
        <v>2153</v>
      </c>
      <c r="B11" s="72"/>
      <c r="C11" s="70" t="s">
        <v>2154</v>
      </c>
    </row>
    <row r="12" spans="1:3">
      <c r="A12" s="70" t="s">
        <v>2155</v>
      </c>
      <c r="B12" s="73" t="s">
        <v>2156</v>
      </c>
      <c r="C12" s="70" t="s">
        <v>2157</v>
      </c>
    </row>
    <row r="13" spans="1:3" ht="18">
      <c r="A13" s="70" t="s">
        <v>2158</v>
      </c>
      <c r="B13" s="72"/>
      <c r="C13" s="70" t="s">
        <v>2159</v>
      </c>
    </row>
    <row r="14" spans="1:3">
      <c r="A14" s="70" t="s">
        <v>2160</v>
      </c>
      <c r="B14" s="73" t="s">
        <v>2161</v>
      </c>
      <c r="C14" s="70" t="s">
        <v>2162</v>
      </c>
    </row>
    <row r="15" spans="1:3" ht="18">
      <c r="A15" s="70" t="s">
        <v>2163</v>
      </c>
      <c r="B15" s="72"/>
      <c r="C15" s="70" t="s">
        <v>2164</v>
      </c>
    </row>
    <row r="16" spans="1:3">
      <c r="A16" s="70" t="s">
        <v>2165</v>
      </c>
      <c r="B16" s="73" t="s">
        <v>2166</v>
      </c>
      <c r="C16" s="70" t="s">
        <v>2167</v>
      </c>
    </row>
    <row r="17" spans="1:3" ht="28">
      <c r="A17" s="70" t="s">
        <v>2168</v>
      </c>
      <c r="B17" s="72"/>
      <c r="C17" s="70" t="s">
        <v>2169</v>
      </c>
    </row>
    <row r="18" spans="1:3">
      <c r="A18" s="70" t="s">
        <v>2170</v>
      </c>
      <c r="B18" s="73" t="s">
        <v>2171</v>
      </c>
      <c r="C18" s="70" t="s">
        <v>2172</v>
      </c>
    </row>
    <row r="19" spans="1:3" ht="18">
      <c r="A19" s="70" t="s">
        <v>2173</v>
      </c>
      <c r="B19" s="72"/>
      <c r="C19" s="70" t="s">
        <v>2174</v>
      </c>
    </row>
    <row r="20" spans="1:3" ht="28">
      <c r="A20" s="70" t="s">
        <v>2175</v>
      </c>
      <c r="B20" s="73" t="s">
        <v>2176</v>
      </c>
      <c r="C20" s="70" t="s">
        <v>2177</v>
      </c>
    </row>
    <row r="21" spans="1:3" ht="18">
      <c r="A21" s="70" t="s">
        <v>2178</v>
      </c>
      <c r="B21" s="72"/>
      <c r="C21" s="70" t="s">
        <v>2179</v>
      </c>
    </row>
    <row r="22" spans="1:3">
      <c r="A22" s="70" t="s">
        <v>2180</v>
      </c>
      <c r="B22" s="73" t="s">
        <v>2181</v>
      </c>
      <c r="C22" s="70" t="s">
        <v>2182</v>
      </c>
    </row>
    <row r="23" spans="1:3" ht="28">
      <c r="A23" s="70" t="s">
        <v>2183</v>
      </c>
      <c r="B23" s="72"/>
      <c r="C23" s="70" t="s">
        <v>2184</v>
      </c>
    </row>
    <row r="24" spans="1:3">
      <c r="A24" s="70" t="s">
        <v>2185</v>
      </c>
      <c r="B24" s="73" t="s">
        <v>2186</v>
      </c>
      <c r="C24" s="70" t="s">
        <v>2187</v>
      </c>
    </row>
    <row r="25" spans="1:3" ht="18">
      <c r="A25" s="70" t="s">
        <v>2188</v>
      </c>
      <c r="B25" s="72"/>
      <c r="C25" s="70" t="s">
        <v>2189</v>
      </c>
    </row>
    <row r="26" spans="1:3">
      <c r="A26" s="70" t="s">
        <v>2190</v>
      </c>
      <c r="B26" s="73" t="s">
        <v>2191</v>
      </c>
      <c r="C26" s="70" t="s">
        <v>2192</v>
      </c>
    </row>
    <row r="27" spans="1:3" ht="18">
      <c r="A27" s="70" t="s">
        <v>2193</v>
      </c>
      <c r="B27" s="72"/>
      <c r="C27" s="70" t="s">
        <v>2194</v>
      </c>
    </row>
    <row r="28" spans="1:3">
      <c r="A28" s="70" t="s">
        <v>2195</v>
      </c>
      <c r="B28" s="73" t="s">
        <v>2196</v>
      </c>
      <c r="C28" s="70" t="s">
        <v>2197</v>
      </c>
    </row>
    <row r="29" spans="1:3" ht="18">
      <c r="A29" s="70" t="s">
        <v>2198</v>
      </c>
      <c r="B29" s="72"/>
      <c r="C29" s="70" t="s">
        <v>2199</v>
      </c>
    </row>
    <row r="30" spans="1:3">
      <c r="A30" s="70" t="s">
        <v>2200</v>
      </c>
      <c r="B30" s="73" t="s">
        <v>2201</v>
      </c>
      <c r="C30" s="70" t="s">
        <v>2202</v>
      </c>
    </row>
    <row r="31" spans="1:3" ht="18">
      <c r="A31" s="70" t="s">
        <v>2203</v>
      </c>
      <c r="B31" s="72"/>
      <c r="C31" s="70" t="s">
        <v>2204</v>
      </c>
    </row>
    <row r="32" spans="1:3">
      <c r="A32" s="70" t="s">
        <v>2205</v>
      </c>
      <c r="B32" s="73" t="s">
        <v>2206</v>
      </c>
      <c r="C32" s="70" t="s">
        <v>2207</v>
      </c>
    </row>
    <row r="33" spans="1:3" ht="18">
      <c r="A33" s="72"/>
      <c r="B33" s="72"/>
      <c r="C33" s="70" t="s">
        <v>2208</v>
      </c>
    </row>
    <row r="34" spans="1:3">
      <c r="A34" s="73"/>
      <c r="B34" s="73" t="s">
        <v>2209</v>
      </c>
      <c r="C34" s="70" t="s">
        <v>2210</v>
      </c>
    </row>
    <row r="35" spans="1:3" ht="18">
      <c r="A35" s="72"/>
      <c r="B35" s="72"/>
      <c r="C35" s="70" t="s">
        <v>2211</v>
      </c>
    </row>
    <row r="36" spans="1:3">
      <c r="A36" s="73"/>
      <c r="B36" s="73" t="s">
        <v>2212</v>
      </c>
      <c r="C36" s="70" t="s">
        <v>2213</v>
      </c>
    </row>
    <row r="37" spans="1:3" ht="18">
      <c r="A37" s="72"/>
      <c r="B37" s="72"/>
      <c r="C37" s="70" t="s">
        <v>2214</v>
      </c>
    </row>
    <row r="38" spans="1:3">
      <c r="A38" s="73"/>
      <c r="B38" s="73" t="s">
        <v>2215</v>
      </c>
      <c r="C38" s="70" t="s">
        <v>2216</v>
      </c>
    </row>
    <row r="39" spans="1:3" ht="18">
      <c r="A39" s="72"/>
      <c r="B39" s="72"/>
      <c r="C39" s="70" t="s">
        <v>2217</v>
      </c>
    </row>
    <row r="40" spans="1:3">
      <c r="A40" s="73"/>
      <c r="B40" s="73" t="s">
        <v>2218</v>
      </c>
      <c r="C40" s="70" t="s">
        <v>2219</v>
      </c>
    </row>
    <row r="41" spans="1:3" ht="18">
      <c r="A41" s="72"/>
      <c r="B41" s="72"/>
      <c r="C41" s="70" t="s">
        <v>2220</v>
      </c>
    </row>
    <row r="42" spans="1:3">
      <c r="A42" s="73"/>
      <c r="B42" s="73" t="s">
        <v>2221</v>
      </c>
      <c r="C42" s="70" t="s">
        <v>2222</v>
      </c>
    </row>
    <row r="43" spans="1:3" ht="18">
      <c r="A43" s="72"/>
      <c r="B43" s="72"/>
      <c r="C43" s="70" t="s">
        <v>2223</v>
      </c>
    </row>
    <row r="44" spans="1:3">
      <c r="A44" s="73"/>
      <c r="B44" s="73" t="s">
        <v>2164</v>
      </c>
      <c r="C44" s="70" t="s">
        <v>2224</v>
      </c>
    </row>
    <row r="45" spans="1:3" ht="18">
      <c r="A45" s="72"/>
      <c r="B45" s="72"/>
      <c r="C45" s="70" t="s">
        <v>2225</v>
      </c>
    </row>
    <row r="46" spans="1:3">
      <c r="A46" s="73"/>
      <c r="B46" s="73" t="s">
        <v>2226</v>
      </c>
      <c r="C46" s="70" t="s">
        <v>2227</v>
      </c>
    </row>
    <row r="47" spans="1:3" ht="18">
      <c r="A47" s="72"/>
      <c r="B47" s="72"/>
      <c r="C47" s="70" t="s">
        <v>2228</v>
      </c>
    </row>
    <row r="48" spans="1:3">
      <c r="A48" s="73"/>
      <c r="B48" s="73" t="s">
        <v>2229</v>
      </c>
      <c r="C48" s="70" t="s">
        <v>2230</v>
      </c>
    </row>
    <row r="49" spans="1:3" ht="18">
      <c r="A49" s="72"/>
      <c r="B49" s="72"/>
      <c r="C49" s="70" t="s">
        <v>2231</v>
      </c>
    </row>
    <row r="50" spans="1:3">
      <c r="A50" s="73"/>
      <c r="B50" s="73" t="s">
        <v>2232</v>
      </c>
      <c r="C50" s="70" t="s">
        <v>2233</v>
      </c>
    </row>
    <row r="51" spans="1:3" ht="18">
      <c r="A51" s="72"/>
      <c r="B51" s="72"/>
      <c r="C51" s="70" t="s">
        <v>2234</v>
      </c>
    </row>
    <row r="52" spans="1:3">
      <c r="A52" s="73"/>
      <c r="B52" s="73" t="s">
        <v>2235</v>
      </c>
      <c r="C52" s="70" t="s">
        <v>2236</v>
      </c>
    </row>
    <row r="53" spans="1:3" ht="18">
      <c r="A53" s="72"/>
      <c r="B53" s="72"/>
      <c r="C53" s="70" t="s">
        <v>2237</v>
      </c>
    </row>
    <row r="54" spans="1:3">
      <c r="A54" s="73"/>
      <c r="B54" s="73" t="s">
        <v>2238</v>
      </c>
      <c r="C54" s="70" t="s">
        <v>2239</v>
      </c>
    </row>
    <row r="55" spans="1:3" ht="18">
      <c r="A55" s="72"/>
      <c r="B55" s="72"/>
      <c r="C55" s="70" t="s">
        <v>2240</v>
      </c>
    </row>
    <row r="56" spans="1:3">
      <c r="A56" s="73"/>
      <c r="B56" s="73" t="s">
        <v>2241</v>
      </c>
      <c r="C56" s="70" t="s">
        <v>2242</v>
      </c>
    </row>
    <row r="57" spans="1:3" ht="18">
      <c r="A57" s="72"/>
      <c r="B57" s="72"/>
      <c r="C57" s="70" t="s">
        <v>2243</v>
      </c>
    </row>
    <row r="58" spans="1:3">
      <c r="A58" s="73"/>
      <c r="B58" s="73" t="s">
        <v>2244</v>
      </c>
      <c r="C58" s="70" t="s">
        <v>2245</v>
      </c>
    </row>
    <row r="59" spans="1:3" ht="18">
      <c r="A59" s="72"/>
      <c r="B59" s="72"/>
      <c r="C59" s="70" t="s">
        <v>2246</v>
      </c>
    </row>
    <row r="60" spans="1:3">
      <c r="A60" s="73"/>
      <c r="B60" s="73" t="s">
        <v>2247</v>
      </c>
      <c r="C60" s="70" t="s">
        <v>2248</v>
      </c>
    </row>
    <row r="61" spans="1:3" ht="18">
      <c r="A61" s="72"/>
      <c r="B61" s="72"/>
      <c r="C61" s="70" t="s">
        <v>2249</v>
      </c>
    </row>
    <row r="62" spans="1:3">
      <c r="A62" s="73"/>
      <c r="B62" s="73" t="s">
        <v>2250</v>
      </c>
      <c r="C62" s="70" t="s">
        <v>2251</v>
      </c>
    </row>
    <row r="63" spans="1:3" ht="18">
      <c r="A63" s="72"/>
      <c r="B63" s="72"/>
      <c r="C63" s="70" t="s">
        <v>2252</v>
      </c>
    </row>
    <row r="64" spans="1:3">
      <c r="A64" s="73"/>
      <c r="B64" s="73" t="s">
        <v>2253</v>
      </c>
      <c r="C64" s="70" t="s">
        <v>2254</v>
      </c>
    </row>
    <row r="65" spans="1:3" ht="18">
      <c r="A65" s="72"/>
      <c r="B65" s="72"/>
      <c r="C65" s="70" t="s">
        <v>2255</v>
      </c>
    </row>
    <row r="66" spans="1:3">
      <c r="A66" s="73"/>
      <c r="B66" s="73" t="s">
        <v>2256</v>
      </c>
      <c r="C66" s="70" t="s">
        <v>2257</v>
      </c>
    </row>
    <row r="67" spans="1:3" ht="18">
      <c r="A67" s="72"/>
      <c r="B67" s="72"/>
      <c r="C67" s="70" t="s">
        <v>2258</v>
      </c>
    </row>
    <row r="68" spans="1:3">
      <c r="A68" s="73"/>
      <c r="B68" s="73" t="s">
        <v>2259</v>
      </c>
      <c r="C68" s="70" t="s">
        <v>2260</v>
      </c>
    </row>
    <row r="69" spans="1:3" ht="18">
      <c r="A69" s="72"/>
      <c r="B69" s="72"/>
      <c r="C69" s="70" t="s">
        <v>2261</v>
      </c>
    </row>
    <row r="70" spans="1:3">
      <c r="A70" s="73"/>
      <c r="B70" s="73" t="s">
        <v>2262</v>
      </c>
      <c r="C70" s="70" t="s">
        <v>2263</v>
      </c>
    </row>
    <row r="71" spans="1:3" ht="18">
      <c r="A71" s="72"/>
      <c r="B71" s="72"/>
      <c r="C71" s="70" t="s">
        <v>2264</v>
      </c>
    </row>
    <row r="72" spans="1:3">
      <c r="A72" s="73"/>
      <c r="B72" s="73" t="s">
        <v>2265</v>
      </c>
      <c r="C72" s="70" t="s">
        <v>2266</v>
      </c>
    </row>
    <row r="73" spans="1:3" ht="18">
      <c r="A73" s="72"/>
      <c r="B73" s="72"/>
      <c r="C73" s="70" t="s">
        <v>2267</v>
      </c>
    </row>
    <row r="74" spans="1:3">
      <c r="A74" s="73"/>
      <c r="B74" s="73" t="s">
        <v>2268</v>
      </c>
      <c r="C74" s="70" t="s">
        <v>2269</v>
      </c>
    </row>
    <row r="75" spans="1:3">
      <c r="B75" s="70" t="s">
        <v>2270</v>
      </c>
      <c r="C75" s="70" t="s">
        <v>2271</v>
      </c>
    </row>
    <row r="76" spans="1:3" ht="18">
      <c r="B76" s="72"/>
      <c r="C76" s="70" t="s">
        <v>2272</v>
      </c>
    </row>
    <row r="77" spans="1:3">
      <c r="B77" s="73" t="s">
        <v>2273</v>
      </c>
      <c r="C77" s="70" t="s">
        <v>2274</v>
      </c>
    </row>
    <row r="78" spans="1:3" ht="18">
      <c r="B78" s="72"/>
      <c r="C78" s="70" t="s">
        <v>2275</v>
      </c>
    </row>
    <row r="79" spans="1:3">
      <c r="B79" s="73" t="s">
        <v>2276</v>
      </c>
      <c r="C79" s="70" t="s">
        <v>2277</v>
      </c>
    </row>
    <row r="80" spans="1:3" ht="18">
      <c r="B80" s="72"/>
      <c r="C80" s="70" t="s">
        <v>2278</v>
      </c>
    </row>
    <row r="81" spans="2:3">
      <c r="B81" s="73" t="s">
        <v>2279</v>
      </c>
      <c r="C81" s="70" t="s">
        <v>2280</v>
      </c>
    </row>
    <row r="82" spans="2:3" ht="18">
      <c r="B82" s="72"/>
      <c r="C82" s="70" t="s">
        <v>2281</v>
      </c>
    </row>
    <row r="83" spans="2:3">
      <c r="B83" s="73" t="s">
        <v>2282</v>
      </c>
      <c r="C83" s="70" t="s">
        <v>2283</v>
      </c>
    </row>
    <row r="84" spans="2:3" ht="18">
      <c r="B84" s="72"/>
      <c r="C84" s="70" t="s">
        <v>2284</v>
      </c>
    </row>
    <row r="85" spans="2:3">
      <c r="B85" s="73" t="s">
        <v>2285</v>
      </c>
      <c r="C85" s="70" t="s">
        <v>2286</v>
      </c>
    </row>
    <row r="86" spans="2:3" ht="18">
      <c r="B86" s="72"/>
      <c r="C86" s="70" t="s">
        <v>2287</v>
      </c>
    </row>
    <row r="87" spans="2:3" ht="28">
      <c r="B87" s="73" t="s">
        <v>2288</v>
      </c>
      <c r="C87" s="70" t="s">
        <v>2289</v>
      </c>
    </row>
    <row r="88" spans="2:3" ht="18">
      <c r="B88" s="72"/>
      <c r="C88" s="70" t="s">
        <v>2290</v>
      </c>
    </row>
    <row r="89" spans="2:3">
      <c r="B89" s="73" t="s">
        <v>2291</v>
      </c>
      <c r="C89" s="70" t="s">
        <v>2292</v>
      </c>
    </row>
    <row r="90" spans="2:3" ht="18">
      <c r="B90" s="72"/>
      <c r="C90" s="70" t="s">
        <v>2293</v>
      </c>
    </row>
    <row r="91" spans="2:3">
      <c r="B91" s="73" t="s">
        <v>2294</v>
      </c>
      <c r="C91" s="70" t="s">
        <v>2295</v>
      </c>
    </row>
    <row r="92" spans="2:3">
      <c r="C92" s="70" t="s">
        <v>2296</v>
      </c>
    </row>
    <row r="93" spans="2:3">
      <c r="C93" s="70" t="s">
        <v>2297</v>
      </c>
    </row>
    <row r="94" spans="2:3">
      <c r="C94" s="70" t="s">
        <v>2298</v>
      </c>
    </row>
    <row r="95" spans="2:3">
      <c r="C95" s="70" t="s">
        <v>2299</v>
      </c>
    </row>
    <row r="96" spans="2:3">
      <c r="C96" s="70" t="s">
        <v>2300</v>
      </c>
    </row>
    <row r="97" spans="3:3">
      <c r="C97" s="70" t="s">
        <v>2301</v>
      </c>
    </row>
    <row r="98" spans="3:3">
      <c r="C98" s="70" t="s">
        <v>2302</v>
      </c>
    </row>
    <row r="99" spans="3:3">
      <c r="C99" s="70" t="s">
        <v>2303</v>
      </c>
    </row>
    <row r="100" spans="3:3">
      <c r="C100" s="70" t="s">
        <v>2304</v>
      </c>
    </row>
    <row r="101" spans="3:3">
      <c r="C101" s="70" t="s">
        <v>2305</v>
      </c>
    </row>
    <row r="102" spans="3:3">
      <c r="C102" s="70" t="s">
        <v>2306</v>
      </c>
    </row>
    <row r="103" spans="3:3">
      <c r="C103" s="70" t="s">
        <v>2307</v>
      </c>
    </row>
    <row r="104" spans="3:3">
      <c r="C104" s="70" t="s">
        <v>2308</v>
      </c>
    </row>
    <row r="105" spans="3:3">
      <c r="C105" s="70" t="s">
        <v>2309</v>
      </c>
    </row>
    <row r="106" spans="3:3">
      <c r="C106" s="70" t="s">
        <v>2310</v>
      </c>
    </row>
    <row r="107" spans="3:3">
      <c r="C107" s="70" t="s">
        <v>2311</v>
      </c>
    </row>
    <row r="108" spans="3:3">
      <c r="C108" s="70" t="s">
        <v>2312</v>
      </c>
    </row>
    <row r="109" spans="3:3">
      <c r="C109" s="70" t="s">
        <v>2313</v>
      </c>
    </row>
    <row r="110" spans="3:3">
      <c r="C110" s="70" t="s">
        <v>2314</v>
      </c>
    </row>
    <row r="111" spans="3:3">
      <c r="C111" s="70" t="s">
        <v>2315</v>
      </c>
    </row>
    <row r="112" spans="3:3">
      <c r="C112" s="70" t="s">
        <v>2316</v>
      </c>
    </row>
    <row r="113" spans="3:3">
      <c r="C113" s="70" t="s">
        <v>2317</v>
      </c>
    </row>
    <row r="114" spans="3:3">
      <c r="C114" s="70" t="s">
        <v>2318</v>
      </c>
    </row>
    <row r="115" spans="3:3">
      <c r="C115" s="70" t="s">
        <v>2319</v>
      </c>
    </row>
    <row r="116" spans="3:3">
      <c r="C116" s="70" t="s">
        <v>2320</v>
      </c>
    </row>
    <row r="117" spans="3:3">
      <c r="C117" s="70" t="s">
        <v>2321</v>
      </c>
    </row>
    <row r="118" spans="3:3">
      <c r="C118" s="70" t="s">
        <v>2322</v>
      </c>
    </row>
    <row r="119" spans="3:3">
      <c r="C119" s="70" t="s">
        <v>2323</v>
      </c>
    </row>
    <row r="120" spans="3:3">
      <c r="C120" s="70" t="s">
        <v>2324</v>
      </c>
    </row>
    <row r="121" spans="3:3">
      <c r="C121" s="70" t="s">
        <v>2325</v>
      </c>
    </row>
    <row r="122" spans="3:3">
      <c r="C122" s="70" t="s">
        <v>2326</v>
      </c>
    </row>
    <row r="123" spans="3:3">
      <c r="C123" s="70" t="s">
        <v>2327</v>
      </c>
    </row>
    <row r="124" spans="3:3">
      <c r="C124" s="70" t="s">
        <v>2328</v>
      </c>
    </row>
    <row r="125" spans="3:3">
      <c r="C125" s="70" t="s">
        <v>2329</v>
      </c>
    </row>
    <row r="126" spans="3:3">
      <c r="C126" s="70" t="s">
        <v>2330</v>
      </c>
    </row>
    <row r="127" spans="3:3">
      <c r="C127" s="70" t="s">
        <v>2331</v>
      </c>
    </row>
    <row r="128" spans="3:3">
      <c r="C128" s="70" t="s">
        <v>2332</v>
      </c>
    </row>
    <row r="129" spans="3:3">
      <c r="C129" s="70" t="s">
        <v>2333</v>
      </c>
    </row>
    <row r="130" spans="3:3">
      <c r="C130" s="70" t="s">
        <v>2334</v>
      </c>
    </row>
    <row r="131" spans="3:3">
      <c r="C131" s="70" t="s">
        <v>2335</v>
      </c>
    </row>
    <row r="132" spans="3:3">
      <c r="C132" s="70" t="s">
        <v>2336</v>
      </c>
    </row>
    <row r="133" spans="3:3">
      <c r="C133" s="70" t="s">
        <v>2337</v>
      </c>
    </row>
    <row r="134" spans="3:3">
      <c r="C134" s="70" t="s">
        <v>2338</v>
      </c>
    </row>
    <row r="135" spans="3:3">
      <c r="C135" s="70" t="s">
        <v>2339</v>
      </c>
    </row>
    <row r="136" spans="3:3">
      <c r="C136" s="70" t="s">
        <v>2340</v>
      </c>
    </row>
    <row r="137" spans="3:3">
      <c r="C137" s="70" t="s">
        <v>2341</v>
      </c>
    </row>
    <row r="138" spans="3:3">
      <c r="C138" s="70" t="s">
        <v>2342</v>
      </c>
    </row>
    <row r="139" spans="3:3">
      <c r="C139" s="70" t="s">
        <v>2343</v>
      </c>
    </row>
    <row r="140" spans="3:3">
      <c r="C140" s="70" t="s">
        <v>2344</v>
      </c>
    </row>
    <row r="141" spans="3:3">
      <c r="C141" s="70" t="s">
        <v>2345</v>
      </c>
    </row>
    <row r="142" spans="3:3">
      <c r="C142" s="70" t="s">
        <v>2346</v>
      </c>
    </row>
    <row r="143" spans="3:3">
      <c r="C143" s="70" t="s">
        <v>2347</v>
      </c>
    </row>
    <row r="144" spans="3:3">
      <c r="C144" s="70" t="s">
        <v>2348</v>
      </c>
    </row>
    <row r="145" spans="3:3">
      <c r="C145" s="70" t="s">
        <v>2349</v>
      </c>
    </row>
    <row r="146" spans="3:3">
      <c r="C146" s="70" t="s">
        <v>2350</v>
      </c>
    </row>
    <row r="147" spans="3:3">
      <c r="C147" s="70" t="s">
        <v>2351</v>
      </c>
    </row>
    <row r="148" spans="3:3">
      <c r="C148" s="70" t="s">
        <v>2352</v>
      </c>
    </row>
    <row r="149" spans="3:3">
      <c r="C149" s="70" t="s">
        <v>2353</v>
      </c>
    </row>
    <row r="150" spans="3:3">
      <c r="C150" s="70" t="s">
        <v>2354</v>
      </c>
    </row>
    <row r="151" spans="3:3">
      <c r="C151" s="70" t="s">
        <v>2355</v>
      </c>
    </row>
    <row r="152" spans="3:3">
      <c r="C152" s="70" t="s">
        <v>2356</v>
      </c>
    </row>
    <row r="153" spans="3:3">
      <c r="C153" s="70" t="s">
        <v>2357</v>
      </c>
    </row>
    <row r="154" spans="3:3">
      <c r="C154" s="70" t="s">
        <v>2358</v>
      </c>
    </row>
    <row r="155" spans="3:3">
      <c r="C155" s="70" t="s">
        <v>2359</v>
      </c>
    </row>
    <row r="156" spans="3:3">
      <c r="C156" s="70" t="s">
        <v>2360</v>
      </c>
    </row>
    <row r="157" spans="3:3">
      <c r="C157" s="70" t="s">
        <v>2361</v>
      </c>
    </row>
    <row r="158" spans="3:3">
      <c r="C158" s="70" t="s">
        <v>2362</v>
      </c>
    </row>
    <row r="159" spans="3:3">
      <c r="C159" s="70" t="s">
        <v>2363</v>
      </c>
    </row>
    <row r="160" spans="3:3">
      <c r="C160" s="70" t="s">
        <v>2364</v>
      </c>
    </row>
    <row r="161" spans="3:3">
      <c r="C161" s="70" t="s">
        <v>2365</v>
      </c>
    </row>
    <row r="162" spans="3:3">
      <c r="C162" s="70" t="s">
        <v>2366</v>
      </c>
    </row>
    <row r="163" spans="3:3">
      <c r="C163" s="70" t="s">
        <v>2367</v>
      </c>
    </row>
    <row r="164" spans="3:3">
      <c r="C164" s="70" t="s">
        <v>2368</v>
      </c>
    </row>
    <row r="165" spans="3:3" ht="28">
      <c r="C165" s="70" t="s">
        <v>2369</v>
      </c>
    </row>
    <row r="166" spans="3:3">
      <c r="C166" s="70" t="s">
        <v>2370</v>
      </c>
    </row>
    <row r="167" spans="3:3">
      <c r="C167" s="70" t="s">
        <v>2371</v>
      </c>
    </row>
    <row r="168" spans="3:3">
      <c r="C168" s="70" t="s">
        <v>2372</v>
      </c>
    </row>
    <row r="169" spans="3:3">
      <c r="C169" s="70" t="s">
        <v>2373</v>
      </c>
    </row>
    <row r="170" spans="3:3">
      <c r="C170" s="70" t="s">
        <v>2374</v>
      </c>
    </row>
    <row r="171" spans="3:3">
      <c r="C171" s="70" t="s">
        <v>2375</v>
      </c>
    </row>
    <row r="172" spans="3:3">
      <c r="C172" s="70" t="s">
        <v>2376</v>
      </c>
    </row>
    <row r="173" spans="3:3">
      <c r="C173" s="70" t="s">
        <v>2377</v>
      </c>
    </row>
    <row r="174" spans="3:3">
      <c r="C174" s="70" t="s">
        <v>2378</v>
      </c>
    </row>
    <row r="175" spans="3:3">
      <c r="C175" s="70" t="s">
        <v>2379</v>
      </c>
    </row>
    <row r="176" spans="3:3">
      <c r="C176" s="70" t="s">
        <v>2380</v>
      </c>
    </row>
    <row r="177" spans="3:3">
      <c r="C177" s="70" t="s">
        <v>2381</v>
      </c>
    </row>
    <row r="178" spans="3:3">
      <c r="C178" s="70" t="s">
        <v>2382</v>
      </c>
    </row>
    <row r="179" spans="3:3">
      <c r="C179" s="70" t="s">
        <v>2383</v>
      </c>
    </row>
    <row r="180" spans="3:3">
      <c r="C180" s="70" t="s">
        <v>2384</v>
      </c>
    </row>
    <row r="181" spans="3:3">
      <c r="C181" s="70" t="s">
        <v>2385</v>
      </c>
    </row>
    <row r="182" spans="3:3">
      <c r="C182" s="70" t="s">
        <v>2386</v>
      </c>
    </row>
    <row r="183" spans="3:3">
      <c r="C183" s="70" t="s">
        <v>2387</v>
      </c>
    </row>
    <row r="184" spans="3:3">
      <c r="C184" s="70" t="s">
        <v>2388</v>
      </c>
    </row>
    <row r="185" spans="3:3">
      <c r="C185" s="70" t="s">
        <v>2389</v>
      </c>
    </row>
    <row r="186" spans="3:3">
      <c r="C186" s="70" t="s">
        <v>2390</v>
      </c>
    </row>
    <row r="187" spans="3:3">
      <c r="C187" s="70" t="s">
        <v>2391</v>
      </c>
    </row>
    <row r="188" spans="3:3">
      <c r="C188" s="70" t="s">
        <v>2392</v>
      </c>
    </row>
    <row r="189" spans="3:3">
      <c r="C189" s="70" t="s">
        <v>2393</v>
      </c>
    </row>
    <row r="190" spans="3:3">
      <c r="C190" s="70" t="s">
        <v>2394</v>
      </c>
    </row>
    <row r="191" spans="3:3">
      <c r="C191" s="70" t="s">
        <v>2395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4C7C-9112-49EC-B562-8E2D4CF03323}">
  <dimension ref="A1:H14"/>
  <sheetViews>
    <sheetView workbookViewId="0">
      <selection activeCell="D14" sqref="D14"/>
    </sheetView>
  </sheetViews>
  <sheetFormatPr baseColWidth="10" defaultColWidth="8.83203125" defaultRowHeight="16"/>
  <cols>
    <col min="1" max="1" width="14.83203125" customWidth="1"/>
    <col min="2" max="2" width="24.33203125" customWidth="1"/>
    <col min="3" max="3" width="25.33203125" customWidth="1"/>
    <col min="4" max="4" width="34.83203125" customWidth="1"/>
    <col min="5" max="5" width="13.33203125" customWidth="1"/>
    <col min="6" max="6" width="11.1640625" customWidth="1"/>
    <col min="7" max="7" width="9" style="19"/>
  </cols>
  <sheetData>
    <row r="1" spans="1:8" ht="17">
      <c r="A1" s="65" t="s">
        <v>2396</v>
      </c>
      <c r="B1" s="65" t="s">
        <v>2397</v>
      </c>
      <c r="C1" s="65" t="s">
        <v>2398</v>
      </c>
      <c r="D1" s="65" t="s">
        <v>330</v>
      </c>
      <c r="E1" s="65" t="s">
        <v>2399</v>
      </c>
      <c r="F1" s="65" t="s">
        <v>2400</v>
      </c>
      <c r="G1" s="66" t="s">
        <v>2401</v>
      </c>
      <c r="H1" s="65" t="s">
        <v>2402</v>
      </c>
    </row>
    <row r="2" spans="1:8">
      <c r="A2" t="s">
        <v>2403</v>
      </c>
      <c r="B2" t="s">
        <v>422</v>
      </c>
      <c r="C2" s="67" t="s">
        <v>2404</v>
      </c>
      <c r="D2" t="s">
        <v>2405</v>
      </c>
    </row>
    <row r="3" spans="1:8">
      <c r="A3" t="s">
        <v>2406</v>
      </c>
      <c r="B3" t="s">
        <v>2407</v>
      </c>
      <c r="C3" t="s">
        <v>94</v>
      </c>
      <c r="D3" t="s">
        <v>2403</v>
      </c>
    </row>
    <row r="4" spans="1:8">
      <c r="A4" t="s">
        <v>422</v>
      </c>
      <c r="B4" t="s">
        <v>2403</v>
      </c>
      <c r="D4" t="s">
        <v>2407</v>
      </c>
    </row>
    <row r="5" spans="1:8">
      <c r="A5" t="s">
        <v>2408</v>
      </c>
      <c r="B5" t="s">
        <v>2409</v>
      </c>
      <c r="D5" t="s">
        <v>2410</v>
      </c>
    </row>
    <row r="6" spans="1:8">
      <c r="A6" t="s">
        <v>2411</v>
      </c>
      <c r="B6" t="s">
        <v>1938</v>
      </c>
      <c r="D6" t="s">
        <v>2406</v>
      </c>
    </row>
    <row r="7" spans="1:8">
      <c r="A7" t="s">
        <v>2410</v>
      </c>
      <c r="B7" t="s">
        <v>2411</v>
      </c>
      <c r="D7" t="s">
        <v>2411</v>
      </c>
    </row>
    <row r="8" spans="1:8">
      <c r="A8" t="s">
        <v>2412</v>
      </c>
      <c r="B8" t="s">
        <v>2406</v>
      </c>
      <c r="D8" t="s">
        <v>2413</v>
      </c>
    </row>
    <row r="9" spans="1:8">
      <c r="A9" t="s">
        <v>319</v>
      </c>
      <c r="D9" t="s">
        <v>277</v>
      </c>
    </row>
    <row r="10" spans="1:8" ht="34">
      <c r="A10" t="s">
        <v>2413</v>
      </c>
      <c r="D10" s="68" t="s">
        <v>2414</v>
      </c>
    </row>
    <row r="11" spans="1:8">
      <c r="A11" t="s">
        <v>277</v>
      </c>
      <c r="D11" t="s">
        <v>94</v>
      </c>
    </row>
    <row r="12" spans="1:8" ht="17">
      <c r="A12" s="60" t="s">
        <v>2415</v>
      </c>
      <c r="D12" t="s">
        <v>2416</v>
      </c>
    </row>
    <row r="13" spans="1:8">
      <c r="A13" t="s">
        <v>2405</v>
      </c>
      <c r="D13" t="s">
        <v>2417</v>
      </c>
    </row>
    <row r="14" spans="1:8">
      <c r="A14" t="s">
        <v>2417</v>
      </c>
      <c r="D14" s="67" t="s">
        <v>2404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C8BD-DAA3-4490-B264-608180CD47DB}">
  <dimension ref="A1:AA20"/>
  <sheetViews>
    <sheetView workbookViewId="0">
      <selection activeCell="A8" sqref="A8"/>
    </sheetView>
  </sheetViews>
  <sheetFormatPr baseColWidth="10" defaultColWidth="8.83203125" defaultRowHeight="16"/>
  <sheetData>
    <row r="1" spans="1:27">
      <c r="A1" s="1" t="s">
        <v>2418</v>
      </c>
      <c r="Q1" s="1" t="s">
        <v>2419</v>
      </c>
    </row>
    <row r="2" spans="1:27">
      <c r="A2" s="7" t="s">
        <v>2420</v>
      </c>
      <c r="C2" t="s">
        <v>2421</v>
      </c>
      <c r="Q2" s="7" t="s">
        <v>2422</v>
      </c>
    </row>
    <row r="3" spans="1:27">
      <c r="A3" s="7" t="s">
        <v>2423</v>
      </c>
      <c r="Q3" s="41" t="s">
        <v>2424</v>
      </c>
      <c r="AA3" s="15" t="s">
        <v>2425</v>
      </c>
    </row>
    <row r="4" spans="1:27">
      <c r="A4" s="7" t="s">
        <v>2426</v>
      </c>
      <c r="Q4" t="s">
        <v>2427</v>
      </c>
    </row>
    <row r="5" spans="1:27">
      <c r="A5" s="7" t="s">
        <v>2428</v>
      </c>
      <c r="C5" s="15" t="s">
        <v>2429</v>
      </c>
      <c r="Q5" s="7" t="s">
        <v>2430</v>
      </c>
    </row>
    <row r="6" spans="1:27">
      <c r="A6" s="7" t="s">
        <v>2431</v>
      </c>
      <c r="C6" t="s">
        <v>2432</v>
      </c>
    </row>
    <row r="7" spans="1:27">
      <c r="A7" s="7" t="s">
        <v>2433</v>
      </c>
    </row>
    <row r="8" spans="1:27">
      <c r="A8" s="41" t="s">
        <v>2434</v>
      </c>
    </row>
    <row r="13" spans="1:27">
      <c r="A13" s="1" t="s">
        <v>2435</v>
      </c>
    </row>
    <row r="14" spans="1:27">
      <c r="A14" s="7" t="s">
        <v>2436</v>
      </c>
    </row>
    <row r="15" spans="1:27">
      <c r="A15" s="7" t="s">
        <v>2437</v>
      </c>
    </row>
    <row r="18" spans="1:6">
      <c r="A18" s="1" t="s">
        <v>81</v>
      </c>
    </row>
    <row r="19" spans="1:6">
      <c r="A19" s="7" t="s">
        <v>2438</v>
      </c>
      <c r="F19" s="41" t="s">
        <v>2439</v>
      </c>
    </row>
    <row r="20" spans="1:6">
      <c r="A20" s="7"/>
    </row>
  </sheetData>
  <hyperlinks>
    <hyperlink ref="A2" r:id="rId1" xr:uid="{765CA613-F925-4F7F-8D87-8AB007E1027D}"/>
    <hyperlink ref="A3" r:id="rId2" xr:uid="{D1477F86-3BBF-4A07-A38B-2B303288814B}"/>
    <hyperlink ref="A4" r:id="rId3" xr:uid="{A0FEDCE7-4217-47B0-8A20-69B9C72087E2}"/>
    <hyperlink ref="A15" r:id="rId4" location="rule" xr:uid="{319E8301-CB11-4213-BED2-4515BF78FB88}"/>
    <hyperlink ref="A14" r:id="rId5" xr:uid="{29F33FFB-FD25-4BD0-85CB-58C7B161A503}"/>
    <hyperlink ref="A5" r:id="rId6" xr:uid="{33E0028A-3ECB-43DA-BBF6-DFCD89CF418F}"/>
    <hyperlink ref="A6" r:id="rId7" xr:uid="{58A2E2F4-C7F3-4581-8209-1E76A996D60A}"/>
    <hyperlink ref="A19" r:id="rId8" xr:uid="{8B6079B3-73EC-4E42-92C2-0EABCDB44DB6}"/>
    <hyperlink ref="Q2" r:id="rId9" xr:uid="{CB53E796-4609-43EB-9E6E-5707D07AF478}"/>
    <hyperlink ref="A7" r:id="rId10" xr:uid="{588E6F0A-31A2-478C-AF84-E5D92D8EA723}"/>
    <hyperlink ref="Q5" r:id="rId11" location="writeup_list" xr:uid="{B57BA4F5-6A1C-4743-B5FC-4EDD42828FD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F80E-2231-4133-8180-D08E73F2D15A}">
  <dimension ref="A1:B12"/>
  <sheetViews>
    <sheetView workbookViewId="0">
      <selection activeCell="A13" sqref="A13"/>
    </sheetView>
  </sheetViews>
  <sheetFormatPr baseColWidth="10" defaultColWidth="8.83203125" defaultRowHeight="16"/>
  <cols>
    <col min="1" max="1" width="39.83203125" customWidth="1"/>
    <col min="2" max="2" width="33.33203125" customWidth="1"/>
  </cols>
  <sheetData>
    <row r="1" spans="1:2">
      <c r="A1" s="11" t="s">
        <v>2440</v>
      </c>
    </row>
    <row r="2" spans="1:2">
      <c r="A2" t="s">
        <v>2441</v>
      </c>
    </row>
    <row r="3" spans="1:2">
      <c r="A3" t="s">
        <v>2442</v>
      </c>
      <c r="B3" s="7"/>
    </row>
    <row r="4" spans="1:2">
      <c r="A4" t="s">
        <v>2397</v>
      </c>
    </row>
    <row r="5" spans="1:2">
      <c r="A5" t="s">
        <v>2443</v>
      </c>
    </row>
    <row r="6" spans="1:2">
      <c r="A6" t="s">
        <v>2444</v>
      </c>
    </row>
    <row r="7" spans="1:2">
      <c r="A7" t="s">
        <v>330</v>
      </c>
    </row>
    <row r="8" spans="1:2">
      <c r="A8" t="s">
        <v>2445</v>
      </c>
    </row>
    <row r="9" spans="1:2">
      <c r="A9" t="s">
        <v>2446</v>
      </c>
    </row>
    <row r="10" spans="1:2">
      <c r="A10" t="s">
        <v>2447</v>
      </c>
    </row>
    <row r="11" spans="1:2">
      <c r="A11" t="s">
        <v>2448</v>
      </c>
    </row>
    <row r="12" spans="1:2">
      <c r="A12" t="s">
        <v>2449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Visualization Data</vt:lpstr>
      <vt:lpstr>Master</vt:lpstr>
      <vt:lpstr>Data Analysis</vt:lpstr>
      <vt:lpstr>Trash</vt:lpstr>
      <vt:lpstr>XCTF</vt:lpstr>
      <vt:lpstr>CNNVD Tiers</vt:lpstr>
      <vt:lpstr>Contests Partic. Top Teams</vt:lpstr>
      <vt:lpstr>Websites</vt:lpstr>
      <vt:lpstr>Top CTF Teams</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Dakota Cary</dc:creator>
  <cp:keywords/>
  <dc:description/>
  <cp:lastModifiedBy>Dakota Cary</cp:lastModifiedBy>
  <cp:revision/>
  <dcterms:created xsi:type="dcterms:W3CDTF">2024-05-07T18:00:10Z</dcterms:created>
  <dcterms:modified xsi:type="dcterms:W3CDTF">2024-09-08T01:29:11Z</dcterms:modified>
  <cp:category/>
  <cp:contentStatus/>
</cp:coreProperties>
</file>