
<file path=[Content_Types].xml><?xml version="1.0" encoding="utf-8"?>
<Types xmlns="http://schemas.openxmlformats.org/package/2006/content-types">
  <Default Extension="png" ContentType="image/png"/>
  <Default Extension="gif" ContentType="image/gif"/>
  <Default Extension="jp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            <Relationships xmlns="http://schemas.openxmlformats.org/package/2006/relationships">
               <Relationship Id="rId3" Type="http://schemas.openxmlformats.org/officeDocument/2006/relationships/extended-properties" Target="docProps/app.xml"/>
               <Relationship Id="rId2" Type="http://schemas.openxmlformats.org/package/2006/relationships/metadata/core-properties" Target="docProps/core.xml"/>
               <Relationship Id="rId1" Type="http://schemas.openxmlformats.org/officeDocument/2006/relationships/officeDocument" Target="xl/workbook.xml"/>
            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8195" windowHeight="7995"/>
  </bookViews>
  <sheets>
    <sheet name="Nutrizoe Summary" sheetId="1" r:id="rId1"/>
    <sheet name="Yearly MIS" sheetId="2" r:id="rId2"/>
    <sheet name="SHA Financial Plan" sheetId="3" r:id="rId3"/>
  </sheets>
  <calcPr fullCalcOnLoad="1" calcId="145621"/>
</workbook>
</file>

<file path=xl/sharedStrings.xml><?xml version="1.0" encoding="utf-8"?>
<sst xmlns="http://schemas.openxmlformats.org/spreadsheetml/2006/main" count="113" uniqueCount="83">
  <si>
    <t xml:space="preserve">Average Growth QoQ / Q1 FY23</t>
  </si>
  <si>
    <t xml:space="preserve">Revenue</t>
  </si>
  <si>
    <t xml:space="preserve">Projected (Incl GST)</t>
  </si>
  <si>
    <t xml:space="preserve">Achieved GMV</t>
  </si>
  <si>
    <t xml:space="preserve">GMV % Ach</t>
  </si>
  <si>
    <t xml:space="preserve">Achieved (Incl GST)</t>
  </si>
  <si>
    <t xml:space="preserve">NR % Ach</t>
  </si>
  <si>
    <t xml:space="preserve">Q1 FY 22</t>
  </si>
  <si>
    <t xml:space="preserve">Q2 FY 22</t>
  </si>
  <si>
    <t xml:space="preserve">Q3 FY22</t>
  </si>
  <si>
    <t xml:space="preserve">Q4 FY22</t>
  </si>
  <si>
    <t xml:space="preserve">Total</t>
  </si>
  <si>
    <t xml:space="preserve">Till July2022</t>
  </si>
  <si>
    <t xml:space="preserve">Projected Rev (Incl GST)</t>
  </si>
  <si>
    <t xml:space="preserve">Q1 FY 23</t>
  </si>
  <si>
    <t xml:space="preserve">Q2 FY 23</t>
  </si>
  <si>
    <t xml:space="preserve">Q3 FY23</t>
  </si>
  <si>
    <t xml:space="preserve">Q4 FY23</t>
  </si>
  <si>
    <t xml:space="preserve">Projected Expenses</t>
  </si>
  <si>
    <t xml:space="preserve">Actual Expenses</t>
  </si>
  <si>
    <t xml:space="preserve">% Spends</t>
  </si>
  <si>
    <t xml:space="preserve">Projected Burn</t>
  </si>
  <si>
    <t xml:space="preserve">Actual Burn</t>
  </si>
  <si>
    <t xml:space="preserve">Burn %</t>
  </si>
  <si>
    <t xml:space="preserve">** There will be diff between GSTR and Burn as few marketplaces will give us invoices on full GMV vs Market Aggregators which will give invoices less comissions</t>
  </si>
  <si>
    <t xml:space="preserve">Growth MOM(%)</t>
  </si>
  <si>
    <t xml:space="preserve">* Revenue nos. are Inclusive of Commissions</t>
  </si>
  <si>
    <t xml:space="preserve">** Projections as per submitted BP</t>
  </si>
  <si>
    <t xml:space="preserve">Projected</t>
  </si>
  <si>
    <t xml:space="preserve">Actuals</t>
  </si>
  <si>
    <t xml:space="preserve">Revenue - GMV</t>
  </si>
  <si>
    <t xml:space="preserve">Invoice Values - Ex Commissions</t>
  </si>
  <si>
    <t xml:space="preserve">Filed GSTR - 1</t>
  </si>
  <si>
    <t xml:space="preserve">Operating Monthly Expenses(Ex Capex)</t>
  </si>
  <si>
    <t xml:space="preserve">Spends</t>
  </si>
  <si>
    <t xml:space="preserve">Cost of Sales</t>
  </si>
  <si>
    <t xml:space="preserve">EBIDTA</t>
  </si>
  <si>
    <t xml:space="preserve">Carry Forward EBIDTA</t>
  </si>
  <si>
    <t xml:space="preserve">Monthly Burn _ OPEX</t>
  </si>
  <si>
    <t xml:space="preserve">AOV + CAC</t>
  </si>
  <si>
    <t xml:space="preserve">A]Average Revenue Realisation - AOV</t>
  </si>
  <si>
    <t xml:space="preserve">B] Total Marketing Spends</t>
  </si>
  <si>
    <t xml:space="preserve">C] CAC</t>
  </si>
  <si>
    <t xml:space="preserve">December</t>
  </si>
  <si>
    <t xml:space="preserve">January</t>
  </si>
  <si>
    <t xml:space="preserve">February</t>
  </si>
  <si>
    <t xml:space="preserve">March</t>
  </si>
  <si>
    <t xml:space="preserve">MTH 1</t>
  </si>
  <si>
    <t xml:space="preserve">MTH 2</t>
  </si>
  <si>
    <t xml:space="preserve">MTH 3</t>
  </si>
  <si>
    <t xml:space="preserve">MTH 4</t>
  </si>
  <si>
    <t xml:space="preserve">MTH 5</t>
  </si>
  <si>
    <t xml:space="preserve">MTH 6</t>
  </si>
  <si>
    <t xml:space="preserve">MTH 7</t>
  </si>
  <si>
    <t xml:space="preserve">MTH 8</t>
  </si>
  <si>
    <t xml:space="preserve">MTH 9</t>
  </si>
  <si>
    <t xml:space="preserve">MTH 10</t>
  </si>
  <si>
    <t xml:space="preserve">MTH 11</t>
  </si>
  <si>
    <t xml:space="preserve">MTH 12</t>
  </si>
  <si>
    <t xml:space="preserve">MTH 13</t>
  </si>
  <si>
    <t xml:space="preserve">MTH 14</t>
  </si>
  <si>
    <t xml:space="preserve">MTH 15</t>
  </si>
  <si>
    <t xml:space="preserve">MTH 16</t>
  </si>
  <si>
    <t xml:space="preserve">Sales</t>
  </si>
  <si>
    <t xml:space="preserve">Achieved</t>
  </si>
  <si>
    <t xml:space="preserve">Total Monthly Expense</t>
  </si>
  <si>
    <t xml:space="preserve">Actual Expense</t>
  </si>
  <si>
    <t xml:space="preserve">Net Sales</t>
  </si>
  <si>
    <t xml:space="preserve">COGS</t>
  </si>
  <si>
    <t xml:space="preserve">COGS (%)</t>
  </si>
  <si>
    <t xml:space="preserve">Gross Income</t>
  </si>
  <si>
    <t xml:space="preserve">Gross Income (%)</t>
  </si>
  <si>
    <t xml:space="preserve">Cost of Marketing</t>
  </si>
  <si>
    <t xml:space="preserve">Marketing (%)</t>
  </si>
  <si>
    <t xml:space="preserve">ROAS</t>
  </si>
  <si>
    <t xml:space="preserve">Operating Expenses ( Excld. Employees)</t>
  </si>
  <si>
    <t xml:space="preserve">Opex (%)</t>
  </si>
  <si>
    <t xml:space="preserve">Employee Benefits</t>
  </si>
  <si>
    <t xml:space="preserve">Employee Benefits (%)</t>
  </si>
  <si>
    <t xml:space="preserve">Product Launch</t>
  </si>
  <si>
    <t xml:space="preserve">EBITDA</t>
  </si>
  <si>
    <t xml:space="preserve">EBITDA (%)</t>
  </si>
  <si>
    <t xml:space="preserve">Cumulative Losses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</si>
</sst>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7">
    <numFmt formatCode="\ * #,##0.00\ ;\ * \(#,##0.00\);\ * \-#\ ;\ @\ " numFmtId="165"/>
    <numFmt formatCode="\ * #,##0.00\ ;\ * \(#,##0.00\);\ * \-#\ ;\ @\ " numFmtId="166"/>
    <numFmt formatCode="\ * #,##0.00\ ;\ * \(#,##0.00\);\ * \-#\ ;\ @\ " numFmtId="167"/>
    <numFmt formatCode="\ * #,##0.00\ ;\ * \(#,##0.00\);\ * \-#\ ;\ @\ " numFmtId="168"/>
    <numFmt formatCode="\ * #,##0.00\ ;\ * \(#,##0.00\);\ * \-#\ ;\ @\ " numFmtId="169"/>
    <numFmt formatCode="\ * #,##0.00\ ;\ * \(#,##0.00\);\ * \-#\ ;\ @\ " numFmtId="170"/>
    <numFmt formatCode="\ * #,##0.00\ ;\ * \(#,##0.00\);\ * \-#\ ;\ @\ " numFmtId="171"/>
    <numFmt formatCode="\ * #,##0.00\ ;\ * \(#,##0.00\);\ * \-#\ ;\ @\ " numFmtId="172"/>
    <numFmt formatCode="\ * #,##0.00\ ;\ * \(#,##0.00\);\ * \-#\ ;\ @\ " numFmtId="173"/>
    <numFmt formatCode="\ * #,##0.00\ ;\ * \(#,##0.00\);\ * \-#\ ;\ @\ " numFmtId="174"/>
    <numFmt formatCode="\ * #,##0.00\ ;\ * \(#,##0.00\);\ * \-#\ ;\ @\ " numFmtId="175"/>
    <numFmt formatCode="\ * #,##0.00\ ;\ * \(#,##0.00\);\ * \-#\ ;\ @\ " numFmtId="176"/>
    <numFmt formatCode="\ * #,##0.00\ ;\ * \(#,##0.00\);\ * \-#\ ;\ @\ " numFmtId="177"/>
    <numFmt formatCode="\ * #,##0.00\ ;\ * \(#,##0.00\);\ * \-#\ ;\ @\ " numFmtId="178"/>
    <numFmt formatCode="\ * #,##0.00\ ;\ * \(#,##0.00\);\ * \-#\ ;\ @\ " numFmtId="179"/>
    <numFmt formatCode="\ * #,##0.00\ ;\ * \(#,##0.00\);\ * \-#\ ;\ @\ " numFmtId="180"/>
    <numFmt formatCode="\ * #,##0.00\ ;\ * \(#,##0.00\);\ * \-#\ ;\ @\ " numFmtId="181"/>
    <numFmt formatCode="\ * #,##0.00\ ;\ * \(#,##0.00\);\ * \-#\ ;\ @\ " numFmtId="182"/>
    <numFmt formatCode="\ * #,##0.00\ ;\ * \(#,##0.00\);\ * \-#\ ;\ @\ " numFmtId="183"/>
    <numFmt formatCode="\ * #,##0.00\ ;\ * \(#,##0.00\);\ * \-#\ ;\ @\ " numFmtId="184"/>
    <numFmt formatCode="\ * #,##0.00\ ;\ * \(#,##0.00\);\ * \-#\ ;\ @\ " numFmtId="185"/>
    <numFmt formatCode="\ * #,##0.00\ ;\ * \(#,##0.00\);\ * \-#\ ;\ @\ " numFmtId="186"/>
    <numFmt formatCode="\ * #,##0.00\ ;\ * \(#,##0.00\);\ * \-#\ ;\ @\ " numFmtId="187"/>
    <numFmt formatCode="\ * #,##0.00\ ;\ * \(#,##0.00\);\ * \-#\ ;\ @\ " numFmtId="188"/>
    <numFmt formatCode="\ * #,##0.00\ ;\ * \(#,##0.00\);\ * \-#\ ;\ @\ " numFmtId="189"/>
    <numFmt formatCode="mm/yy" numFmtId="190"/>
    <numFmt formatCode="mm/yy" numFmtId="191"/>
    <numFmt formatCode="\ * #,##0.00\ ;\ * \(#,##0.00\);\ * \-#\ ;\ @\ " numFmtId="192"/>
    <numFmt formatCode="\ * #,##0.00\ ;\ * \(#,##0.00\);\ * \-#\ ;\ @\ " numFmtId="193"/>
    <numFmt formatCode="mm/yy" numFmtId="194"/>
    <numFmt formatCode="mm/yy" numFmtId="195"/>
    <numFmt formatCode="mm/yy" numFmtId="196"/>
    <numFmt formatCode="mm/yy" numFmtId="197"/>
    <numFmt formatCode="mm/yy" numFmtId="198"/>
    <numFmt formatCode="mm/yy" numFmtId="199"/>
    <numFmt formatCode="\ * #,##0.00\ ;\ * \(#,##0.00\);\ * \-#\ ;\ @\ " numFmtId="200"/>
    <numFmt formatCode="\ * #,##0.00\ ;\ * \(#,##0.00\);\ * \-#\ ;\ @\ " numFmtId="201"/>
    <numFmt formatCode="\ * #,##0.00\ ;\ * \(#,##0.00\);\ * \-#\ ;\ @\ " numFmtId="202"/>
    <numFmt formatCode="\ * #,##0.00\ ;\ * \(#,##0.00\);\ * \-#\ ;\ @\ " numFmtId="203"/>
    <numFmt formatCode="\ * #,##0.00\ ;\ * \(#,##0.00\);\ * \-#\ ;\ @\ " numFmtId="204"/>
    <numFmt formatCode="\ * #,##0.00\ ;\ * \(#,##0.00\);\ * \-#\ ;\ @\ " numFmtId="205"/>
    <numFmt formatCode="\ * #,##0.00\ ;\ * \(#,##0.00\);\ * \-#\ ;\ @\ " numFmtId="206"/>
    <numFmt formatCode="\ * #,##0.00\ ;\ * \(#,##0.00\);\ * \-#\ ;\ @\ " numFmtId="207"/>
    <numFmt formatCode="\ * #,##0.00\ ;\ * \(#,##0.00\);\ * \-#\ ;\ @\ " numFmtId="208"/>
    <numFmt formatCode="\ * #,##0.00\ ;\ * \(#,##0.00\);\ * \-#\ ;\ @\ " numFmtId="209"/>
    <numFmt formatCode="\ * #,##0.00\ ;\ * \(#,##0.00\);\ * \-#\ ;\ @\ " numFmtId="210"/>
    <numFmt formatCode="\ * #,##0.00\ ;\ * \(#,##0.00\);\ * \-#\ ;\ @\ " numFmtId="211"/>
    <numFmt formatCode="\ * #,##0.00\ ;\ * \(#,##0.00\);\ * \-#\ ;\ @\ " numFmtId="212"/>
    <numFmt formatCode="\ * #,##0.00\ ;\ * \(#,##0.00\);\ * \-#\ ;\ @\ " numFmtId="213"/>
    <numFmt formatCode="\ * #,##0.00\ ;\ * \(#,##0.00\);\ * \-#\ ;\ @\ " numFmtId="214"/>
    <numFmt formatCode="\ * #,##0.00\ ;\ * \(#,##0.00\);\ * \-#\ ;\ @\ " numFmtId="215"/>
    <numFmt formatCode="\ * #,##0.00\ ;\ * \(#,##0.00\);\ * \-#\ ;\ @\ " numFmtId="216"/>
    <numFmt formatCode="\ * #,##0.00\ ;\ * \(#,##0.00\);\ * \-#\ ;\ @\ " numFmtId="217"/>
    <numFmt formatCode="\ * #,##0.00\ ;\ * \(#,##0.00\);\ * \-#\ ;\ @\ " numFmtId="218"/>
    <numFmt formatCode="\ * #,##0.00\ ;\ * \(#,##0.00\);\ * \-#\ ;\ @\ " numFmtId="219"/>
    <numFmt formatCode="\ * #,##0.00\ ;\ * \(#,##0.00\);\ * \-#\ ;\ @\ " numFmtId="220"/>
    <numFmt formatCode="\ * #,##0.00\ ;\ * \(#,##0.00\);\ * \-#\ ;\ @\ " numFmtId="221"/>
    <numFmt formatCode="mm/yy" numFmtId="222"/>
    <numFmt formatCode="mm/yy" numFmtId="223"/>
    <numFmt formatCode="\ * #,##0.00\ ;\ * \-#,##0.00\ ;\ * \-#\ ;\ @\ " numFmtId="224"/>
    <numFmt formatCode="\ * #,##0.00\ ;\ * \(#,##0.00\);\ * \-#\ ;\ @\ " numFmtId="225"/>
    <numFmt formatCode="\ * #,##0.00\ ;\ * \(#,##0.00\);\ * \-#\ ;\ @\ " numFmtId="226"/>
    <numFmt formatCode="\ * #,##0.00\ ;\ * \(#,##0.00\);\ * \-#\ ;\ @\ " numFmtId="227"/>
    <numFmt formatCode="\ * #,##0.00\ ;\ * \-#,##0.00\ ;\ * \-#\ ;\ @\ " numFmtId="228"/>
    <numFmt formatCode="0.0%" numFmtId="229"/>
    <numFmt formatCode="0.0%" numFmtId="230"/>
    <numFmt formatCode="\ * #,##0.00\ ;\ * \(#,##0.00\);\ * \-#\ ;\ @\ " numFmtId="231"/>
  </numFmts>
  <fonts count="12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/>
      <name val="Arial"/>
      <family val="2"/>
    </font>
    <font>
      <sz val="9"/>
      <color theme="1"/>
      <name val="Arial"/>
      <family val="2"/>
    </font>
    <font>
      <b/>
      <sz val="9.99999999999975"/>
      <color rgb="FFFF0000"/>
      <name val="Cambria"/>
      <family val="2"/>
    </font>
    <font>
      <b/>
      <sz val="9.99999999999975"/>
      <color rgb="FFFF0000"/>
      <name val="Cambria"/>
      <family val="2"/>
    </font>
    <font>
      <sz val="9.99999999999975"/>
      <color rgb="FF000000"/>
      <name val="Cambria"/>
      <family val="2"/>
    </font>
    <font>
      <sz val="9.99999999999975"/>
      <color rgb="FF000000"/>
      <name val="Cambria"/>
      <family val="2"/>
    </font>
    <font>
      <b/>
      <sz val="9.99999999999975"/>
      <color rgb="FFFF0000"/>
      <name val="Cambria"/>
      <family val="2"/>
    </font>
    <font>
      <b/>
      <sz val="9.99999999999975"/>
      <color rgb="FFFF0000"/>
      <name val="Cambria"/>
      <family val="2"/>
    </font>
    <font>
      <b/>
      <sz val="9.99999999999975"/>
      <color rgb="FFFF0000"/>
      <name val="Cambria"/>
      <family val="2"/>
    </font>
    <font>
      <b/>
      <sz val="9.99999999999975"/>
      <color rgb="FFFF0000"/>
      <name val="Cambria"/>
      <family val="2"/>
    </font>
    <font>
      <b/>
      <sz val="9.99999999999975"/>
      <color rgb="FFFF0000"/>
      <name val="Cambria"/>
      <family val="2"/>
    </font>
    <font>
      <sz val="9.99999999999975"/>
      <color rgb="FF000000"/>
      <name val="Cambria"/>
      <family val="2"/>
    </font>
    <font>
      <b/>
      <sz val="9.99999999999975"/>
      <color rgb="FF000000"/>
      <name val="Cambria"/>
      <family val="2"/>
    </font>
    <font>
      <b/>
      <sz val="9.99999999999975"/>
      <color rgb="FF000000"/>
      <name val="Cambria"/>
      <family val="2"/>
    </font>
    <font>
      <b/>
      <sz val="9.99999999999975"/>
      <color rgb="FF000000"/>
      <name val="Cambria"/>
      <family val="2"/>
    </font>
    <font>
      <b/>
      <sz val="9.99999999999975"/>
      <color rgb="FF000000"/>
      <name val="Cambria"/>
      <family val="2"/>
    </font>
    <font>
      <sz val="9"/>
      <color theme="1"/>
      <name val="Arial"/>
      <family val="2"/>
    </font>
    <font>
      <b/>
      <sz val="9.99999999999975"/>
      <color rgb="FF000000"/>
      <name val="Cambria"/>
      <family val="2"/>
    </font>
    <font>
      <sz val="9.99999999999975"/>
      <color rgb="FF000000"/>
      <name val="Cambria"/>
      <family val="2"/>
    </font>
    <font>
      <sz val="9.99999999999975"/>
      <color rgb="FF000000"/>
      <name val="Cambria"/>
      <family val="2"/>
    </font>
    <font>
      <sz val="9.99999999999975"/>
      <color rgb="FF000000"/>
      <name val="Cambria"/>
      <family val="2"/>
    </font>
    <font>
      <sz val="11.00000000000025"/>
      <color rgb="FF000000"/>
      <name val="Calibri"/>
      <family val="2"/>
    </font>
    <font>
      <b/>
      <sz val="9.99999999999975"/>
      <color rgb="FF000000"/>
      <name val="Cambria"/>
      <family val="2"/>
    </font>
    <font>
      <sz val="9.99999999999975"/>
      <color rgb="FF000000"/>
      <name val="Cambria"/>
      <family val="2"/>
    </font>
    <font>
      <sz val="9.99999999999975"/>
      <color rgb="FF000000"/>
      <name val="Cambria"/>
      <family val="2"/>
    </font>
    <font>
      <sz val="11.00000000000025"/>
      <color rgb="FF000000"/>
      <name val="Calibri"/>
      <family val="2"/>
    </font>
    <font>
      <b/>
      <sz val="9.99999999999975"/>
      <color rgb="FF000000"/>
      <name val="Cambria"/>
      <family val="2"/>
    </font>
    <font>
      <b/>
      <sz val="9.99999999999975"/>
      <color rgb="FF000000"/>
      <name val="Cambria"/>
      <family val="2"/>
    </font>
    <font>
      <b/>
      <sz val="9.99999999999975"/>
      <color rgb="FF000000"/>
      <name val="Cambria"/>
      <family val="2"/>
    </font>
    <font>
      <b/>
      <sz val="9.99999999999975"/>
      <color rgb="FF000000"/>
      <name val="Cambria"/>
      <family val="2"/>
    </font>
    <font>
      <b/>
      <sz val="9.99999999999975"/>
      <color rgb="FF000000"/>
      <name val="Cambria"/>
      <family val="2"/>
    </font>
    <font>
      <b/>
      <sz val="11.00000000000025"/>
      <color rgb="FF000000"/>
      <name val="Calibri"/>
      <family val="2"/>
    </font>
    <font>
      <sz val="9"/>
      <color theme="1"/>
      <name val="Arial"/>
      <family val="2"/>
    </font>
    <font>
      <sz val="11.00000000000025"/>
      <color rgb="FFFF0000"/>
      <name val="Calibri"/>
      <family val="2"/>
    </font>
    <font>
      <sz val="9"/>
      <color theme="1"/>
      <name val="Arial"/>
      <family val="2"/>
    </font>
    <font>
      <i/>
      <sz val="11.00000000000025"/>
      <color rgb="FFFF0000"/>
      <name val="Calibri"/>
      <family val="2"/>
    </font>
    <font>
      <sz val="9"/>
      <color theme="1"/>
      <name val="Arial"/>
      <family val="2"/>
    </font>
    <font>
      <b/>
      <sz val="9.99999999999975"/>
      <color rgb="FF000000"/>
      <name val="Cambria"/>
      <family val="2"/>
    </font>
    <font>
      <sz val="9.99999999999975"/>
      <color rgb="FF000000"/>
      <name val="Cambria"/>
      <family val="2"/>
    </font>
    <font>
      <sz val="9.99999999999975"/>
      <color rgb="FF000000"/>
      <name val="Cambria"/>
      <family val="2"/>
    </font>
    <font>
      <b/>
      <sz val="9.99999999999975"/>
      <color rgb="FF000000"/>
      <name val="Cambria"/>
      <family val="2"/>
    </font>
    <font>
      <sz val="9.99999999999975"/>
      <color rgb="FF000000"/>
      <name val="Cambria"/>
      <family val="2"/>
    </font>
    <font>
      <sz val="9.99999999999975"/>
      <color rgb="FF000000"/>
      <name val="Cambria"/>
      <family val="2"/>
    </font>
    <font>
      <sz val="11.00000000000025"/>
      <color rgb="FF000000"/>
      <name val="Calibri"/>
      <family val="2"/>
    </font>
    <font>
      <sz val="11.00000000000025"/>
      <color rgb="FFFF0000"/>
      <name val="Calibri"/>
      <family val="2"/>
    </font>
    <font>
      <sz val="11.00000000000025"/>
      <color rgb="FFFF0000"/>
      <name val="Calibri"/>
      <family val="2"/>
    </font>
    <font>
      <sz val="9"/>
      <color theme="1"/>
      <name val="Arial"/>
      <family val="2"/>
    </font>
    <font>
      <sz val="11.00000000000025"/>
      <color rgb="FFFF0000"/>
      <name val="Calibri"/>
      <family val="2"/>
    </font>
    <font>
      <sz val="11.00000000000025"/>
      <color rgb="FFFF0000"/>
      <name val="Calibri"/>
      <family val="2"/>
    </font>
    <font>
      <sz val="11.00000000000025"/>
      <color rgb="FFFF0000"/>
      <name val="Calibri"/>
      <family val="2"/>
    </font>
    <font>
      <sz val="11.00000000000025"/>
      <color rgb="FFFF0000"/>
      <name val="Calibri"/>
      <family val="2"/>
    </font>
    <font>
      <sz val="9"/>
      <color theme="1"/>
      <name val="Arial"/>
      <family val="2"/>
    </font>
    <font>
      <sz val="9.99999999999975"/>
      <color rgb="FF000000"/>
      <name val="Cambria"/>
      <family val="2"/>
    </font>
    <font>
      <sz val="9.99999999999975"/>
      <color rgb="FF000000"/>
      <name val="Cambria"/>
      <family val="2"/>
    </font>
    <font>
      <sz val="9.99999999999975"/>
      <color rgb="FF000000"/>
      <name val="Cambria"/>
      <family val="2"/>
    </font>
    <font>
      <b/>
      <sz val="9.99999999999975"/>
      <color rgb="FF000000"/>
      <name val="Cambria"/>
      <family val="2"/>
    </font>
    <font>
      <b/>
      <sz val="9.99999999999975"/>
      <color rgb="FF000000"/>
      <name val="Cambria"/>
      <family val="2"/>
    </font>
    <font>
      <b/>
      <sz val="9.99999999999975"/>
      <color rgb="FF000000"/>
      <name val="Cambria"/>
      <family val="2"/>
    </font>
    <font>
      <b/>
      <sz val="9.99999999999975"/>
      <color rgb="FF000000"/>
      <name val="Cambria"/>
      <family val="2"/>
    </font>
    <font>
      <b/>
      <sz val="9.99999999999975"/>
      <color rgb="FF000000"/>
      <name val="Cambria"/>
      <family val="2"/>
    </font>
    <font>
      <b/>
      <sz val="9.99999999999975"/>
      <color rgb="FF000000"/>
      <name val="Cambria"/>
      <family val="2"/>
    </font>
    <font>
      <b/>
      <sz val="9.99999999999975"/>
      <color rgb="FF000000"/>
      <name val="Cambria"/>
      <family val="2"/>
    </font>
    <font>
      <b/>
      <sz val="9.99999999999975"/>
      <color rgb="FF000000"/>
      <name val="Cambria"/>
      <family val="2"/>
    </font>
    <font>
      <b/>
      <sz val="9.99999999999975"/>
      <color rgb="FF000000"/>
      <name val="Cambria"/>
      <family val="2"/>
    </font>
    <font>
      <b/>
      <sz val="9.99999999999975"/>
      <color rgb="FF000000"/>
      <name val="Cambria"/>
      <family val="2"/>
    </font>
    <font>
      <b/>
      <i/>
      <sz val="9"/>
      <color rgb="FFFF0000"/>
      <name val="Cambria"/>
      <family val="2"/>
    </font>
    <font>
      <b/>
      <sz val="9.99999999999975"/>
      <color rgb="FF000000"/>
      <name val="Cambria"/>
      <family val="2"/>
    </font>
    <font>
      <b/>
      <sz val="9.99999999999975"/>
      <color rgb="FF000000"/>
      <name val="Cambria"/>
      <family val="2"/>
    </font>
    <font>
      <b/>
      <sz val="9.99999999999975"/>
      <color rgb="FF000000"/>
      <name val="Cambria"/>
      <family val="2"/>
    </font>
    <font>
      <b/>
      <sz val="9.99999999999975"/>
      <color rgb="FF000000"/>
      <name val="Cambria"/>
      <family val="2"/>
    </font>
    <font>
      <sz val="9.99999999999975"/>
      <color rgb="FF000000"/>
      <name val="Cambria"/>
      <family val="2"/>
    </font>
    <font>
      <sz val="9.99999999999975"/>
      <color rgb="FF000000"/>
      <name val="Cambria"/>
      <family val="2"/>
    </font>
    <font>
      <sz val="9.99999999999975"/>
      <color rgb="FF000000"/>
      <name val="Cambria"/>
      <family val="2"/>
    </font>
    <font>
      <b/>
      <sz val="9.99999999999975"/>
      <color rgb="FF000000"/>
      <name val="Cambria"/>
      <family val="2"/>
    </font>
    <font>
      <sz val="9.99999999999975"/>
      <color rgb="FF000000"/>
      <name val="Cambria"/>
      <family val="2"/>
    </font>
    <font>
      <sz val="9.99999999999975"/>
      <color rgb="FF000000"/>
      <name val="Cambria"/>
      <family val="2"/>
    </font>
    <font>
      <sz val="9.99999999999975"/>
      <color rgb="FF000000"/>
      <name val="Cambria"/>
      <family val="2"/>
    </font>
    <font>
      <b/>
      <sz val="9.99999999999975"/>
      <color rgb="FFFFFFFF"/>
      <name val="Cambria"/>
      <family val="2"/>
    </font>
    <font>
      <b/>
      <sz val="9.99999999999975"/>
      <color rgb="FF000000"/>
      <name val="Cambria"/>
      <family val="2"/>
    </font>
    <font>
      <b/>
      <sz val="9.99999999999975"/>
      <color rgb="FF000000"/>
      <name val="Cambria"/>
      <family val="2"/>
    </font>
    <font>
      <b/>
      <sz val="9.99999999999975"/>
      <color rgb="FF000000"/>
      <name val="Cambria"/>
      <family val="2"/>
    </font>
    <font>
      <b/>
      <sz val="9.99999999999975"/>
      <color rgb="FF000000"/>
      <name val="Cambria"/>
      <family val="2"/>
    </font>
    <font>
      <b/>
      <sz val="9.99999999999975"/>
      <color rgb="FF000000"/>
      <name val="Cambria"/>
      <family val="2"/>
    </font>
    <font>
      <b/>
      <sz val="9.99999999999975"/>
      <color rgb="FF000000"/>
      <name val="Cambria"/>
      <family val="2"/>
    </font>
    <font>
      <b/>
      <sz val="9.99999999999975"/>
      <color rgb="FF000000"/>
      <name val="Cambria"/>
      <family val="2"/>
    </font>
    <font>
      <sz val="9.99999999999975"/>
      <color rgb="FF000000"/>
      <name val="Cambria"/>
      <family val="2"/>
    </font>
    <font>
      <sz val="9.99999999999975"/>
      <color rgb="FF000000"/>
      <name val="Cambria"/>
      <family val="2"/>
    </font>
    <font>
      <b/>
      <i/>
      <sz val="9.99999999999975"/>
      <color rgb="FFFFFFFF"/>
      <name val="Cambria"/>
      <family val="2"/>
    </font>
    <font>
      <sz val="9.99999999999975"/>
      <color rgb="FF000000"/>
      <name val="Cambria"/>
      <family val="2"/>
    </font>
    <font>
      <sz val="9.99999999999975"/>
      <color rgb="FF000000"/>
      <name val="Cambria"/>
      <family val="2"/>
    </font>
    <font>
      <b/>
      <sz val="9.99999999999975"/>
      <color rgb="FF000000"/>
      <name val="Cambria"/>
      <family val="2"/>
    </font>
    <font>
      <b/>
      <sz val="9.99999999999975"/>
      <color rgb="FF000000"/>
      <name val="Cambria"/>
      <family val="2"/>
    </font>
    <font>
      <b/>
      <sz val="9.99999999999975"/>
      <color rgb="FF000000"/>
      <name val="Cambria"/>
      <family val="2"/>
    </font>
    <font>
      <b/>
      <sz val="9.99999999999975"/>
      <color rgb="FF000000"/>
      <name val="Cambria"/>
      <family val="2"/>
    </font>
    <font>
      <b/>
      <sz val="9.99999999999975"/>
      <color rgb="FF000000"/>
      <name val="Cambria"/>
      <family val="2"/>
    </font>
    <font>
      <b/>
      <sz val="9.99999999999975"/>
      <color rgb="FF000000"/>
      <name val="Cambria"/>
      <family val="2"/>
    </font>
    <font>
      <sz val="9.99999999999975"/>
      <color rgb="FF000000"/>
      <name val="Cambria"/>
      <family val="2"/>
    </font>
    <font>
      <b/>
      <sz val="9.99999999999975"/>
      <color rgb="FF000000"/>
      <name val="Cambria"/>
      <family val="2"/>
    </font>
    <font>
      <sz val="9.99999999999975"/>
      <color rgb="FF000000"/>
      <name val="Cambria"/>
      <family val="2"/>
    </font>
    <font>
      <b/>
      <sz val="9.99999999999975"/>
      <color rgb="FF000000"/>
      <name val="Cambria"/>
      <family val="2"/>
    </font>
    <font>
      <sz val="9.99999999999975"/>
      <color rgb="FF000000"/>
      <name val="Cambria"/>
      <family val="2"/>
    </font>
    <font>
      <b/>
      <sz val="9.99999999999975"/>
      <color rgb="FF000000"/>
      <name val="Cambria"/>
      <family val="2"/>
    </font>
    <font>
      <sz val="9.99999999999975"/>
      <color rgb="FF000000"/>
      <name val="Cambria"/>
      <family val="2"/>
    </font>
    <font>
      <b/>
      <sz val="9.99999999999975"/>
      <color rgb="FF000000"/>
      <name val="Cambria"/>
      <family val="2"/>
    </font>
    <font>
      <b/>
      <sz val="9.99999999999975"/>
      <color rgb="FF000000"/>
      <name val="Cambria"/>
      <family val="2"/>
    </font>
    <font>
      <sz val="9.99999999999975"/>
      <color rgb="FF000000"/>
      <name val="Cambria"/>
      <family val="2"/>
    </font>
    <font>
      <sz val="11.00000000000025"/>
      <color rgb="FF000000"/>
      <name val="Cambria"/>
      <family val="2"/>
    </font>
    <font>
      <sz val="11.00000000000025"/>
      <color rgb="FF000000"/>
      <name val="Cambria"/>
      <family val="2"/>
    </font>
    <font>
      <sz val="11.00000000000025"/>
      <color rgb="FF000000"/>
      <name val="Cambria"/>
      <family val="2"/>
    </font>
    <font>
      <sz val="11.00000000000025"/>
      <color rgb="FFFFFFFF"/>
      <name val="Cambria"/>
      <family val="2"/>
    </font>
    <font>
      <sz val="11.00000000000025"/>
      <color rgb="FFFFFFFF"/>
      <name val="Cambria"/>
      <family val="2"/>
    </font>
    <font>
      <sz val="11.00000000000025"/>
      <color rgb="FF000000"/>
      <name val="Cambria"/>
      <family val="2"/>
    </font>
    <font>
      <sz val="11.00000000000025"/>
      <color rgb="FF000000"/>
      <name val="Cambria"/>
      <family val="2"/>
    </font>
    <font>
      <sz val="9"/>
      <color theme="1"/>
      <name val="Arial"/>
      <family val="2"/>
    </font>
    <font>
      <sz val="11.00000000000025"/>
      <color rgb="FF000000"/>
      <name val="Cambria"/>
      <family val="2"/>
    </font>
    <font>
      <sz val="11.00000000000025"/>
      <color rgb="FF000000"/>
      <name val="Cambria"/>
      <family val="2"/>
    </font>
    <font>
      <sz val="11.00000000000025"/>
      <color rgb="FF000000"/>
      <name val="Cambria"/>
      <family val="2"/>
    </font>
    <font>
      <sz val="11.00000000000025"/>
      <color rgb="FF000000"/>
      <name val="Cambria"/>
      <family val="2"/>
    </font>
    <font>
      <sz val="11.00000000000025"/>
      <color rgb="FF000000"/>
      <name val="Cambria"/>
      <family val="2"/>
    </font>
    <font>
      <sz val="11.00000000000025"/>
      <color rgb="FF000000"/>
      <name val="Cambria"/>
      <family val="2"/>
    </font>
    <font>
      <sz val="11.00000000000025"/>
      <color rgb="FF000000"/>
      <name val="Cambria"/>
      <family val="2"/>
    </font>
    <font>
      <sz val="11.00000000000025"/>
      <color rgb="FF000000"/>
      <name val="Cambria"/>
      <family val="2"/>
    </font>
    <font>
      <sz val="11.00000000000025"/>
      <color rgb="FF000000"/>
      <name val="Cambria"/>
      <family val="2"/>
    </font>
    <font>
      <sz val="11.00000000000025"/>
      <color rgb="FF000000"/>
      <name val="Cambria"/>
      <family val="2"/>
    </font>
    <font>
      <sz val="11.00000000000025"/>
      <color rgb="FF000000"/>
      <name val="Cambria"/>
      <family val="2"/>
    </font>
    <font>
      <sz val="11.00000000000025"/>
      <color rgb="FFFF0000"/>
      <name val="Cambria"/>
      <family val="2"/>
    </font>
  </fonts>
  <fills count="58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D9D9D9"/>
      </patternFill>
    </fill>
    <fill>
      <patternFill patternType="solid">
        <fgColor rgb="FFD9D9D9"/>
      </patternFill>
    </fill>
    <fill>
      <patternFill patternType="solid">
        <fgColor rgb="FFD9D9D9"/>
      </patternFill>
    </fill>
    <fill>
      <patternFill patternType="solid">
        <fgColor rgb="FFD9D9D9"/>
      </patternFill>
    </fill>
    <fill>
      <patternFill patternType="solid">
        <fgColor rgb="FFD9D9D9"/>
      </patternFill>
    </fill>
    <fill>
      <patternFill patternType="solid">
        <fgColor rgb="FFD9D9D9"/>
      </patternFill>
    </fill>
    <fill>
      <patternFill patternType="solid">
        <fgColor rgb="FFD9D9D9"/>
      </patternFill>
    </fill>
    <fill>
      <patternFill patternType="solid">
        <fgColor rgb="FFFFE699"/>
      </patternFill>
    </fill>
    <fill>
      <patternFill patternType="solid">
        <fgColor rgb="FFF8CBAD"/>
      </patternFill>
    </fill>
    <fill>
      <patternFill patternType="solid">
        <fgColor rgb="FFFFE699"/>
      </patternFill>
    </fill>
    <fill>
      <patternFill patternType="solid">
        <fgColor rgb="FFFFE699"/>
      </patternFill>
    </fill>
    <fill>
      <patternFill patternType="solid">
        <fgColor rgb="FFF8CBAD"/>
      </patternFill>
    </fill>
    <fill>
      <patternFill patternType="solid">
        <fgColor rgb="FFFFE699"/>
      </patternFill>
    </fill>
    <fill>
      <patternFill patternType="solid">
        <fgColor rgb="FFFFE699"/>
      </patternFill>
    </fill>
    <fill>
      <patternFill patternType="solid">
        <fgColor rgb="FFFFE699"/>
      </patternFill>
    </fill>
    <fill>
      <patternFill patternType="solid">
        <fgColor rgb="FFF8CBAD"/>
      </patternFill>
    </fill>
    <fill>
      <patternFill patternType="solid">
        <fgColor rgb="FF000000"/>
      </patternFill>
    </fill>
    <fill>
      <patternFill patternType="solid">
        <fgColor rgb="FF000000"/>
      </patternFill>
    </fill>
    <fill>
      <patternFill patternType="solid">
        <fgColor rgb="FF000000"/>
      </patternFill>
    </fill>
    <fill>
      <patternFill patternType="solid">
        <fgColor rgb="FF2F5597"/>
      </patternFill>
    </fill>
    <fill>
      <patternFill patternType="solid">
        <fgColor rgb="FFFFE699"/>
      </patternFill>
    </fill>
    <fill>
      <patternFill patternType="solid">
        <fgColor rgb="FFFFE699"/>
      </patternFill>
    </fill>
    <fill>
      <patternFill patternType="solid">
        <fgColor rgb="FFF8CBAD"/>
      </patternFill>
    </fill>
    <fill>
      <patternFill patternType="solid">
        <fgColor rgb="FFF8CBAD"/>
      </patternFill>
    </fill>
    <fill>
      <patternFill patternType="solid">
        <fgColor rgb="FFFFE699"/>
      </patternFill>
    </fill>
    <fill>
      <patternFill patternType="solid">
        <fgColor rgb="FFF8CBAD"/>
      </patternFill>
    </fill>
    <fill>
      <patternFill patternType="solid">
        <fgColor rgb="FFF8CBAD"/>
      </patternFill>
    </fill>
    <fill>
      <patternFill patternType="solid">
        <fgColor rgb="FFFFE699"/>
      </patternFill>
    </fill>
    <fill>
      <patternFill patternType="solid">
        <fgColor rgb="FFFFE699"/>
      </patternFill>
    </fill>
    <fill>
      <patternFill patternType="solid">
        <fgColor rgb="FF2F5597"/>
      </patternFill>
    </fill>
    <fill>
      <patternFill patternType="solid">
        <fgColor rgb="FFF8CBAD"/>
      </patternFill>
    </fill>
    <fill>
      <patternFill patternType="solid">
        <fgColor rgb="FFFFE699"/>
      </patternFill>
    </fill>
    <fill>
      <patternFill patternType="solid">
        <fgColor rgb="FFFFE699"/>
      </patternFill>
    </fill>
    <fill>
      <patternFill patternType="solid">
        <fgColor rgb="FFF8CBAD"/>
      </patternFill>
    </fill>
    <fill>
      <patternFill patternType="solid">
        <fgColor rgb="FFF8CBAD"/>
      </patternFill>
    </fill>
    <fill>
      <patternFill patternType="solid">
        <fgColor rgb="FFFFE699"/>
      </patternFill>
    </fill>
    <fill>
      <patternFill patternType="solid">
        <fgColor rgb="FFFFE699"/>
      </patternFill>
    </fill>
    <fill>
      <patternFill patternType="solid">
        <fgColor rgb="FFFFE699"/>
      </patternFill>
    </fill>
    <fill>
      <patternFill patternType="solid">
        <fgColor rgb="FFF8CBAD"/>
      </patternFill>
    </fill>
    <fill>
      <patternFill patternType="solid">
        <fgColor rgb="FFF8CBAD"/>
      </patternFill>
    </fill>
    <fill>
      <patternFill patternType="solid">
        <fgColor rgb="FFFFE699"/>
      </patternFill>
    </fill>
    <fill>
      <patternFill patternType="solid">
        <fgColor rgb="FFFFE699"/>
      </patternFill>
    </fill>
    <fill>
      <patternFill patternType="solid">
        <fgColor rgb="FF000000"/>
      </patternFill>
    </fill>
    <fill>
      <patternFill patternType="solid">
        <fgColor rgb="FF000000"/>
      </patternFill>
    </fill>
    <fill>
      <patternFill patternType="solid">
        <fgColor rgb="FF000000"/>
      </patternFill>
    </fill>
    <fill>
      <patternFill patternType="solid">
        <fgColor rgb="FF002060"/>
      </patternFill>
    </fill>
    <fill>
      <patternFill patternType="solid">
        <fgColor rgb="FF002060"/>
      </patternFill>
    </fill>
    <fill>
      <patternFill patternType="solid">
        <fgColor rgb="FFFFFF00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BE5D6"/>
      </patternFill>
    </fill>
    <fill>
      <patternFill patternType="solid">
        <fgColor rgb="FFFFFFFF"/>
      </patternFill>
    </fill>
  </fills>
  <borders count="20">
    <border>
      <left/>
      <right/>
      <top/>
      <bottom/>
      <diagonal/>
    </border>
    <border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</border>
  </borders>
  <cellStyleXfs count="1">
    <xf borderId="0" fillId="0" fontId="0"/>
  </cellStyleXfs>
  <cellXfs count="128">
    <xf numFmtId="0" fontId="0" fillId="0" borderId="0" xfId="0"/>
    <xf xfId="0" fontId="1" applyFont="1" borderId="1" applyBorder="1">
      </xf>
    <xf xfId="0" fontId="2" applyFont="1" applyAlignment="1">
      <alignment horizontal="center" vertical="bottom"/>
    </xf>
    <xf xfId="0" fontId="3" applyFont="1" borderId="2" applyBorder="1">
      </xf>
    <xf xfId="0" fontId="4" applyFont="1" fillId="2" applyFill="1" numFmtId="165" applyNumberFormat="1" applyAlignment="1" borderId="3" applyBorder="1">
      <alignment horizontal="center" vertical="bottom"/>
    </xf>
    <xf xfId="0" fontId="5" applyFont="1" applyAlignment="1" borderId="3" applyBorder="1">
      <alignment horizontal="center" vertical="bottom"/>
    </xf>
    <xf xfId="0" fontId="6" applyFont="1" numFmtId="166" applyNumberFormat="1" applyAlignment="1" borderId="4" applyBorder="1">
      <alignment vertical="bottom"/>
    </xf>
    <xf xfId="0" fontId="7" applyFont="1" numFmtId="167" applyNumberFormat="1" applyAlignment="1">
      <alignment vertical="bottom"/>
    </xf>
    <xf xfId="0" fontId="8" applyFont="1" fillId="3" applyFill="1" numFmtId="168" applyNumberFormat="1" applyAlignment="1" borderId="5" applyBorder="1">
      <alignment horizontal="left" vertical="bottom"/>
    </xf>
    <xf xfId="0" fontId="9" applyFont="1" fillId="4" applyFill="1" numFmtId="9" applyNumberFormat="1" applyAlignment="1" borderId="6" applyBorder="1">
      <alignment horizontal="center" vertical="center"/>
    </xf>
    <xf xfId="0" fontId="10" applyFont="1" applyAlignment="1" borderId="7" applyBorder="1">
      <alignment horizontal="center" vertical="center"/>
    </xf>
    <xf xfId="0" fontId="11" applyFont="1" numFmtId="169" applyNumberFormat="1" applyAlignment="1" borderId="8" applyBorder="1">
      <alignment horizontal="left" vertical="bottom"/>
    </xf>
    <xf xfId="0" fontId="12" applyFont="1" numFmtId="9" applyNumberFormat="1" applyAlignment="1" borderId="8" applyBorder="1">
      <alignment horizontal="center" vertical="center"/>
    </xf>
    <xf xfId="0" fontId="13" applyFont="1" numFmtId="170" applyNumberFormat="1" applyAlignment="1" borderId="1" applyBorder="1">
      <alignment vertical="bottom"/>
    </xf>
    <xf xfId="0" fontId="14" applyFont="1" numFmtId="171" applyNumberFormat="1" applyAlignment="1" borderId="9" applyBorder="1">
      <alignment horizontal="center" vertical="center"/>
    </xf>
    <xf xfId="0" fontId="15" applyFont="1" numFmtId="172" applyNumberFormat="1" applyAlignment="1" borderId="8" applyBorder="1">
      <alignment vertical="bottom"/>
    </xf>
    <xf xfId="0" fontId="16" applyFont="1" numFmtId="173" applyNumberFormat="1" applyAlignment="1" borderId="8" applyBorder="1">
      <alignment horizontal="right" vertical="bottom"/>
    </xf>
    <xf xfId="0" fontId="17" applyFont="1" numFmtId="174" applyNumberFormat="1" applyAlignment="1" borderId="10" applyBorder="1">
      <alignment vertical="bottom"/>
    </xf>
    <xf xfId="0" fontId="18" applyFont="1" applyAlignment="1" borderId="4" applyBorder="1">
      <alignment horizontal="center" vertical="bottom"/>
    </xf>
    <xf xfId="0" fontId="19" applyFont="1" numFmtId="175" applyNumberFormat="1" applyAlignment="1" borderId="11" applyBorder="1">
      <alignment horizontal="center" vertical="center"/>
    </xf>
    <xf xfId="0" fontId="20" applyFont="1" numFmtId="176" applyNumberFormat="1" applyAlignment="1" borderId="12" applyBorder="1">
      <alignment vertical="bottom"/>
    </xf>
    <xf xfId="0" fontId="21" applyFont="1" numFmtId="177" applyNumberFormat="1" applyAlignment="1" borderId="12" applyBorder="1">
      <alignment horizontal="right" vertical="bottom"/>
    </xf>
    <xf xfId="0" fontId="22" applyFont="1" numFmtId="9" applyNumberFormat="1" applyAlignment="1" borderId="12" applyBorder="1">
      <alignment horizontal="center" vertical="bottom"/>
    </xf>
    <xf xfId="0" fontId="23" applyFont="1" numFmtId="9" applyNumberFormat="1" applyAlignment="1" borderId="13" applyBorder="1">
      <alignment horizontal="center" vertical="bottom"/>
    </xf>
    <xf xfId="0" fontId="24" applyFont="1" numFmtId="178" applyNumberFormat="1" applyAlignment="1" borderId="4" applyBorder="1">
      <alignment horizontal="center" vertical="center"/>
    </xf>
    <xf xfId="0" fontId="25" applyFont="1" numFmtId="179" applyNumberFormat="1" applyAlignment="1">
      <alignment horizontal="right" vertical="bottom"/>
    </xf>
    <xf xfId="0" fontId="26" applyFont="1" numFmtId="9" applyNumberFormat="1" applyAlignment="1">
      <alignment horizontal="center" vertical="bottom"/>
    </xf>
    <xf xfId="0" fontId="27" applyFont="1" numFmtId="9" applyNumberFormat="1" applyAlignment="1" borderId="2" applyBorder="1">
      <alignment horizontal="center" vertical="bottom"/>
    </xf>
    <xf xfId="0" fontId="28" applyFont="1" numFmtId="180" applyNumberFormat="1" applyAlignment="1" borderId="4" applyBorder="1">
      <alignment horizontal="center" vertical="bottom"/>
    </xf>
    <xf xfId="0" fontId="29" applyFont="1" fillId="5" applyFill="1" numFmtId="181" applyNumberFormat="1" applyAlignment="1" borderId="5" applyBorder="1">
      <alignment horizontal="center" vertical="center"/>
    </xf>
    <xf xfId="0" fontId="30" applyFont="1" fillId="6" applyFill="1" numFmtId="182" applyNumberFormat="1" applyAlignment="1" borderId="1" applyBorder="1">
      <alignment vertical="bottom"/>
    </xf>
    <xf xfId="0" fontId="31" applyFont="1" fillId="7" applyFill="1" numFmtId="183" applyNumberFormat="1" applyAlignment="1" borderId="1" applyBorder="1">
      <alignment horizontal="right" vertical="bottom"/>
    </xf>
    <xf xfId="0" fontId="32" applyFont="1" fillId="8" applyFill="1" numFmtId="9" applyNumberFormat="1" applyAlignment="1" borderId="1" applyBorder="1">
      <alignment horizontal="center" vertical="bottom"/>
    </xf>
    <xf xfId="0" fontId="33" applyFont="1" fillId="9" applyFill="1" numFmtId="9" applyNumberFormat="1" applyAlignment="1" borderId="6" applyBorder="1">
      <alignment horizontal="center" vertical="bottom"/>
    </xf>
    <xf xfId="0" fontId="34" applyFont="1" borderId="8" applyBorder="1">
      </xf>
    <xf xfId="0" fontId="35" applyFont="1" applyAlignment="1" borderId="8" applyBorder="1">
      <alignment horizontal="right" vertical="bottom"/>
    </xf>
    <xf xfId="0" fontId="36" applyFont="1" applyAlignment="1" borderId="8" applyBorder="1">
      <alignment horizontal="center" vertical="bottom"/>
    </xf>
    <xf xfId="0" fontId="37" applyFont="1" applyAlignment="1" borderId="4" applyBorder="1">
      <alignment horizontal="center" vertical="bottom"/>
    </xf>
    <xf xfId="0" fontId="38" applyFont="1" applyAlignment="1" borderId="1" applyBorder="1">
      <alignment horizontal="center" vertical="bottom"/>
    </xf>
    <xf xfId="0" fontId="39" applyFont="1" numFmtId="184" applyNumberFormat="1" applyAlignment="1" borderId="10" applyBorder="1">
      <alignment horizontal="center" vertical="bottom"/>
    </xf>
    <xf xfId="0" fontId="40" applyFont="1" numFmtId="185" applyNumberFormat="1" applyAlignment="1" borderId="12" applyBorder="1">
      <alignment horizontal="center" vertical="bottom"/>
    </xf>
    <xf xfId="0" fontId="41" applyFont="1" numFmtId="186" applyNumberFormat="1" applyAlignment="1">
      <alignment horizontal="center" vertical="bottom"/>
    </xf>
    <xf xfId="0" fontId="42" applyFont="1" numFmtId="187" applyNumberFormat="1" applyAlignment="1" borderId="5" applyBorder="1">
      <alignment horizontal="center" vertical="center"/>
    </xf>
    <xf xfId="0" fontId="43" applyFont="1" numFmtId="188" applyNumberFormat="1" applyAlignment="1" borderId="1" applyBorder="1">
      <alignment horizontal="right" vertical="bottom"/>
    </xf>
    <xf xfId="0" fontId="44" applyFont="1" numFmtId="9" applyNumberFormat="1" applyAlignment="1" borderId="1" applyBorder="1">
      <alignment horizontal="center" vertical="bottom"/>
    </xf>
    <xf xfId="0" fontId="45" applyFont="1" numFmtId="9" applyNumberFormat="1" applyAlignment="1" borderId="6" applyBorder="1">
      <alignment horizontal="center" vertical="bottom"/>
    </xf>
    <xf xfId="0" fontId="46" applyFont="1" applyAlignment="1" borderId="14" applyBorder="1">
      <alignment horizontal="center" vertical="bottom" wrapText="1"/>
    </xf>
    <xf xfId="0" fontId="47" applyFont="1" applyAlignment="1" borderId="9" applyBorder="1">
      <alignment horizontal="center" vertical="bottom" wrapText="1"/>
    </xf>
    <xf xfId="0" fontId="48" applyFont="1" applyAlignment="1" borderId="12" applyBorder="1">
      <alignment horizontal="center" vertical="bottom"/>
    </xf>
    <xf xfId="0" fontId="49" applyFont="1" applyAlignment="1" borderId="3" applyBorder="1">
      <alignment horizontal="center" vertical="bottom" wrapText="1"/>
    </xf>
    <xf xfId="0" fontId="50" applyFont="1" applyAlignment="1" borderId="11" applyBorder="1">
      <alignment horizontal="center" vertical="bottom" wrapText="1"/>
    </xf>
    <xf xfId="0" fontId="51" applyFont="1" applyAlignment="1" borderId="4" applyBorder="1">
      <alignment vertical="bottom" wrapText="1"/>
    </xf>
    <xf xfId="0" fontId="52" applyFont="1" applyAlignment="1">
      <alignment vertical="bottom" wrapText="1"/>
    </xf>
    <xf xfId="0" fontId="53" applyFont="1">
      </xf>
    <xf xfId="0" fontId="54" applyFont="1" numFmtId="1" applyNumberFormat="1" applyAlignment="1">
      <alignment vertical="bottom"/>
    </xf>
    <xf xfId="0" fontId="55" applyFont="1" numFmtId="9" applyNumberFormat="1" applyAlignment="1" borderId="1" applyBorder="1">
      <alignment vertical="bottom"/>
    </xf>
    <xf xfId="0" fontId="56" applyFont="1" numFmtId="1" applyNumberFormat="1" applyAlignment="1" borderId="2" applyBorder="1">
      <alignment vertical="bottom"/>
    </xf>
    <xf xfId="0" fontId="57" applyFont="1" numFmtId="189" applyNumberFormat="1" applyAlignment="1" borderId="3" applyBorder="1">
      <alignment vertical="bottom"/>
    </xf>
    <xf xfId="0" fontId="58" applyFont="1" fillId="10" applyFill="1" numFmtId="190" applyNumberFormat="1" applyAlignment="1" borderId="11" applyBorder="1">
      <alignment horizontal="center" vertical="bottom"/>
    </xf>
    <xf xfId="0" fontId="59" applyFont="1" applyAlignment="1" borderId="12" applyBorder="1">
      <alignment horizontal="center" vertical="bottom"/>
    </xf>
    <xf xfId="0" fontId="60" applyFont="1" fillId="11" applyFill="1" numFmtId="191" applyNumberFormat="1" applyAlignment="1" borderId="12" applyBorder="1">
      <alignment horizontal="center" vertical="bottom"/>
    </xf>
    <xf xfId="0" fontId="61" applyFont="1" numFmtId="1" applyNumberFormat="1" applyAlignment="1" borderId="2" applyBorder="1">
      <alignment horizontal="center" vertical="bottom"/>
    </xf>
    <xf xfId="0" fontId="62" applyFont="1" numFmtId="192" applyNumberFormat="1" applyAlignment="1" borderId="15" applyBorder="1">
      <alignment horizontal="center" vertical="bottom"/>
    </xf>
    <xf xfId="0" fontId="63" applyFont="1" fillId="12" applyFill="1" numFmtId="9" applyNumberFormat="1" applyAlignment="1" borderId="4" applyBorder="1">
      <alignment horizontal="center" vertical="bottom"/>
    </xf>
    <xf xfId="0" fontId="64" applyFont="1" applyAlignment="1">
      <alignment horizontal="center" vertical="bottom"/>
    </xf>
    <xf xfId="0" fontId="65" applyFont="1" fillId="13" applyFill="1" numFmtId="9" applyNumberFormat="1" applyAlignment="1">
      <alignment horizontal="center" vertical="bottom"/>
    </xf>
    <xf xfId="0" fontId="66" applyFont="1" fillId="14" applyFill="1" numFmtId="9" applyNumberFormat="1" applyAlignment="1">
      <alignment horizontal="center" vertical="bottom"/>
    </xf>
    <xf xfId="0" fontId="67" applyFont="1" numFmtId="193" applyNumberFormat="1" applyAlignment="1" borderId="15" applyBorder="1">
      <alignment horizontal="left" vertical="bottom" wrapText="1"/>
    </xf>
    <xf xfId="0" fontId="68" applyFont="1" fillId="15" applyFill="1" numFmtId="194" applyNumberFormat="1" applyAlignment="1" borderId="4" applyBorder="1">
      <alignment horizontal="center" vertical="center"/>
    </xf>
    <xf xfId="0" fontId="69" applyFont="1" applyAlignment="1">
      <alignment horizontal="center" vertical="center"/>
    </xf>
    <xf xfId="0" fontId="70" applyFont="1" fillId="16" applyFill="1" numFmtId="195" applyNumberFormat="1" applyAlignment="1">
      <alignment horizontal="center" vertical="center"/>
    </xf>
    <xf xfId="0" fontId="71" applyFont="1" fillId="17" applyFill="1" numFmtId="196" applyNumberFormat="1" applyAlignment="1">
      <alignment horizontal="center" vertical="center"/>
    </xf>
    <xf xfId="0" fontId="72" applyFont="1" fillId="18" applyFill="1" numFmtId="197" applyNumberFormat="1" applyAlignment="1" borderId="4" applyBorder="1">
      <alignment horizontal="center" vertical="center"/>
    </xf>
    <xf xfId="0" fontId="73" applyFont="1" fillId="19" applyFill="1" numFmtId="198" applyNumberFormat="1" applyAlignment="1">
      <alignment horizontal="center" vertical="center"/>
    </xf>
    <xf xfId="0" fontId="74" applyFont="1" fillId="20" applyFill="1" numFmtId="199" applyNumberFormat="1" applyAlignment="1">
      <alignment horizontal="center" vertical="center"/>
    </xf>
    <xf xfId="0" fontId="75" applyFont="1" numFmtId="200" applyNumberFormat="1" applyAlignment="1" borderId="15" applyBorder="1">
      <alignment vertical="bottom"/>
    </xf>
    <xf xfId="0" fontId="76" applyFont="1" fillId="21" applyFill="1" numFmtId="9" applyNumberFormat="1" applyAlignment="1" borderId="4" applyBorder="1">
      <alignment vertical="bottom"/>
    </xf>
    <xf xfId="0" fontId="77" applyFont="1" fillId="22" applyFill="1" numFmtId="9" applyNumberFormat="1" applyAlignment="1">
      <alignment vertical="bottom"/>
    </xf>
    <xf xfId="0" fontId="78" applyFont="1" fillId="23" applyFill="1" numFmtId="201" applyNumberFormat="1" applyAlignment="1">
      <alignment vertical="bottom"/>
    </xf>
    <xf xfId="0" fontId="79" applyFont="1" fillId="24" applyFill="1" numFmtId="202" applyNumberFormat="1" applyAlignment="1" borderId="15" applyBorder="1">
      <alignment vertical="bottom"/>
    </xf>
    <xf xfId="0" fontId="80" applyFont="1" fillId="25" applyFill="1" numFmtId="203" applyNumberFormat="1" applyAlignment="1" borderId="4" applyBorder="1">
      <alignment vertical="bottom"/>
    </xf>
    <xf xfId="0" fontId="81" applyFont="1" fillId="26" applyFill="1" numFmtId="204" applyNumberFormat="1" applyAlignment="1">
      <alignment horizontal="center" vertical="center"/>
    </xf>
    <xf xfId="0" fontId="82" applyFont="1" fillId="27" applyFill="1" numFmtId="205" applyNumberFormat="1" applyAlignment="1">
      <alignment horizontal="right" vertical="bottom"/>
    </xf>
    <xf xfId="0" fontId="83" applyFont="1" fillId="28" applyFill="1" numFmtId="206" applyNumberFormat="1" applyAlignment="1">
      <alignment horizontal="center" vertical="center"/>
    </xf>
    <xf xfId="0" fontId="84" applyFont="1" fillId="29" applyFill="1" numFmtId="207" applyNumberFormat="1" applyAlignment="1">
      <alignment vertical="bottom"/>
    </xf>
    <xf xfId="0" fontId="85" applyFont="1" fillId="30" applyFill="1" numFmtId="9" applyNumberFormat="1" applyAlignment="1">
      <alignment horizontal="right" vertical="bottom"/>
    </xf>
    <xf xfId="0" fontId="86" applyFont="1" fillId="31" applyFill="1" numFmtId="208" applyNumberFormat="1" applyAlignment="1">
      <alignment vertical="bottom"/>
    </xf>
    <xf xfId="0" fontId="87" applyFont="1" fillId="32" applyFill="1" numFmtId="209" applyNumberFormat="1" applyAlignment="1" borderId="4" applyBorder="1">
      <alignment vertical="bottom"/>
    </xf>
    <xf xfId="0" fontId="88" applyFont="1" fillId="33" applyFill="1" numFmtId="210" applyNumberFormat="1" applyAlignment="1">
      <alignment vertical="bottom"/>
    </xf>
    <xf xfId="0" fontId="89" applyFont="1" fillId="34" applyFill="1" numFmtId="211" applyNumberFormat="1" applyAlignment="1" borderId="15" applyBorder="1">
      <alignment horizontal="right" vertical="bottom"/>
    </xf>
    <xf xfId="0" fontId="90" applyFont="1" fillId="35" applyFill="1" numFmtId="212" applyNumberFormat="1" applyAlignment="1">
      <alignment vertical="bottom"/>
    </xf>
    <xf xfId="0" fontId="91" applyFont="1" fillId="36" applyFill="1" numFmtId="213" applyNumberFormat="1" applyAlignment="1">
      <alignment horizontal="center" vertical="center"/>
    </xf>
    <xf xfId="0" fontId="92" applyFont="1" fillId="37" applyFill="1" numFmtId="10" applyNumberFormat="1" applyAlignment="1">
      <alignment vertical="bottom"/>
    </xf>
    <xf xfId="0" fontId="93" applyFont="1" fillId="38" applyFill="1" numFmtId="9" applyNumberFormat="1" applyAlignment="1">
      <alignment vertical="bottom"/>
    </xf>
    <xf xfId="0" fontId="94" applyFont="1" fillId="39" applyFill="1" numFmtId="10" applyNumberFormat="1" applyAlignment="1">
      <alignment vertical="bottom"/>
    </xf>
    <xf xfId="0" fontId="95" applyFont="1" fillId="40" applyFill="1" numFmtId="214" applyNumberFormat="1" applyAlignment="1" borderId="4" applyBorder="1">
      <alignment horizontal="center" vertical="center"/>
    </xf>
    <xf xfId="0" fontId="96" applyFont="1" numFmtId="215" applyNumberFormat="1" applyAlignment="1" borderId="15" applyBorder="1">
      <alignment horizontal="left" vertical="bottom"/>
    </xf>
    <xf xfId="0" fontId="97" applyFont="1" numFmtId="216" applyNumberFormat="1" applyAlignment="1" borderId="7" applyBorder="1">
      <alignment vertical="bottom"/>
    </xf>
    <xf xfId="0" fontId="98" applyFont="1" fillId="41" applyFill="1" numFmtId="217" applyNumberFormat="1" applyAlignment="1" borderId="5" applyBorder="1">
      <alignment vertical="bottom"/>
    </xf>
    <xf xfId="0" fontId="99" applyFont="1" fillId="42" applyFill="1" numFmtId="9" applyNumberFormat="1" applyAlignment="1" borderId="1" applyBorder="1">
      <alignment vertical="bottom"/>
    </xf>
    <xf xfId="0" fontId="100" applyFont="1" fillId="43" applyFill="1" numFmtId="218" applyNumberFormat="1" applyAlignment="1" borderId="1" applyBorder="1">
      <alignment vertical="bottom"/>
    </xf>
    <xf xfId="0" fontId="101" applyFont="1" fillId="44" applyFill="1" numFmtId="9" applyNumberFormat="1" applyAlignment="1" borderId="1" applyBorder="1">
      <alignment vertical="bottom"/>
    </xf>
    <xf xfId="0" fontId="102" applyFont="1" fillId="45" applyFill="1" numFmtId="219" applyNumberFormat="1" applyAlignment="1" borderId="1" applyBorder="1">
      <alignment vertical="bottom"/>
    </xf>
    <xf xfId="0" fontId="103" applyFont="1" fillId="46" applyFill="1" numFmtId="9" applyNumberFormat="1" applyAlignment="1">
      <alignment vertical="bottom"/>
    </xf>
    <xf xfId="0" fontId="104" applyFont="1" fillId="47" applyFill="1" numFmtId="1" applyNumberFormat="1" applyAlignment="1">
      <alignment vertical="bottom"/>
    </xf>
    <xf xfId="0" fontId="105" applyFont="1" fillId="48" applyFill="1" numFmtId="220" applyNumberFormat="1" applyAlignment="1" borderId="12" applyBorder="1">
      <alignment vertical="bottom"/>
    </xf>
    <xf xfId="0" fontId="106" applyFont="1" fillId="49" applyFill="1" numFmtId="9" applyNumberFormat="1" applyAlignment="1" borderId="12" applyBorder="1">
      <alignment vertical="bottom"/>
    </xf>
    <xf xfId="0" fontId="107" applyFont="1" numFmtId="9" applyNumberFormat="1" applyAlignment="1">
      <alignment vertical="bottom"/>
    </xf>
    <xf xfId="0" fontId="108" applyFont="1" applyAlignment="1">
      <alignment vertical="center"/>
    </xf>
    <xf xfId="0" fontId="109" applyFont="1" numFmtId="221" applyNumberFormat="1" applyAlignment="1">
      <alignment vertical="center"/>
    </xf>
    <xf xfId="0" fontId="110" applyFont="1" numFmtId="222" applyNumberFormat="1" applyAlignment="1">
      <alignment vertical="center"/>
    </xf>
    <xf xfId="0" fontId="111" applyFont="1" fillId="50" applyFill="1" applyAlignment="1" borderId="16" applyBorder="1">
      <alignment vertical="center"/>
    </xf>
    <xf xfId="0" fontId="112" applyFont="1" fillId="51" applyFill="1" numFmtId="223" applyNumberFormat="1" applyAlignment="1" borderId="16" applyBorder="1">
      <alignment vertical="center"/>
    </xf>
    <xf xfId="0" fontId="113" applyFont="1" applyAlignment="1" borderId="17" applyBorder="1">
      <alignment vertical="center"/>
    </xf>
    <xf xfId="0" fontId="114" applyFont="1" numFmtId="224" applyNumberFormat="1" applyAlignment="1" borderId="17" applyBorder="1">
      <alignment vertical="center"/>
    </xf>
    <xf xfId="0" fontId="115" applyFont="1" borderId="18" applyBorder="1">
      </xf>
    <xf xfId="0" fontId="116" applyFont="1" fillId="52" applyFill="1" numFmtId="225" applyNumberFormat="1" applyAlignment="1" borderId="17" applyBorder="1">
      <alignment vertical="center"/>
    </xf>
    <xf xfId="0" fontId="117" applyFont="1" numFmtId="226" applyNumberFormat="1" applyAlignment="1" borderId="17" applyBorder="1">
      <alignment vertical="center"/>
    </xf>
    <xf xfId="0" fontId="118" applyFont="1" numFmtId="9" applyNumberFormat="1" applyAlignment="1">
      <alignment vertical="center"/>
    </xf>
    <xf xfId="0" fontId="119" applyFont="1" fillId="53" applyFill="1" applyAlignment="1" borderId="17" applyBorder="1">
      <alignment vertical="center"/>
    </xf>
    <xf xfId="0" fontId="120" applyFont="1" fillId="54" applyFill="1" numFmtId="227" applyNumberFormat="1" applyAlignment="1" borderId="17" applyBorder="1">
      <alignment vertical="center"/>
    </xf>
    <xf xfId="0" fontId="121" applyFont="1" fillId="55" applyFill="1" numFmtId="228" applyNumberFormat="1" applyAlignment="1" borderId="17" applyBorder="1">
      <alignment vertical="center"/>
    </xf>
    <xf xfId="0" fontId="122" applyFont="1" numFmtId="9" applyNumberFormat="1" applyAlignment="1" borderId="17" applyBorder="1">
      <alignment vertical="center"/>
    </xf>
    <xf xfId="0" fontId="123" applyFont="1" numFmtId="2" applyNumberFormat="1" applyAlignment="1" borderId="17" applyBorder="1">
      <alignment vertical="center"/>
    </xf>
    <xf xfId="0" fontId="124" applyFont="1" numFmtId="229" applyNumberFormat="1" applyAlignment="1" borderId="17" applyBorder="1">
      <alignment vertical="center"/>
    </xf>
    <xf xfId="0" fontId="125" applyFont="1" fillId="56" applyFill="1" numFmtId="230" applyNumberFormat="1" applyAlignment="1" borderId="17" applyBorder="1">
      <alignment vertical="center"/>
    </xf>
    <xf xfId="0" fontId="126" applyFont="1" applyAlignment="1" borderId="19" applyBorder="1">
      <alignment vertical="center"/>
    </xf>
    <xf xfId="0" fontId="127" applyFont="1" fillId="57" applyFill="1" numFmtId="231" applyNumberFormat="1" applyAlignment="1" borderId="19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
  
    <Relationship Id="rId1" Type="http://schemas.openxmlformats.org/officeDocument/2006/relationships/worksheet" Target="worksheets/sheet1.xml" />
    <Relationship Id="rId2" Type="http://schemas.openxmlformats.org/officeDocument/2006/relationships/worksheet" Target="worksheets/sheet2.xml" />
    <Relationship Id="rId3" Type="http://schemas.openxmlformats.org/officeDocument/2006/relationships/worksheet" Target="worksheets/sheet3.xml" />
  <Relationship Id="rId4" Type="http://schemas.openxmlformats.org/officeDocument/2006/relationships/styles" Target="styles.xml" />
  <Relationship Id="rId5" Type="http://schemas.openxmlformats.org/officeDocument/2006/relationships/sharedStrings" Target="sharedStrings.xml" />
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29"/>
  <sheetViews>
    <sheetView tabSelected="1" workbookViewId="0">
     </sheetView>
  </sheetViews>
  <sheetFormatPr x14ac:dyDescent="0.25" customHeight="1" defaultRowHeight="13.799999999999999" defaultColWidth="8.6875"/>
  <cols>
    <col style="53" min="2" max="2" customWidth="1" width="10.14"/>
    <col style="53" min="3" max="3" customWidth="1" width="23.71"/>
    <col style="53" min="4" max="4" customWidth="1" width="18.419999999999998"/>
    <col style="53" min="5" max="5" customWidth="1" width="12.14"/>
    <col style="53" min="6" max="6" customWidth="1" width="19.419999999999998"/>
    <col style="53" min="7" max="7" customWidth="1" width="13.570000000000002"/>
    <col style="53" min="8" max="8" customWidth="1" width="9"/>
  </cols>
  <sheetData>
    <row r="1" x14ac:dyDescent="0.25">
      <c r="B1" s="1">
             </c>
      <c r="C1" s="1">
             </c>
      <c r="D1" s="1">
             </c>
      <c r="H1" s="2">
             </c>
    </row>
    <row r="2" x14ac:dyDescent="0.25">
      <c r="A2" s="3">
             </c>
      <c r="B2" s="4" t="s">
        <v>0</v>
      </c>
      <c r="C2" s="5">
             </c>
      <c r="D2" s="5">
             </c>
      <c r="E2" s="6">
             </c>
      <c r="F2" s="7">
             </c>
      <c r="H2" s="2">
             </c>
    </row>
    <row r="3" x14ac:dyDescent="0.25">
      <c r="A3" s="3">
             </c>
      <c r="B3" s="8" t="s">
        <v>1</v>
      </c>
      <c r="C3" s="9" t="n">
        <v>0.36</v>
      </c>
      <c r="D3" s="10">
             </c>
      <c r="E3" s="6">
             </c>
      <c r="F3" s="7">
             </c>
      <c r="H3" s="2">
             </c>
    </row>
    <row r="4" x14ac:dyDescent="0.25">
      <c r="B4" s="11">
             </c>
      <c r="C4" s="12">
             </c>
      <c r="D4" s="12">
             </c>
      <c r="E4" s="13">
             </c>
      <c r="F4" s="13">
             </c>
      <c r="G4" s="1">
             </c>
      <c r="H4" s="2">
             </c>
    </row>
    <row r="5" x14ac:dyDescent="0.25">
      <c r="A5" s="3">
             </c>
      <c r="B5" s="14">
             </c>
      <c r="C5" s="15" t="s">
        <v>2</v>
      </c>
      <c r="D5" s="16" t="s">
        <v>3</v>
      </c>
      <c r="E5" s="15" t="s">
        <v>4</v>
      </c>
      <c r="F5" s="15" t="s">
        <v>5</v>
      </c>
      <c r="G5" s="17" t="s">
        <v>6</v>
      </c>
      <c r="H5" s="18">
             </c>
    </row>
    <row r="6" x14ac:dyDescent="0.25">
      <c r="A6" s="3">
             </c>
      <c r="B6" s="19" t="s">
        <v>7</v>
      </c>
      <c r="C6" s="20" t="n">
        <v>1720730</v>
      </c>
      <c r="D6" s="21" t="n">
        <v>1297536</v>
      </c>
      <c r="E6" s="22" t="n">
        <v>0.75406135767959</v>
      </c>
      <c r="F6" s="20" t="n">
        <v>1216717</v>
      </c>
      <c r="G6" s="23" t="n">
        <f>F6/C6</f>
        <v>0.7070935010141</v>
      </c>
      <c r="H6" s="18">
             </c>
    </row>
    <row r="7" x14ac:dyDescent="0.25">
      <c r="A7" s="3">
             </c>
      <c r="B7" s="24" t="s">
        <v>8</v>
      </c>
      <c r="C7" s="7" t="n">
        <v>2312745</v>
      </c>
      <c r="D7" s="25" t="n">
        <v>2230051</v>
      </c>
      <c r="E7" s="26" t="n">
        <v>0.9642442206123</v>
      </c>
      <c r="F7" s="7" t="n">
        <v>1949728</v>
      </c>
      <c r="G7" s="27" t="n">
        <f>F7/C7</f>
        <v>0.84303630534279</v>
      </c>
      <c r="H7" s="18">
             </c>
    </row>
    <row r="8" x14ac:dyDescent="0.25">
      <c r="A8" s="3">
             </c>
      <c r="B8" s="28" t="s">
        <v>9</v>
      </c>
      <c r="C8" s="7" t="n">
        <v>3491478</v>
      </c>
      <c r="D8" s="25" t="n">
        <v>3030290</v>
      </c>
      <c r="E8" s="26" t="n">
        <v>0.86791038064682</v>
      </c>
      <c r="F8" s="7" t="n">
        <v>2586732</v>
      </c>
      <c r="G8" s="27" t="n">
        <f>F8/C8</f>
        <v>0.74087019880979</v>
      </c>
      <c r="H8" s="18">
             </c>
    </row>
    <row r="9" x14ac:dyDescent="0.25">
      <c r="A9" s="3">
             </c>
      <c r="B9" s="28" t="s">
        <v>10</v>
      </c>
      <c r="C9" s="7" t="n">
        <v>4455368</v>
      </c>
      <c r="D9" s="25" t="n">
        <v>4465887</v>
      </c>
      <c r="E9" s="26" t="n">
        <v>1.0023609722025</v>
      </c>
      <c r="F9" s="7" t="n">
        <v>3712243</v>
      </c>
      <c r="G9" s="27" t="n">
        <f>F9/C9</f>
        <v>0.83320681927957</v>
      </c>
      <c r="H9" s="18">
             </c>
    </row>
    <row r="10" x14ac:dyDescent="0.25">
      <c r="A10" s="3">
             </c>
      <c r="B10" s="29" t="s">
        <v>11</v>
      </c>
      <c r="C10" s="30" t="n">
        <v>11980321</v>
      </c>
      <c r="D10" s="31" t="n">
        <v>11023764</v>
      </c>
      <c r="E10" s="32" t="n">
        <v>0.9201559791261</v>
      </c>
      <c r="F10" s="30" t="n">
        <v>9465420</v>
      </c>
      <c r="G10" s="33" t="n">
        <f>AVERAGE(G6:G9)</f>
        <v>0.78105170611156</v>
      </c>
      <c r="H10" s="18">
             </c>
    </row>
    <row r="11" x14ac:dyDescent="0.25">
      <c r="B11" s="34">
             </c>
      <c r="C11" s="34">
             </c>
      <c r="D11" s="35" t="s">
        <v>12</v>
      </c>
      <c r="E11" s="34">
             </c>
      <c r="F11" s="36">
             </c>
      <c r="G11" s="34">
             </c>
      <c r="H11" s="2">
             </c>
    </row>
    <row r="12" x14ac:dyDescent="0.25">
      <c r="A12" s="3">
             </c>
      <c r="B12" s="14">
             </c>
      <c r="C12" s="15" t="s">
        <v>13</v>
      </c>
      <c r="D12" s="16" t="s">
        <v>3</v>
      </c>
      <c r="E12" s="15" t="s">
        <v>4</v>
      </c>
      <c r="F12" s="15" t="s">
        <v>5</v>
      </c>
      <c r="G12" s="17" t="s">
        <v>6</v>
      </c>
      <c r="H12" s="18">
             </c>
    </row>
    <row r="13" x14ac:dyDescent="0.25">
      <c r="A13" s="3">
             </c>
      <c r="B13" s="19" t="s">
        <v>14</v>
      </c>
      <c r="C13" s="20" t="n">
        <v>7449000</v>
      </c>
      <c r="D13" s="21" t="n">
        <f>'Yearly MIS'!L7+'Yearly MIS'!N7+'Yearly MIS'!P7</f>
        <v>6038725</v>
      </c>
      <c r="E13" s="22" t="n">
        <f>D13/C13</f>
        <v>0.81067592965499</v>
      </c>
      <c r="F13" s="20" t="n">
        <f>'Yearly MIS'!L9+'Yearly MIS'!N8+'Yearly MIS'!P8</f>
        <v>5085321</v>
      </c>
      <c r="G13" s="23" t="n">
        <f>F13/C13</f>
        <v>0.6826850583971</v>
      </c>
      <c r="H13" s="37">
             </c>
    </row>
    <row r="14" x14ac:dyDescent="0.25">
      <c r="A14" s="3">
             </c>
      <c r="B14" s="24" t="s">
        <v>15</v>
      </c>
      <c r="C14" s="7" t="n">
        <v>11010693</v>
      </c>
      <c r="D14" s="25" t="n">
        <v>3318000</v>
      </c>
      <c r="E14" s="26" t="n">
        <f>D14/C14</f>
        <v>0.30134343042713</v>
      </c>
      <c r="F14" s="7">
             </c>
      <c r="G14" s="27" t="n">
        <f>F14/C14</f>
        <v>0</v>
      </c>
      <c r="H14" s="18">
             </c>
    </row>
    <row r="15" x14ac:dyDescent="0.25">
      <c r="A15" s="3">
             </c>
      <c r="B15" s="28" t="s">
        <v>16</v>
      </c>
      <c r="C15" s="7" t="n">
        <v>14505208</v>
      </c>
      <c r="D15" s="25">
             </c>
      <c r="E15" s="26">
             </c>
      <c r="F15" s="7">
             </c>
      <c r="G15" s="27" t="n">
        <f>F15/C15</f>
        <v>0</v>
      </c>
      <c r="H15" s="18">
             </c>
    </row>
    <row r="16" x14ac:dyDescent="0.25">
      <c r="A16" s="3">
             </c>
      <c r="B16" s="28" t="s">
        <v>17</v>
      </c>
      <c r="C16" s="7" t="n">
        <v>17949581</v>
      </c>
      <c r="D16" s="25">
             </c>
      <c r="E16" s="26">
             </c>
      <c r="F16" s="7">
             </c>
      <c r="G16" s="27" t="n">
        <f>F16/C16</f>
        <v>0</v>
      </c>
      <c r="H16" s="18">
             </c>
    </row>
    <row r="17" x14ac:dyDescent="0.25">
      <c r="A17" s="3">
             </c>
      <c r="B17" s="29" t="s">
        <v>11</v>
      </c>
      <c r="C17" s="30" t="n">
        <f>SUM(C13:C16)</f>
        <v>50914482</v>
      </c>
      <c r="D17" s="30" t="n">
        <f>SUM(D13:D16)</f>
        <v>9356725</v>
      </c>
      <c r="E17" s="32">
             </c>
      <c r="F17" s="30">
             </c>
      <c r="G17" s="33" t="n">
        <f>G13</f>
        <v>0.6826850583971</v>
      </c>
      <c r="H17" s="18">
             </c>
    </row>
    <row r="18" x14ac:dyDescent="0.25">
      <c r="B18" s="34">
             </c>
      <c r="C18" s="34">
             </c>
      <c r="D18" s="34">
             </c>
      <c r="E18" s="34">
             </c>
      <c r="F18" s="34">
             </c>
      <c r="G18" s="34">
             </c>
      <c r="H18" s="38">
             </c>
    </row>
    <row r="19" x14ac:dyDescent="0.25">
      <c r="A19" s="3">
             </c>
      <c r="B19" s="14">
             </c>
      <c r="C19" s="15" t="s">
        <v>18</v>
      </c>
      <c r="D19" s="16" t="s">
        <v>19</v>
      </c>
      <c r="E19" s="15" t="s">
        <v>20</v>
      </c>
      <c r="F19" s="15" t="s">
        <v>21</v>
      </c>
      <c r="G19" s="15" t="s">
        <v>22</v>
      </c>
      <c r="H19" s="39" t="s">
        <v>23</v>
      </c>
      <c r="I19" s="18">
             </c>
    </row>
    <row r="20" x14ac:dyDescent="0.25">
      <c r="A20" s="3">
             </c>
      <c r="B20" s="19" t="s">
        <v>14</v>
      </c>
      <c r="C20" s="20" t="n">
        <f>SUM('SHA Financial Plan'!F6:H6)</f>
        <v>9822008.2215578</v>
      </c>
      <c r="D20" s="21" t="n">
        <f>SUM('SHA Financial Plan'!F7:H7)</f>
        <v>6676985</v>
      </c>
      <c r="E20" s="22" t="n">
        <f>D20/C20</f>
        <v>0.67979835176121</v>
      </c>
      <c r="F20" s="40" t="n">
        <f>C13-C20</f>
        <v>-2373008.2215578</v>
      </c>
      <c r="G20" s="20" t="n">
        <f>SUM('Yearly MIS'!L16:P16)</f>
        <v>-2389521</v>
      </c>
      <c r="H20" s="23" t="n">
        <f>G20/F20</f>
        <v>1.0069585845899</v>
      </c>
      <c r="I20" s="18">
             </c>
    </row>
    <row r="21" x14ac:dyDescent="0.25">
      <c r="A21" s="3">
             </c>
      <c r="B21" s="24" t="s">
        <v>15</v>
      </c>
      <c r="C21" s="7" t="n">
        <v>11010693</v>
      </c>
      <c r="D21" s="25" t="n">
        <v>3673410</v>
      </c>
      <c r="E21" s="26" t="n">
        <f>D21/C21</f>
        <v>0.33362205267189</v>
      </c>
      <c r="F21" s="41" t="n">
        <v>-1139824</v>
      </c>
      <c r="G21" s="7" t="n">
        <v>-355471</v>
      </c>
      <c r="H21" s="27" t="n">
        <f>G21/F21</f>
        <v>0.31186481421693</v>
      </c>
      <c r="I21" s="18">
             </c>
    </row>
    <row r="22" x14ac:dyDescent="0.25">
      <c r="A22" s="3">
             </c>
      <c r="B22" s="28" t="s">
        <v>16</v>
      </c>
      <c r="C22" s="7" t="n">
        <v>14505208</v>
      </c>
      <c r="D22" s="25">
             </c>
      <c r="E22" s="26">
             </c>
      <c r="F22" s="26">
             </c>
      <c r="G22" s="7">
             </c>
      <c r="H22" s="27" t="n">
        <f>G22/C22</f>
        <v>0</v>
      </c>
      <c r="I22" s="18">
             </c>
    </row>
    <row r="23" x14ac:dyDescent="0.25">
      <c r="A23" s="3">
             </c>
      <c r="B23" s="28" t="s">
        <v>17</v>
      </c>
      <c r="C23" s="7" t="n">
        <v>17949581</v>
      </c>
      <c r="D23" s="25">
             </c>
      <c r="E23" s="26">
             </c>
      <c r="F23" s="26">
             </c>
      <c r="G23" s="7">
             </c>
      <c r="H23" s="27" t="n">
        <f>G23/C23</f>
        <v>0</v>
      </c>
      <c r="I23" s="18">
             </c>
    </row>
    <row r="24" x14ac:dyDescent="0.25">
      <c r="A24" s="3">
             </c>
      <c r="B24" s="42" t="s">
        <v>11</v>
      </c>
      <c r="C24" s="13" t="n">
        <f>SUM(C20:C23)</f>
        <v>53287490.221558</v>
      </c>
      <c r="D24" s="43">
             </c>
      <c r="E24" s="44">
             </c>
      <c r="F24" s="44">
             </c>
      <c r="G24" s="13">
             </c>
      <c r="H24" s="45" t="n">
        <f>H20</f>
        <v>1.0069585845899</v>
      </c>
      <c r="I24" s="18">
             </c>
    </row>
    <row r="25" x14ac:dyDescent="0.25" ht="15" customHeight="1">
      <c r="A25" s="3">
             </c>
      <c r="B25" s="46" t="s">
        <v>24</v>
      </c>
      <c r="C25" s="46">
             </c>
      <c r="D25" s="46">
             </c>
      <c r="E25" s="46">
             </c>
      <c r="F25" s="46">
             </c>
      <c r="G25" s="47">
             </c>
      <c r="H25" s="48">
             </c>
    </row>
    <row r="26" x14ac:dyDescent="0.25">
      <c r="A26" s="3">
             </c>
      <c r="B26" s="49">
             </c>
      <c r="C26" s="49">
             </c>
      <c r="D26" s="49">
             </c>
      <c r="E26" s="49">
             </c>
      <c r="F26" s="49">
             </c>
      <c r="G26" s="50">
             </c>
      <c r="H26" s="2">
             </c>
    </row>
    <row r="27" x14ac:dyDescent="0.25">
      <c r="A27" s="3">
             </c>
      <c r="B27" s="51">
             </c>
      <c r="C27" s="52">
             </c>
      <c r="D27" s="52">
             </c>
      <c r="E27" s="52">
             </c>
      <c r="F27" s="52">
             </c>
      <c r="G27" s="52">
             </c>
      <c r="H27" s="2">
             </c>
    </row>
    <row r="28" x14ac:dyDescent="0.25">
      <c r="A28" s="3">
             </c>
      <c r="B28" s="51">
             </c>
      <c r="C28" s="52">
             </c>
      <c r="D28" s="52">
             </c>
      <c r="E28" s="52">
             </c>
      <c r="F28" s="52">
             </c>
      <c r="G28" s="52">
             </c>
      <c r="H28" s="2">
             </c>
    </row>
    <row r="29" x14ac:dyDescent="0.25">
      <c r="A29" s="3">
             </c>
      <c r="B29" s="51">
             </c>
      <c r="C29" s="52">
             </c>
      <c r="D29" s="52">
             </c>
      <c r="E29" s="52">
             </c>
      <c r="F29" s="52">
             </c>
      <c r="G29" s="52">
             </c>
      <c r="H29" s="2">
             </c>
    </row>
  </sheetData>
  <mergeCells count="3">
    <mergeCell ref="B2:D2"/>
    <mergeCell ref="C3:D3"/>
    <mergeCell ref="B25:G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R29"/>
  <sheetViews>
    <sheetView workbookViewId="0">
      <pane state="frozen" xSplit="2" topLeftCell="C1"/>
    </sheetView>
  </sheetViews>
  <sheetFormatPr x14ac:dyDescent="0.25" customHeight="1" defaultRowHeight="13.799999999999999" defaultColWidth="8.6875"/>
  <cols>
    <col style="53" min="1" max="1" customWidth="1" width="5.43"/>
    <col style="53" min="2" max="2" customWidth="1" width="38.63"/>
    <col style="53" min="3" max="3" customWidth="1" width="14.15"/>
    <col style="53" min="4" max="4" customWidth="1" width="14.15"/>
    <col style="53" min="5" max="5" customWidth="1" width="14.15"/>
    <col style="53" min="6" max="6" customWidth="1" width="14.15"/>
    <col style="53" min="7" max="7" customWidth="1" width="14.15"/>
    <col style="53" min="8" max="8" customWidth="1" width="14.15"/>
    <col style="53" min="9" max="9" customWidth="1" width="14.15"/>
    <col style="53" min="10" max="10" customWidth="1" width="14.15"/>
    <col style="53" min="11" max="11" customWidth="1" width="14.15"/>
    <col style="53" min="12" max="12" customWidth="1" width="14.86"/>
    <col style="53" min="13" max="13" customWidth="1" width="14.15"/>
    <col style="53" min="14" max="14" customWidth="1" width="14.15"/>
    <col style="53" min="15" max="15" customWidth="1" width="15.290000000000001"/>
    <col style="53" min="16" max="16" customWidth="1" width="14.15"/>
    <col style="53" min="17" max="17" customWidth="1" width="14.15"/>
    <col style="53" min="18" max="18" customWidth="1" width="14.15"/>
  </cols>
  <sheetData>
    <row r="1" x14ac:dyDescent="0.25">
      <c r="A1" s="54">
             </c>
      <c r="B1" s="13">
             </c>
      <c r="C1" s="13">
             </c>
      <c r="D1" s="13">
             </c>
      <c r="E1" s="13">
             </c>
      <c r="F1" s="13">
             </c>
      <c r="G1" s="13">
             </c>
      <c r="H1" s="13">
             </c>
      <c r="I1" s="13">
             </c>
      <c r="J1" s="13">
             </c>
      <c r="K1" s="13">
             </c>
      <c r="L1" s="13">
             </c>
      <c r="M1" s="13">
             </c>
      <c r="N1" s="55">
             </c>
      <c r="O1" s="13">
             </c>
      <c r="P1" s="13">
             </c>
      <c r="Q1" s="13">
             </c>
      <c r="R1" s="13">
             </c>
    </row>
    <row r="2" x14ac:dyDescent="0.25">
      <c r="A2" s="56">
             </c>
      <c r="B2" s="57">
             </c>
      <c r="C2" s="58" t="n">
        <v>44896</v>
      </c>
      <c r="D2" s="59">
             </c>
      <c r="E2" s="60" t="n">
        <v>44562</v>
      </c>
      <c r="F2" s="59">
             </c>
      <c r="G2" s="60" t="n">
        <v>44593</v>
      </c>
      <c r="H2" s="59">
             </c>
      <c r="I2" s="60" t="n">
        <v>44621</v>
      </c>
      <c r="J2" s="59">
             </c>
      <c r="K2" s="60" t="n">
        <v>44652</v>
      </c>
      <c r="L2" s="59">
             </c>
      <c r="M2" s="60" t="n">
        <v>44682</v>
      </c>
      <c r="N2" s="59">
             </c>
      <c r="O2" s="60" t="n">
        <v>44734</v>
      </c>
      <c r="P2" s="60">
             </c>
      <c r="Q2" s="60" t="n">
        <v>44743</v>
      </c>
      <c r="R2" s="59">
             </c>
    </row>
    <row r="3" x14ac:dyDescent="0.25" ht="15.75" customHeight="1">
      <c r="A3" s="61">
             </c>
      <c r="B3" s="62" t="s">
        <v>25</v>
      </c>
      <c r="C3" s="63">
             </c>
      <c r="D3" s="64">
             </c>
      <c r="E3" s="65" t="n">
        <f>F7/D7-1</f>
        <v>0.1368136677327</v>
      </c>
      <c r="F3" s="64">
             </c>
      <c r="G3" s="66" t="n">
        <f>H7/F7-1</f>
        <v>0.0661574725969</v>
      </c>
      <c r="H3" s="64">
             </c>
      <c r="I3" s="65" t="n">
        <f>J7/H7-1</f>
        <v>0.1629893238434</v>
      </c>
      <c r="J3" s="64">
             </c>
      <c r="K3" s="66" t="n">
        <f>L7/J7-1</f>
        <v>0.0591993312834</v>
      </c>
      <c r="L3" s="64">
             </c>
      <c r="M3" s="65" t="n">
        <f>N7/L7-1</f>
        <v>0.1121195039459</v>
      </c>
      <c r="N3" s="64">
             </c>
      <c r="O3" s="66" t="n">
        <v>0.2</v>
      </c>
      <c r="P3" s="64">
             </c>
      <c r="Q3" s="65" t="n">
        <f>R7/P7-1</f>
        <v>0.4477545187787</v>
      </c>
      <c r="R3" s="64">
             </c>
    </row>
    <row r="4" x14ac:dyDescent="0.25" ht="15.75" customHeight="1">
      <c r="A4" s="56">
             </c>
      <c r="B4" s="67" t="s">
        <v>26</v>
      </c>
      <c r="C4" s="68">
             </c>
      <c r="D4" s="69">
             </c>
      <c r="E4" s="70">
             </c>
      <c r="F4" s="69">
             </c>
      <c r="G4" s="71">
             </c>
      <c r="H4" s="69">
             </c>
      <c r="I4" s="70">
             </c>
      <c r="J4" s="69">
             </c>
      <c r="K4" s="71">
             </c>
      <c r="L4" s="69">
             </c>
      <c r="M4" s="70">
             </c>
      <c r="N4" s="69">
             </c>
      <c r="O4" s="71">
             </c>
      <c r="P4" s="71">
             </c>
      <c r="Q4" s="70">
             </c>
      <c r="R4" s="69">
             </c>
    </row>
    <row r="5" x14ac:dyDescent="0.25">
      <c r="A5" s="56">
             </c>
      <c r="B5" s="67" t="s">
        <v>27</v>
      </c>
      <c r="C5" s="72" t="s">
        <v>28</v>
      </c>
      <c r="D5" s="73" t="s">
        <v>29</v>
      </c>
      <c r="E5" s="74" t="s">
        <v>28</v>
      </c>
      <c r="F5" s="74" t="s">
        <v>29</v>
      </c>
      <c r="G5" s="73" t="s">
        <v>28</v>
      </c>
      <c r="H5" s="73" t="s">
        <v>29</v>
      </c>
      <c r="I5" s="74" t="s">
        <v>28</v>
      </c>
      <c r="J5" s="74" t="s">
        <v>29</v>
      </c>
      <c r="K5" s="73" t="s">
        <v>28</v>
      </c>
      <c r="L5" s="73" t="s">
        <v>29</v>
      </c>
      <c r="M5" s="74" t="s">
        <v>28</v>
      </c>
      <c r="N5" s="74" t="s">
        <v>29</v>
      </c>
      <c r="O5" s="73" t="s">
        <v>28</v>
      </c>
      <c r="P5" s="73" t="s">
        <v>29</v>
      </c>
      <c r="Q5" s="74" t="s">
        <v>28</v>
      </c>
      <c r="R5" s="74" t="s">
        <v>29</v>
      </c>
    </row>
    <row r="6" x14ac:dyDescent="0.25" ht="3.75" customHeight="1">
      <c r="A6" s="56">
             </c>
      <c r="B6" s="75">
             </c>
      <c r="C6" s="76">
             </c>
      <c r="D6" s="77">
             </c>
      <c r="E6" s="78">
             </c>
      <c r="F6" s="77">
             </c>
      <c r="G6" s="77">
             </c>
      <c r="H6" s="77">
             </c>
      <c r="I6" s="78">
             </c>
      <c r="J6" s="77">
             </c>
      <c r="K6" s="77">
             </c>
      <c r="L6" s="77">
             </c>
      <c r="M6" s="78">
             </c>
      <c r="N6" s="77">
             </c>
      <c r="O6" s="77">
             </c>
      <c r="P6" s="77">
             </c>
      <c r="Q6" s="78">
             </c>
      <c r="R6" s="77">
             </c>
    </row>
    <row r="7" x14ac:dyDescent="0.25">
      <c r="A7" s="56">
             </c>
      <c r="B7" s="79" t="s">
        <v>30</v>
      </c>
      <c r="C7" s="80" t="n">
        <v>1063339</v>
      </c>
      <c r="D7" s="81" t="n">
        <v>1188200</v>
      </c>
      <c r="E7" s="82" t="n">
        <v>1293929</v>
      </c>
      <c r="F7" s="83" t="n">
        <v>1350762</v>
      </c>
      <c r="G7" s="84" t="n">
        <v>1500383</v>
      </c>
      <c r="H7" s="81" t="n">
        <v>1440125</v>
      </c>
      <c r="I7" s="82" t="n">
        <v>1659055</v>
      </c>
      <c r="J7" s="83" t="n">
        <v>1674850</v>
      </c>
      <c r="K7" s="84" t="n">
        <v>2039753</v>
      </c>
      <c r="L7" s="81" t="n">
        <v>1774000</v>
      </c>
      <c r="M7" s="82" t="n">
        <v>2488240</v>
      </c>
      <c r="N7" s="83" t="n">
        <v>1972900</v>
      </c>
      <c r="O7" s="84" t="n">
        <v>2921424</v>
      </c>
      <c r="P7" s="81" t="n">
        <v>2291825</v>
      </c>
      <c r="Q7" s="82" t="n">
        <v>3306000</v>
      </c>
      <c r="R7" s="83" t="n">
        <v>3318000</v>
      </c>
    </row>
    <row r="8" x14ac:dyDescent="0.25">
      <c r="A8" s="56">
             </c>
      <c r="B8" s="79" t="s">
        <v>31</v>
      </c>
      <c r="C8" s="80">
             </c>
      <c r="D8" s="81" t="n">
        <v>1094403</v>
      </c>
      <c r="E8" s="85">
             </c>
      <c r="F8" s="86" t="n">
        <v>1095234</v>
      </c>
      <c r="G8" s="84">
             </c>
      <c r="H8" s="81" t="n">
        <v>1229466</v>
      </c>
      <c r="I8" s="85">
             </c>
      <c r="J8" s="86" t="n">
        <v>1379724</v>
      </c>
      <c r="K8" s="84">
             </c>
      <c r="L8" s="81" t="n">
        <v>1444088</v>
      </c>
      <c r="M8" s="85">
             </c>
      <c r="N8" s="86" t="n">
        <v>1660542</v>
      </c>
      <c r="O8" s="84">
             </c>
      <c r="P8" s="81" t="n">
        <v>1980691</v>
      </c>
      <c r="Q8" s="85">
             </c>
      <c r="R8" s="86">
             </c>
    </row>
    <row r="9" x14ac:dyDescent="0.25">
      <c r="A9" s="56">
             </c>
      <c r="B9" s="79" t="s">
        <v>32</v>
      </c>
      <c r="C9" s="87">
             </c>
      <c r="D9" s="84" t="n">
        <v>1094102</v>
      </c>
      <c r="E9" s="85">
             </c>
      <c r="F9" s="86" t="n">
        <v>1095234</v>
      </c>
      <c r="G9" s="88">
             </c>
      <c r="H9" s="84" t="n">
        <v>1229466</v>
      </c>
      <c r="I9" s="85">
             </c>
      <c r="J9" s="86" t="n">
        <v>1379724</v>
      </c>
      <c r="K9" s="88">
             </c>
      <c r="L9" s="84" t="n">
        <v>1444088</v>
      </c>
      <c r="M9" s="85">
             </c>
      <c r="N9" s="86" t="n">
        <v>1660542</v>
      </c>
      <c r="O9" s="88">
             </c>
      <c r="P9" s="81" t="n">
        <v>1980691</v>
      </c>
      <c r="Q9" s="85">
             </c>
      <c r="R9" s="86">
             </c>
    </row>
    <row r="10" x14ac:dyDescent="0.25">
      <c r="A10" s="56">
             </c>
      <c r="B10" s="79">
             </c>
      <c r="C10" s="87">
             </c>
      <c r="D10" s="84">
             </c>
      <c r="E10" s="85">
             </c>
      <c r="F10" s="86">
             </c>
      <c r="G10" s="88">
             </c>
      <c r="H10" s="84">
             </c>
      <c r="I10" s="85">
             </c>
      <c r="J10" s="86">
             </c>
      <c r="K10" s="88">
             </c>
      <c r="L10" s="84">
             </c>
      <c r="M10" s="85">
             </c>
      <c r="N10" s="86">
             </c>
      <c r="O10" s="88">
             </c>
      <c r="P10" s="81">
             </c>
      <c r="Q10" s="85">
             </c>
      <c r="R10" s="86">
             </c>
    </row>
    <row r="11" x14ac:dyDescent="0.25">
      <c r="A11" s="56">
             </c>
      <c r="B11" s="79" t="s">
        <v>33</v>
      </c>
      <c r="C11" s="80" t="n">
        <v>988369</v>
      </c>
      <c r="D11" s="84" t="n">
        <v>786298</v>
      </c>
      <c r="E11" s="86" t="n">
        <v>2268182</v>
      </c>
      <c r="F11" s="86" t="n">
        <v>1186665</v>
      </c>
      <c r="G11" s="84" t="n">
        <v>2267011</v>
      </c>
      <c r="H11" s="84" t="n">
        <v>1625683</v>
      </c>
      <c r="I11" s="86" t="n">
        <v>2200410.35</v>
      </c>
      <c r="J11" s="86" t="n">
        <v>1678525</v>
      </c>
      <c r="K11" s="84" t="n">
        <v>3047991</v>
      </c>
      <c r="L11" s="84" t="n">
        <f>L12+L13</f>
        <v>2778158</v>
      </c>
      <c r="M11" s="86" t="n">
        <v>3278658</v>
      </c>
      <c r="N11" s="86" t="n">
        <f>N12+N13</f>
        <v>2857793</v>
      </c>
      <c r="O11" s="88" t="n">
        <v>3501357</v>
      </c>
      <c r="P11" s="84" t="n">
        <f>P12+P13</f>
        <v>2792295</v>
      </c>
      <c r="Q11" s="86" t="n">
        <v>4446525</v>
      </c>
      <c r="R11" s="86" t="n">
        <f>R12+R13</f>
        <v>3673471</v>
      </c>
    </row>
    <row r="12" x14ac:dyDescent="0.25">
      <c r="A12" s="56">
             </c>
      <c r="B12" s="89" t="s">
        <v>34</v>
      </c>
      <c r="C12" s="80">
             </c>
      <c r="D12" s="84">
             </c>
      <c r="E12" s="86">
             </c>
      <c r="F12" s="86">
             </c>
      <c r="G12" s="84">
             </c>
      <c r="H12" s="84">
             </c>
      <c r="I12" s="86">
             </c>
      <c r="J12" s="86">
             </c>
      <c r="K12" s="84">
             </c>
      <c r="L12" s="88" t="n">
        <v>2167226</v>
      </c>
      <c r="M12" s="86">
             </c>
      <c r="N12" s="90" t="n">
        <v>2130000</v>
      </c>
      <c r="O12" s="88">
             </c>
      <c r="P12" s="91" t="n">
        <v>2109050</v>
      </c>
      <c r="Q12" s="86">
             </c>
      <c r="R12" s="90" t="n">
        <f>2450785+175000</f>
        <v>2625785</v>
      </c>
    </row>
    <row r="13" x14ac:dyDescent="0.25">
      <c r="A13" s="56">
             </c>
      <c r="B13" s="89" t="s">
        <v>35</v>
      </c>
      <c r="C13" s="80">
             </c>
      <c r="D13" s="84">
             </c>
      <c r="E13" s="86">
             </c>
      <c r="F13" s="86">
             </c>
      <c r="G13" s="84">
             </c>
      <c r="H13" s="84">
             </c>
      <c r="I13" s="86">
             </c>
      <c r="J13" s="86">
             </c>
      <c r="K13" s="92" t="n">
        <v>0.3443</v>
      </c>
      <c r="L13" s="88" t="n">
        <v>610932</v>
      </c>
      <c r="M13" s="93" t="n">
        <v>0.37</v>
      </c>
      <c r="N13" s="90" t="n">
        <v>727793</v>
      </c>
      <c r="O13" s="92" t="n">
        <v>0.2981</v>
      </c>
      <c r="P13" s="91" t="n">
        <v>683245</v>
      </c>
      <c r="Q13" s="94" t="n">
        <v>0.3277</v>
      </c>
      <c r="R13" s="90" t="n">
        <v>1047686</v>
      </c>
    </row>
    <row r="14" x14ac:dyDescent="0.25">
      <c r="A14" s="56">
             </c>
      <c r="B14" s="79" t="s">
        <v>36</v>
      </c>
      <c r="C14" s="95">
             </c>
      <c r="D14" s="81">
             </c>
      <c r="E14" s="83">
             </c>
      <c r="F14" s="83">
             </c>
      <c r="G14" s="81">
             </c>
      <c r="H14" s="81">
             </c>
      <c r="I14" s="83">
             </c>
      <c r="J14" s="83">
             </c>
      <c r="K14" s="81">
             </c>
      <c r="L14" s="81">
             </c>
      <c r="M14" s="83">
             </c>
      <c r="N14" s="83">
             </c>
      <c r="O14" s="81">
             </c>
      <c r="P14" s="81">
             </c>
      <c r="Q14" s="83">
             </c>
      <c r="R14" s="83">
             </c>
    </row>
    <row r="15" x14ac:dyDescent="0.25">
      <c r="A15" s="56">
             </c>
      <c r="B15" s="79" t="s">
        <v>37</v>
      </c>
      <c r="C15" s="95">
             </c>
      <c r="D15" s="81">
             </c>
      <c r="E15" s="83">
             </c>
      <c r="F15" s="83">
             </c>
      <c r="G15" s="81">
             </c>
      <c r="H15" s="81">
             </c>
      <c r="I15" s="83">
             </c>
      <c r="J15" s="83">
             </c>
      <c r="K15" s="81">
             </c>
      <c r="L15" s="81">
             </c>
      <c r="M15" s="83">
             </c>
      <c r="N15" s="83">
             </c>
      <c r="O15" s="81">
             </c>
      <c r="P15" s="81">
             </c>
      <c r="Q15" s="83">
             </c>
      <c r="R15" s="83">
             </c>
    </row>
    <row r="16" x14ac:dyDescent="0.25" ht="12" customHeight="1">
      <c r="A16" s="56">
             </c>
      <c r="B16" s="79" t="s">
        <v>38</v>
      </c>
      <c r="C16" s="95">
             </c>
      <c r="D16" s="81" t="n">
        <f>D8-D11</f>
        <v>308105</v>
      </c>
      <c r="E16" s="83">
             </c>
      <c r="F16" s="83" t="n">
        <f>F8-F11</f>
        <v>-91431</v>
      </c>
      <c r="G16" s="81">
             </c>
      <c r="H16" s="81" t="n">
        <f>H8-H11</f>
        <v>-396217</v>
      </c>
      <c r="I16" s="83">
             </c>
      <c r="J16" s="83" t="n">
        <f>J8-J11</f>
        <v>-298801</v>
      </c>
      <c r="K16" s="81">
             </c>
      <c r="L16" s="81" t="n">
        <f>L7-L11</f>
        <v>-1004158</v>
      </c>
      <c r="M16" s="83">
             </c>
      <c r="N16" s="83" t="n">
        <f>N7-N11</f>
        <v>-884893</v>
      </c>
      <c r="O16" s="81">
             </c>
      <c r="P16" s="81" t="n">
        <f>P7-P11</f>
        <v>-500470</v>
      </c>
      <c r="Q16" s="83">
             </c>
      <c r="R16" s="83" t="n">
        <f>R7-R11</f>
        <v>-355471</v>
      </c>
    </row>
    <row r="17" x14ac:dyDescent="0.25" ht="12.8" customHeight="1">
      <c r="A17" s="56">
             </c>
      <c r="B17" s="79" t="s">
        <v>39</v>
      </c>
      <c r="C17" s="87">
             </c>
      <c r="D17" s="88">
             </c>
      <c r="E17" s="90">
             </c>
      <c r="F17" s="90">
             </c>
      <c r="G17" s="88">
             </c>
      <c r="H17" s="88">
             </c>
      <c r="I17" s="90">
             </c>
      <c r="J17" s="90">
             </c>
      <c r="K17" s="88">
             </c>
      <c r="L17" s="88">
             </c>
      <c r="M17" s="90">
             </c>
      <c r="N17" s="90">
             </c>
      <c r="O17" s="88">
             </c>
      <c r="P17" s="88">
             </c>
      <c r="Q17" s="90">
             </c>
      <c r="R17" s="90">
             </c>
    </row>
    <row r="18" x14ac:dyDescent="0.25" ht="12.8" customHeight="1">
      <c r="A18" s="56">
             </c>
      <c r="B18" s="96" t="s">
        <v>40</v>
      </c>
      <c r="C18" s="87">
             </c>
      <c r="D18" s="84" t="n">
        <v>588.50916295196</v>
      </c>
      <c r="E18" s="86">
             </c>
      <c r="F18" s="86" t="n">
        <v>605.99461641992</v>
      </c>
      <c r="G18" s="88">
             </c>
      <c r="H18" s="84" t="n">
        <v>600.3</v>
      </c>
      <c r="I18" s="86">
             </c>
      <c r="J18" s="86" t="n">
        <v>605.99461641992</v>
      </c>
      <c r="K18" s="88">
             </c>
      <c r="L18" s="84" t="n">
        <v>600.3</v>
      </c>
      <c r="M18" s="86">
             </c>
      <c r="N18" s="86" t="n">
        <v>610</v>
      </c>
      <c r="O18" s="88">
             </c>
      <c r="P18" s="84" t="n">
        <v>748</v>
      </c>
      <c r="Q18" s="86">
             </c>
      <c r="R18" s="86" t="n">
        <v>610</v>
      </c>
    </row>
    <row r="19" x14ac:dyDescent="0.25" ht="12.8" customHeight="1">
      <c r="A19" s="56">
             </c>
      <c r="B19" s="75" t="s">
        <v>41</v>
      </c>
      <c r="C19" s="87">
             </c>
      <c r="D19" s="84" t="n">
        <v>288400</v>
      </c>
      <c r="E19" s="86">
             </c>
      <c r="F19" s="86" t="n">
        <v>320600</v>
      </c>
      <c r="G19" s="88">
             </c>
      <c r="H19" s="84" t="n">
        <v>443200</v>
      </c>
      <c r="I19" s="86">
             </c>
      <c r="J19" s="86" t="n">
        <v>482750</v>
      </c>
      <c r="K19" s="88">
             </c>
      <c r="L19" s="84" t="n">
        <v>587200</v>
      </c>
      <c r="M19" s="86">
             </c>
      <c r="N19" s="86" t="n">
        <v>596200</v>
      </c>
      <c r="O19" s="88">
             </c>
      <c r="P19" s="84" t="n">
        <v>720000</v>
      </c>
      <c r="Q19" s="86">
             </c>
      <c r="R19" s="86" t="n">
        <v>739300</v>
      </c>
    </row>
    <row r="20" x14ac:dyDescent="0.25" ht="12.8" customHeight="1">
      <c r="A20" s="56">
             </c>
      <c r="B20" s="97" t="s">
        <v>42</v>
      </c>
      <c r="C20" s="98">
             </c>
      <c r="D20" s="99" t="n">
        <v>0.24272008079448</v>
      </c>
      <c r="E20" s="100">
             </c>
      <c r="F20" s="101" t="n">
        <v>0.24777248210682</v>
      </c>
      <c r="G20" s="102">
             </c>
      <c r="H20" s="99" t="n">
        <v>0.31</v>
      </c>
      <c r="I20" s="90">
             </c>
      <c r="J20" s="93" t="n">
        <v>0.24777248210682</v>
      </c>
      <c r="K20" s="88">
             </c>
      <c r="L20" s="103" t="n">
        <v>0.33</v>
      </c>
      <c r="M20" s="90">
             </c>
      <c r="N20" s="93" t="n">
        <f>N19/N7</f>
        <v>0.30219473870951</v>
      </c>
      <c r="O20" s="88">
             </c>
      <c r="P20" s="103" t="n">
        <v>0.31</v>
      </c>
      <c r="Q20" s="90">
             </c>
      <c r="R20" s="93" t="n">
        <f>R19/R7</f>
        <v>0.22281494876432</v>
      </c>
    </row>
    <row r="21" x14ac:dyDescent="0.25" ht="0.75" customHeight="1">
      <c r="A21" s="104">
             </c>
      <c r="B21" s="105">
             </c>
      <c r="C21" s="106">
             </c>
      <c r="D21" s="106">
             </c>
      <c r="E21" s="20">
             </c>
      <c r="F21" s="20">
             </c>
      <c r="G21" s="20">
             </c>
      <c r="H21" s="20">
             </c>
      <c r="I21" s="7">
             </c>
      <c r="J21" s="7">
             </c>
      <c r="K21" s="7">
             </c>
      <c r="L21" s="7">
             </c>
      <c r="M21" s="7">
             </c>
      <c r="N21" s="107">
             </c>
      <c r="O21" s="7">
             </c>
      <c r="P21" s="7">
             </c>
      <c r="Q21" s="7">
             </c>
      <c r="R21" s="7">
             </c>
    </row>
    <row r="25" x14ac:dyDescent="0.25" ht="15" customHeight="1">
      <c r="A25" s="3">
             </c>
      <c r="B25" s="89" t="s">
        <v>34</v>
      </c>
      <c r="C25" s="80">
             </c>
      <c r="D25" s="84">
             </c>
      <c r="E25" s="86">
             </c>
      <c r="F25" s="86">
             </c>
    </row>
    <row r="26" x14ac:dyDescent="0.25">
      <c r="A26" s="3">
             </c>
      <c r="B26" s="89" t="s">
        <v>35</v>
      </c>
      <c r="C26" s="80">
             </c>
      <c r="D26" s="84">
             </c>
      <c r="E26" s="86">
             </c>
      <c r="F26" s="86">
             </c>
    </row>
    <row r="27" x14ac:dyDescent="0.25">
      <c r="A27" s="3">
             </c>
      <c r="B27" s="79" t="s">
        <v>36</v>
      </c>
      <c r="C27" s="95">
             </c>
      <c r="D27" s="81">
             </c>
      <c r="E27" s="83">
             </c>
      <c r="F27" s="83">
             </c>
    </row>
    <row r="28" x14ac:dyDescent="0.25">
      <c r="A28" s="3">
             </c>
      <c r="B28" s="79" t="s">
        <v>37</v>
      </c>
      <c r="C28" s="95">
             </c>
      <c r="D28" s="81">
             </c>
      <c r="E28" s="83">
             </c>
      <c r="F28" s="83">
             </c>
    </row>
    <row r="29" x14ac:dyDescent="0.25">
      <c r="A29" s="3">
             </c>
      <c r="B29" s="79" t="s">
        <v>38</v>
      </c>
      <c r="C29" s="95">
             </c>
      <c r="D29" s="81" t="n">
        <f>D21-D24</f>
        <v>0</v>
      </c>
      <c r="E29" s="83">
             </c>
      <c r="F29" s="83" t="n">
        <f>F21-F24</f>
        <v>0</v>
      </c>
    </row>
  </sheetData>
  <mergeCells count="22">
    <mergeCell ref="C2:D2"/>
    <mergeCell ref="E2:F2"/>
    <mergeCell ref="G2:H2"/>
    <mergeCell ref="I2:J2"/>
    <mergeCell ref="K2:L2"/>
    <mergeCell ref="M2:N2"/>
    <mergeCell ref="Q2:R2"/>
    <mergeCell ref="C3:D3"/>
    <mergeCell ref="E3:F3"/>
    <mergeCell ref="G3:H3"/>
    <mergeCell ref="I3:J3"/>
    <mergeCell ref="K3:L3"/>
    <mergeCell ref="M3:N3"/>
    <mergeCell ref="O3:P3"/>
    <mergeCell ref="Q3:R3"/>
    <mergeCell ref="C4:D4"/>
    <mergeCell ref="E4:F4"/>
    <mergeCell ref="G4:H4"/>
    <mergeCell ref="I4:J4"/>
    <mergeCell ref="K4:L4"/>
    <mergeCell ref="M4:N4"/>
    <mergeCell ref="Q4:R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S25"/>
  <sheetViews>
    <sheetView workbookViewId="0">
     </sheetView>
  </sheetViews>
  <sheetFormatPr x14ac:dyDescent="0.25" customHeight="1" defaultRowHeight="13.799999999999999" defaultColWidth="8.6875"/>
  <cols>
    <col style="53" min="1" max="1" customWidth="1" width="37.71"/>
    <col style="53" min="2" max="2" customWidth="1" width="14.429999999999998"/>
    <col style="53" min="3" max="3" customWidth="1" width="15.290000000000001"/>
    <col style="53" min="4" max="4" customWidth="1" width="15.290000000000001"/>
    <col style="53" min="5" max="5" customWidth="1" width="15.290000000000001"/>
    <col style="53" min="6" max="6" customWidth="1" width="15.290000000000001"/>
    <col style="53" min="7" max="7" customWidth="1" width="15.290000000000001"/>
    <col style="53" min="8" max="8" customWidth="1" width="15.290000000000001"/>
    <col style="53" min="9" max="9" customWidth="1" width="15.290000000000001"/>
    <col style="53" min="10" max="10" customWidth="1" width="16.42"/>
    <col style="53" min="11" max="11" customWidth="1" width="16.42"/>
    <col style="53" min="12" max="12" customWidth="1" width="16.42"/>
    <col style="53" min="13" max="13" customWidth="1" width="16.42"/>
    <col style="53" min="14" max="14" customWidth="1" width="16.42"/>
    <col style="53" min="15" max="15" customWidth="1" width="16.42"/>
    <col style="53" min="16" max="16" customWidth="1" width="16.42"/>
    <col style="53" min="17" max="17" customWidth="1" width="16.42"/>
  </cols>
  <sheetData>
    <row r="2" x14ac:dyDescent="0.25">
      <c r="B2" s="108" t="s">
        <v>43</v>
      </c>
      <c r="C2" s="109" t="s">
        <v>44</v>
      </c>
      <c r="D2" s="108" t="s">
        <v>45</v>
      </c>
      <c r="E2" s="108" t="s">
        <v>46</v>
      </c>
      <c r="F2" s="110" t="n">
        <v>44652</v>
      </c>
      <c r="G2" s="110" t="n">
        <f>F2+31</f>
        <v>44683</v>
      </c>
      <c r="H2" s="110" t="n">
        <f>G2+31</f>
        <v>44714</v>
      </c>
      <c r="I2" s="110" t="n">
        <f>H2+31</f>
        <v>44745</v>
      </c>
      <c r="J2" s="110" t="n">
        <f>I2+31</f>
        <v>44776</v>
      </c>
      <c r="K2" s="110" t="n">
        <f>J2+31</f>
        <v>44807</v>
      </c>
      <c r="L2" s="110" t="n">
        <f>K2+31</f>
        <v>44838</v>
      </c>
      <c r="M2" s="110" t="n">
        <f>L2+31</f>
        <v>44869</v>
      </c>
      <c r="N2" s="110" t="n">
        <f>M2+31</f>
        <v>44900</v>
      </c>
      <c r="O2" s="110" t="n">
        <f>N2+31</f>
        <v>44931</v>
      </c>
      <c r="P2" s="110" t="n">
        <f>O2+31</f>
        <v>44962</v>
      </c>
      <c r="Q2" s="110" t="n">
        <f>P2+31</f>
        <v>44993</v>
      </c>
    </row>
    <row r="3" x14ac:dyDescent="0.25">
      <c r="A3" s="111">
             </c>
      <c r="B3" s="112" t="s">
        <v>47</v>
      </c>
      <c r="C3" s="112" t="s">
        <v>48</v>
      </c>
      <c r="D3" s="112" t="s">
        <v>49</v>
      </c>
      <c r="E3" s="112" t="s">
        <v>50</v>
      </c>
      <c r="F3" s="112" t="s">
        <v>51</v>
      </c>
      <c r="G3" s="112" t="s">
        <v>52</v>
      </c>
      <c r="H3" s="112" t="s">
        <v>53</v>
      </c>
      <c r="I3" s="112" t="s">
        <v>54</v>
      </c>
      <c r="J3" s="112" t="s">
        <v>55</v>
      </c>
      <c r="K3" s="112" t="s">
        <v>56</v>
      </c>
      <c r="L3" s="112" t="s">
        <v>57</v>
      </c>
      <c r="M3" s="112" t="s">
        <v>58</v>
      </c>
      <c r="N3" s="112" t="s">
        <v>59</v>
      </c>
      <c r="O3" s="112" t="s">
        <v>60</v>
      </c>
      <c r="P3" s="112" t="s">
        <v>61</v>
      </c>
      <c r="Q3" s="112" t="s">
        <v>62</v>
      </c>
    </row>
    <row r="4" x14ac:dyDescent="0.25">
      <c r="A4" s="113" t="s">
        <v>63</v>
      </c>
      <c r="B4" s="114" t="n">
        <v>1063339.9178255</v>
      </c>
      <c r="C4" s="114" t="n">
        <v>1293929.2035398</v>
      </c>
      <c r="D4" s="114" t="n">
        <v>1500383.1858407</v>
      </c>
      <c r="E4" s="114" t="n">
        <v>1659055.8938053</v>
      </c>
      <c r="F4" s="114" t="n">
        <v>2039753.3975221</v>
      </c>
      <c r="G4" s="114" t="n">
        <v>2488240.1321911</v>
      </c>
      <c r="H4" s="114" t="n">
        <v>2921423.9966879</v>
      </c>
      <c r="I4" s="114" t="n">
        <v>3306701.9244894</v>
      </c>
      <c r="J4" s="114" t="n">
        <v>3617723.6553449</v>
      </c>
      <c r="K4" s="114" t="n">
        <v>4086267.8586682</v>
      </c>
      <c r="L4" s="114" t="n">
        <v>4569696.1335396</v>
      </c>
      <c r="M4" s="114" t="n">
        <v>4817252.7968377</v>
      </c>
      <c r="N4" s="114" t="n">
        <v>5118259.2346834</v>
      </c>
      <c r="O4" s="114" t="n">
        <v>5602977.2617682</v>
      </c>
      <c r="P4" s="114" t="n">
        <v>5971970.5761105</v>
      </c>
      <c r="Q4" s="114" t="n">
        <v>6374634.1055883</v>
      </c>
      <c r="R4" s="115">
             </c>
    </row>
    <row r="5" x14ac:dyDescent="0.25">
      <c r="A5" s="116" t="s">
        <v>64</v>
      </c>
      <c r="B5" s="116">
             </c>
      <c r="C5" s="116">
             </c>
      <c r="D5" s="116">
             </c>
      <c r="E5" s="116">
             </c>
      <c r="F5" s="116" t="n">
        <v>1774000</v>
      </c>
      <c r="G5" s="116" t="n">
        <v>1972900</v>
      </c>
      <c r="H5" s="116" t="n">
        <v>2330000</v>
      </c>
      <c r="I5" s="116">
             </c>
      <c r="J5" s="116">
             </c>
      <c r="K5" s="116">
             </c>
      <c r="L5" s="116">
             </c>
      <c r="M5" s="116">
             </c>
      <c r="N5" s="116">
             </c>
      <c r="O5" s="116">
             </c>
      <c r="P5" s="116">
             </c>
      <c r="Q5" s="116">
             </c>
      <c r="R5" s="115">
             </c>
    </row>
    <row r="6" x14ac:dyDescent="0.25">
      <c r="A6" s="117" t="s">
        <v>65</v>
      </c>
      <c r="B6" s="117" t="n">
        <v>2249415.8738938</v>
      </c>
      <c r="C6" s="117" t="n">
        <v>2268182.9646018</v>
      </c>
      <c r="D6" s="117" t="n">
        <v>2267011.8761062</v>
      </c>
      <c r="E6" s="117" t="n">
        <v>2200410.3454867</v>
      </c>
      <c r="F6" s="117" t="n">
        <v>3047991.7550867</v>
      </c>
      <c r="G6" s="117" t="n">
        <v>3272658.865173</v>
      </c>
      <c r="H6" s="117" t="n">
        <v>3501357.6012981</v>
      </c>
      <c r="I6" s="117" t="n">
        <v>4446525.6651174</v>
      </c>
      <c r="J6" s="117" t="n">
        <v>4601020.6851899</v>
      </c>
      <c r="K6" s="117" t="n">
        <v>4828196.0050104</v>
      </c>
      <c r="L6" s="117" t="n">
        <v>5584071.4713151</v>
      </c>
      <c r="M6" s="117" t="n">
        <v>5706757.9819622</v>
      </c>
      <c r="N6" s="117" t="n">
        <v>5851014.7314965</v>
      </c>
      <c r="O6" s="117" t="n">
        <v>6272980.6372417</v>
      </c>
      <c r="P6" s="117" t="n">
        <v>6450562.7579581</v>
      </c>
      <c r="Q6" s="117" t="n">
        <v>6644171.8847886</v>
      </c>
      <c r="R6" s="115">
             </c>
      <c r="S6" s="118" t="n">
        <v>0.15</v>
      </c>
    </row>
    <row r="7" x14ac:dyDescent="0.25">
      <c r="A7" s="116" t="s">
        <v>66</v>
      </c>
      <c r="B7" s="116">
             </c>
      <c r="C7" s="116">
             </c>
      <c r="D7" s="116">
             </c>
      <c r="E7" s="116">
             </c>
      <c r="F7" s="116" t="n">
        <v>2167226</v>
      </c>
      <c r="G7" s="116" t="n">
        <v>2109759</v>
      </c>
      <c r="H7" s="116" t="n">
        <v>2400000</v>
      </c>
      <c r="I7" s="116">
             </c>
      <c r="J7" s="116">
             </c>
      <c r="K7" s="116">
             </c>
      <c r="L7" s="116">
             </c>
      <c r="M7" s="116">
             </c>
      <c r="N7" s="116">
             </c>
      <c r="O7" s="116">
             </c>
      <c r="P7" s="116">
             </c>
      <c r="Q7" s="116">
             </c>
      <c r="R7" s="115">
             </c>
      <c r="S7" s="118">
             </c>
    </row>
    <row r="8" x14ac:dyDescent="0.25">
      <c r="A8" s="119" t="s">
        <v>67</v>
      </c>
      <c r="B8" s="120" t="n">
        <v>1063339.9178255</v>
      </c>
      <c r="C8" s="120" t="n">
        <v>1293929.2035398</v>
      </c>
      <c r="D8" s="120" t="n">
        <v>1500383.1858407</v>
      </c>
      <c r="E8" s="121" t="n">
        <v>1659055.8938053</v>
      </c>
      <c r="F8" s="121" t="n">
        <v>2039753.3975221</v>
      </c>
      <c r="G8" s="121" t="n">
        <v>2488240.1321911</v>
      </c>
      <c r="H8" s="121" t="n">
        <v>2921423.9966879</v>
      </c>
      <c r="I8" s="121" t="n">
        <v>3306701.9244894</v>
      </c>
      <c r="J8" s="121" t="n">
        <v>3617723.6553449</v>
      </c>
      <c r="K8" s="121" t="n">
        <v>4086267.8586682</v>
      </c>
      <c r="L8" s="121" t="n">
        <v>4569696.1335396</v>
      </c>
      <c r="M8" s="121" t="n">
        <v>4817252.7968377</v>
      </c>
      <c r="N8" s="121" t="n">
        <v>5118259.2346834</v>
      </c>
      <c r="O8" s="121" t="n">
        <v>5602977.2617682</v>
      </c>
      <c r="P8" s="121" t="n">
        <v>5971970.5761105</v>
      </c>
      <c r="Q8" s="121" t="n">
        <v>6374634.1055883</v>
      </c>
      <c r="R8" s="115">
             </c>
    </row>
    <row r="9" x14ac:dyDescent="0.25">
      <c r="A9" s="113" t="s">
        <v>68</v>
      </c>
      <c r="B9" s="114" t="n">
        <v>206800</v>
      </c>
      <c r="C9" s="114" t="n">
        <v>250700</v>
      </c>
      <c r="D9" s="114" t="n">
        <v>295124</v>
      </c>
      <c r="E9" s="114" t="n">
        <v>332118.88</v>
      </c>
      <c r="F9" s="114" t="n">
        <v>404673.1456</v>
      </c>
      <c r="G9" s="114" t="n">
        <v>515934.099968</v>
      </c>
      <c r="H9" s="114" t="n">
        <v>635840.39816704</v>
      </c>
      <c r="I9" s="114" t="n">
        <v>726696.15081605</v>
      </c>
      <c r="J9" s="114" t="n">
        <v>801905.58685861</v>
      </c>
      <c r="K9" s="114" t="n">
        <v>917148.05701281</v>
      </c>
      <c r="L9" s="114" t="n">
        <v>1025988.0373226</v>
      </c>
      <c r="M9" s="114" t="n">
        <v>1085544.9328137</v>
      </c>
      <c r="N9" s="114" t="n">
        <v>1156137.6489628</v>
      </c>
      <c r="O9" s="114" t="n">
        <v>1265628.6925188</v>
      </c>
      <c r="P9" s="114" t="n">
        <v>1352429.4343188</v>
      </c>
      <c r="Q9" s="114" t="n">
        <v>1447365.0813308</v>
      </c>
      <c r="R9" s="115">
             </c>
    </row>
    <row r="10" x14ac:dyDescent="0.25">
      <c r="A10" s="113" t="s">
        <v>69</v>
      </c>
      <c r="B10" s="122" t="n">
        <v>0.19448155433015</v>
      </c>
      <c r="C10" s="122" t="n">
        <v>0.19375094040242</v>
      </c>
      <c r="D10" s="122" t="n">
        <v>0.19669908513046</v>
      </c>
      <c r="E10" s="122" t="n">
        <v>0.20018546767477</v>
      </c>
      <c r="F10" s="122" t="n">
        <v>0.19839317149396</v>
      </c>
      <c r="G10" s="122" t="n">
        <v>0.20734899871327</v>
      </c>
      <c r="H10" s="122" t="n">
        <v>0.21764742087691</v>
      </c>
      <c r="I10" s="122" t="n">
        <v>0.21976463782059</v>
      </c>
      <c r="J10" s="122" t="n">
        <v>0.22166026575133</v>
      </c>
      <c r="K10" s="122" t="n">
        <v>0.22444638695608</v>
      </c>
      <c r="L10" s="122" t="n">
        <v>0.2245199696742</v>
      </c>
      <c r="M10" s="122" t="n">
        <v>0.22534522861792</v>
      </c>
      <c r="N10" s="122" t="n">
        <v>0.22588493391041</v>
      </c>
      <c r="O10" s="122" t="n">
        <v>0.22588503100929</v>
      </c>
      <c r="P10" s="122" t="n">
        <v>0.22646284288956</v>
      </c>
      <c r="Q10" s="122" t="n">
        <v>0.22705069143686</v>
      </c>
      <c r="R10" s="115">
             </c>
    </row>
    <row r="11" x14ac:dyDescent="0.25">
      <c r="A11" s="113" t="s">
        <v>35</v>
      </c>
      <c r="B11" s="114" t="n">
        <v>312615.87389381</v>
      </c>
      <c r="C11" s="114" t="n">
        <v>377482.96460177</v>
      </c>
      <c r="D11" s="114" t="n">
        <v>431887.87610619</v>
      </c>
      <c r="E11" s="114" t="n">
        <v>478291.46548673</v>
      </c>
      <c r="F11" s="114" t="n">
        <v>583305.60948673</v>
      </c>
      <c r="G11" s="114" t="n">
        <v>696711.76520496</v>
      </c>
      <c r="H11" s="114" t="n">
        <v>805504.20313102</v>
      </c>
      <c r="I11" s="114" t="n">
        <v>905810.51430134</v>
      </c>
      <c r="J11" s="114" t="n">
        <v>985096.0983313</v>
      </c>
      <c r="K11" s="114" t="n">
        <v>1097028.9479976</v>
      </c>
      <c r="L11" s="114" t="n">
        <v>1229054.4339925</v>
      </c>
      <c r="M11" s="114" t="n">
        <v>1292184.0491486</v>
      </c>
      <c r="N11" s="114" t="n">
        <v>1365848.0825337</v>
      </c>
      <c r="O11" s="114" t="n">
        <v>1493320.9447229</v>
      </c>
      <c r="P11" s="114" t="n">
        <v>1584102.3236393</v>
      </c>
      <c r="Q11" s="114" t="n">
        <v>1682775.8034578</v>
      </c>
      <c r="R11" s="115">
             </c>
    </row>
    <row r="12" x14ac:dyDescent="0.25">
      <c r="A12" s="113">
             </c>
      <c r="B12" s="122" t="n">
        <v>0.2939942991448</v>
      </c>
      <c r="C12" s="122" t="n">
        <v>0.29173386269441</v>
      </c>
      <c r="D12" s="122" t="n">
        <v>0.28785171693603</v>
      </c>
      <c r="E12" s="122" t="n">
        <v>0.28829135128756</v>
      </c>
      <c r="F12" s="122" t="n">
        <v>0.28596869121303</v>
      </c>
      <c r="G12" s="122" t="n">
        <v>0.28000181983699</v>
      </c>
      <c r="H12" s="122" t="n">
        <v>0.27572314188021</v>
      </c>
      <c r="I12" s="122" t="n">
        <v>0.27393171050373</v>
      </c>
      <c r="J12" s="122" t="n">
        <v>0.2722972211755</v>
      </c>
      <c r="K12" s="122" t="n">
        <v>0.26846721407908</v>
      </c>
      <c r="L12" s="122" t="n">
        <v>0.26895758450366</v>
      </c>
      <c r="M12" s="122" t="n">
        <v>0.26824086333954</v>
      </c>
      <c r="N12" s="122" t="n">
        <v>0.26685793350953</v>
      </c>
      <c r="O12" s="122" t="n">
        <v>0.26652275655526</v>
      </c>
      <c r="P12" s="122" t="n">
        <v>0.26525621709795</v>
      </c>
      <c r="Q12" s="122" t="n">
        <v>0.26397998309936</v>
      </c>
      <c r="R12" s="115">
             </c>
    </row>
    <row r="13" x14ac:dyDescent="0.25">
      <c r="A13" s="119" t="s">
        <v>70</v>
      </c>
      <c r="B13" s="121" t="n">
        <v>543924.04393173</v>
      </c>
      <c r="C13" s="121" t="n">
        <v>665746.23893805</v>
      </c>
      <c r="D13" s="121" t="n">
        <v>773371.30973451</v>
      </c>
      <c r="E13" s="121" t="n">
        <v>848645.54831858</v>
      </c>
      <c r="F13" s="121" t="n">
        <v>1051774.6424354</v>
      </c>
      <c r="G13" s="121" t="n">
        <v>1275594.2670182</v>
      </c>
      <c r="H13" s="121" t="n">
        <v>1480079.3953898</v>
      </c>
      <c r="I13" s="121" t="n">
        <v>1674195.259372</v>
      </c>
      <c r="J13" s="121" t="n">
        <v>1830721.970155</v>
      </c>
      <c r="K13" s="121" t="n">
        <v>2072090.8536578</v>
      </c>
      <c r="L13" s="121" t="n">
        <v>2314653.6622245</v>
      </c>
      <c r="M13" s="121" t="n">
        <v>2439523.8148754</v>
      </c>
      <c r="N13" s="121" t="n">
        <v>2596273.5031869</v>
      </c>
      <c r="O13" s="121" t="n">
        <v>2844027.6245265</v>
      </c>
      <c r="P13" s="121" t="n">
        <v>3035438.8181524</v>
      </c>
      <c r="Q13" s="121" t="n">
        <v>3244493.2207997</v>
      </c>
      <c r="R13" s="115">
             </c>
    </row>
    <row r="14" x14ac:dyDescent="0.25">
      <c r="A14" s="113" t="s">
        <v>71</v>
      </c>
      <c r="B14" s="122" t="n">
        <v>0.51152414652506</v>
      </c>
      <c r="C14" s="122" t="n">
        <v>0.51451519690317</v>
      </c>
      <c r="D14" s="122" t="n">
        <v>0.51544919793351</v>
      </c>
      <c r="E14" s="122" t="n">
        <v>0.51152318103767</v>
      </c>
      <c r="F14" s="122" t="n">
        <v>0.51563813729301</v>
      </c>
      <c r="G14" s="122" t="n">
        <v>0.51264918144974</v>
      </c>
      <c r="H14" s="122" t="n">
        <v>0.50662943724288</v>
      </c>
      <c r="I14" s="122" t="n">
        <v>0.50630365167569</v>
      </c>
      <c r="J14" s="122" t="n">
        <v>0.50604251307317</v>
      </c>
      <c r="K14" s="122" t="n">
        <v>0.50708639896484</v>
      </c>
      <c r="L14" s="122" t="n">
        <v>0.50652244582214</v>
      </c>
      <c r="M14" s="122" t="n">
        <v>0.50641390804254</v>
      </c>
      <c r="N14" s="122" t="n">
        <v>0.50725713258006</v>
      </c>
      <c r="O14" s="122" t="n">
        <v>0.50759221243546</v>
      </c>
      <c r="P14" s="122" t="n">
        <v>0.50828094001249</v>
      </c>
      <c r="Q14" s="122" t="n">
        <v>0.50896932546378</v>
      </c>
      <c r="R14" s="115">
             </c>
    </row>
    <row r="15" x14ac:dyDescent="0.25">
      <c r="A15" s="117" t="s">
        <v>72</v>
      </c>
      <c r="B15" s="117" t="n">
        <v>1400000</v>
      </c>
      <c r="C15" s="117" t="n">
        <v>700000</v>
      </c>
      <c r="D15" s="117" t="n">
        <v>700000</v>
      </c>
      <c r="E15" s="117" t="n">
        <v>700000</v>
      </c>
      <c r="F15" s="117" t="n">
        <v>700000</v>
      </c>
      <c r="G15" s="117" t="n">
        <v>700000</v>
      </c>
      <c r="H15" s="117" t="n">
        <v>700000</v>
      </c>
      <c r="I15" s="117" t="n">
        <v>850000</v>
      </c>
      <c r="J15" s="117" t="n">
        <v>850000</v>
      </c>
      <c r="K15" s="117" t="n">
        <v>850000</v>
      </c>
      <c r="L15" s="117" t="n">
        <v>1000000</v>
      </c>
      <c r="M15" s="117" t="n">
        <v>1000000</v>
      </c>
      <c r="N15" s="117" t="n">
        <v>1000000</v>
      </c>
      <c r="O15" s="117" t="n">
        <v>1200000</v>
      </c>
      <c r="P15" s="117" t="n">
        <v>1200000</v>
      </c>
      <c r="Q15" s="117" t="n">
        <v>1200000</v>
      </c>
      <c r="R15" s="115">
             </c>
    </row>
    <row r="16" x14ac:dyDescent="0.25">
      <c r="A16" s="113" t="s">
        <v>73</v>
      </c>
      <c r="B16" s="122" t="n">
        <v>1.3166062672254</v>
      </c>
      <c r="C16" s="122" t="n">
        <v>0.54098786709891</v>
      </c>
      <c r="D16" s="122" t="n">
        <v>0.46654748374014</v>
      </c>
      <c r="E16" s="122" t="n">
        <v>0.42192671302619</v>
      </c>
      <c r="F16" s="122" t="n">
        <v>0.34317873957232</v>
      </c>
      <c r="G16" s="122" t="n">
        <v>0.28132333006926</v>
      </c>
      <c r="H16" s="122" t="n">
        <v>0.23960917716621</v>
      </c>
      <c r="I16" s="122" t="n">
        <v>0.25705371073967</v>
      </c>
      <c r="J16" s="122" t="n">
        <v>0.23495437489931</v>
      </c>
      <c r="K16" s="122" t="n">
        <v>0.20801377427985</v>
      </c>
      <c r="L16" s="122" t="n">
        <v>0.21883293128846</v>
      </c>
      <c r="M16" s="122" t="n">
        <v>0.20758719589233</v>
      </c>
      <c r="N16" s="122" t="n">
        <v>0.19537892751184</v>
      </c>
      <c r="O16" s="122" t="n">
        <v>0.21417184898967</v>
      </c>
      <c r="P16" s="122" t="n">
        <v>0.20093869932989</v>
      </c>
      <c r="Q16" s="122" t="n">
        <v>0.18824609854047</v>
      </c>
      <c r="R16" s="115">
             </c>
    </row>
    <row r="17" x14ac:dyDescent="0.25">
      <c r="A17" s="113" t="s">
        <v>74</v>
      </c>
      <c r="B17" s="123" t="n">
        <v>0.75952851273253</v>
      </c>
      <c r="C17" s="123" t="n">
        <v>1.8484702907712</v>
      </c>
      <c r="D17" s="123" t="n">
        <v>2.143404551201</v>
      </c>
      <c r="E17" s="123" t="n">
        <v>2.3700798482933</v>
      </c>
      <c r="F17" s="123" t="n">
        <v>2.9139334250316</v>
      </c>
      <c r="G17" s="123" t="n">
        <v>3.5546287602731</v>
      </c>
      <c r="H17" s="123" t="n">
        <v>4.1734628524112</v>
      </c>
      <c r="I17" s="123" t="n">
        <v>3.8902375582228</v>
      </c>
      <c r="J17" s="123" t="n">
        <v>4.2561454768764</v>
      </c>
      <c r="K17" s="123" t="n">
        <v>4.8073739513743</v>
      </c>
      <c r="L17" s="123" t="n">
        <v>4.5696961335396</v>
      </c>
      <c r="M17" s="123" t="n">
        <v>4.8172527968376</v>
      </c>
      <c r="N17" s="123" t="n">
        <v>5.1182592346834</v>
      </c>
      <c r="O17" s="123" t="n">
        <v>4.6691477181402</v>
      </c>
      <c r="P17" s="123" t="n">
        <v>4.9766421467587</v>
      </c>
      <c r="Q17" s="123" t="n">
        <v>5.3121950879903</v>
      </c>
      <c r="R17" s="115">
             </c>
    </row>
    <row r="18" x14ac:dyDescent="0.25">
      <c r="A18" s="113" t="s">
        <v>75</v>
      </c>
      <c r="B18" s="117" t="n">
        <v>330000</v>
      </c>
      <c r="C18" s="117" t="n">
        <v>430000</v>
      </c>
      <c r="D18" s="117" t="n">
        <v>330000</v>
      </c>
      <c r="E18" s="117" t="n">
        <v>180000</v>
      </c>
      <c r="F18" s="117" t="n">
        <v>550013</v>
      </c>
      <c r="G18" s="117" t="n">
        <v>550013</v>
      </c>
      <c r="H18" s="117" t="n">
        <v>550013</v>
      </c>
      <c r="I18" s="117" t="n">
        <v>600019</v>
      </c>
      <c r="J18" s="117" t="n">
        <v>600019</v>
      </c>
      <c r="K18" s="117" t="n">
        <v>600019</v>
      </c>
      <c r="L18" s="117" t="n">
        <v>775029</v>
      </c>
      <c r="M18" s="117" t="n">
        <v>775029</v>
      </c>
      <c r="N18" s="117" t="n">
        <v>775029</v>
      </c>
      <c r="O18" s="117" t="n">
        <v>720031</v>
      </c>
      <c r="P18" s="117" t="n">
        <v>720031</v>
      </c>
      <c r="Q18" s="117" t="n">
        <v>720031</v>
      </c>
      <c r="R18" s="115">
             </c>
    </row>
    <row r="19" x14ac:dyDescent="0.25">
      <c r="A19" s="113" t="s">
        <v>76</v>
      </c>
      <c r="B19" s="122" t="n">
        <v>0.31034290584598</v>
      </c>
      <c r="C19" s="122" t="n">
        <v>0.33232111836076</v>
      </c>
      <c r="D19" s="122" t="n">
        <v>0.21994381376321</v>
      </c>
      <c r="E19" s="122" t="n">
        <v>0.10849544049245</v>
      </c>
      <c r="F19" s="122" t="n">
        <v>0.26964681155484</v>
      </c>
      <c r="G19" s="122" t="n">
        <v>0.22104498391627</v>
      </c>
      <c r="H19" s="122" t="n">
        <v>0.18826880337246</v>
      </c>
      <c r="I19" s="122" t="n">
        <v>0.18145542407565</v>
      </c>
      <c r="J19" s="122" t="n">
        <v>0.16585539890907</v>
      </c>
      <c r="K19" s="122" t="n">
        <v>0.14683790215249</v>
      </c>
      <c r="L19" s="122" t="n">
        <v>0.16960186790356</v>
      </c>
      <c r="M19" s="122" t="n">
        <v>0.16088609684523</v>
      </c>
      <c r="N19" s="122" t="n">
        <v>0.15142433481057</v>
      </c>
      <c r="O19" s="122" t="n">
        <v>0.12850864216657</v>
      </c>
      <c r="P19" s="122" t="n">
        <v>0.12056841051433</v>
      </c>
      <c r="Q19" s="122" t="n">
        <v>0.11295252214849</v>
      </c>
      <c r="R19" s="115">
             </c>
    </row>
    <row r="20" x14ac:dyDescent="0.25">
      <c r="A20" s="117" t="s">
        <v>77</v>
      </c>
      <c r="B20" s="117" t="n">
        <v>0</v>
      </c>
      <c r="C20" s="117" t="n">
        <v>510000</v>
      </c>
      <c r="D20" s="117" t="n">
        <v>510000</v>
      </c>
      <c r="E20" s="117" t="n">
        <v>510000</v>
      </c>
      <c r="F20" s="117" t="n">
        <v>810000</v>
      </c>
      <c r="G20" s="117" t="n">
        <v>810000</v>
      </c>
      <c r="H20" s="117" t="n">
        <v>810000</v>
      </c>
      <c r="I20" s="117" t="n">
        <v>1364000</v>
      </c>
      <c r="J20" s="117" t="n">
        <v>1364000</v>
      </c>
      <c r="K20" s="117" t="n">
        <v>1364000</v>
      </c>
      <c r="L20" s="117" t="n">
        <v>1554000</v>
      </c>
      <c r="M20" s="117" t="n">
        <v>1554000</v>
      </c>
      <c r="N20" s="117" t="n">
        <v>1554000</v>
      </c>
      <c r="O20" s="117" t="n">
        <v>1594000</v>
      </c>
      <c r="P20" s="117" t="n">
        <v>1594000</v>
      </c>
      <c r="Q20" s="117" t="n">
        <v>1594000</v>
      </c>
      <c r="R20" s="115">
             </c>
    </row>
    <row r="21" x14ac:dyDescent="0.25">
      <c r="A21" s="113" t="s">
        <v>78</v>
      </c>
      <c r="B21" s="122" t="n">
        <v>0</v>
      </c>
      <c r="C21" s="122" t="n">
        <v>0.39414830317206</v>
      </c>
      <c r="D21" s="122" t="n">
        <v>0.33991316672496</v>
      </c>
      <c r="E21" s="122" t="n">
        <v>0.30740374806194</v>
      </c>
      <c r="F21" s="122" t="n">
        <v>0.3971068272194</v>
      </c>
      <c r="G21" s="122" t="n">
        <v>0.32553128193729</v>
      </c>
      <c r="H21" s="122" t="n">
        <v>0.27726204786376</v>
      </c>
      <c r="I21" s="122" t="n">
        <v>0.4124956017046</v>
      </c>
      <c r="J21" s="122" t="n">
        <v>0.37703266748548</v>
      </c>
      <c r="K21" s="122" t="n">
        <v>0.33380092719731</v>
      </c>
      <c r="L21" s="122" t="n">
        <v>0.34006637522226</v>
      </c>
      <c r="M21" s="122" t="n">
        <v>0.32259050241668</v>
      </c>
      <c r="N21" s="122" t="n">
        <v>0.3036188533534</v>
      </c>
      <c r="O21" s="122" t="n">
        <v>0.28449160607461</v>
      </c>
      <c r="P21" s="122" t="n">
        <v>0.26691357227653</v>
      </c>
      <c r="Q21" s="122" t="n">
        <v>0.25005356756125</v>
      </c>
      <c r="R21" s="115">
             </c>
      <c r="S21" s="108" t="n">
        <v>100</v>
      </c>
    </row>
    <row r="22" x14ac:dyDescent="0.25">
      <c r="A22" s="113" t="s">
        <v>79</v>
      </c>
      <c r="B22" s="117" t="n">
        <v>500000</v>
      </c>
      <c r="C22" s="117" t="n">
        <v>3000000</v>
      </c>
      <c r="D22" s="117">
             </c>
      <c r="E22" s="117">
             </c>
      <c r="F22" s="117" t="n">
        <v>0</v>
      </c>
      <c r="G22" s="117">
             </c>
      <c r="H22" s="117">
             </c>
      <c r="I22" s="117">
             </c>
      <c r="J22" s="117">
             </c>
      <c r="K22" s="117">
             </c>
      <c r="L22" s="117">
             </c>
      <c r="M22" s="117">
             </c>
      <c r="N22" s="117">
             </c>
      <c r="O22" s="117">
             </c>
      <c r="P22" s="117">
             </c>
      <c r="Q22" s="117">
             </c>
      <c r="R22" s="115">
             </c>
      <c r="S22" s="108" t="n">
        <f>(1+S6)^12</f>
        <v>5.3502501054737</v>
      </c>
    </row>
    <row r="23" x14ac:dyDescent="0.25">
      <c r="A23" s="119" t="s">
        <v>80</v>
      </c>
      <c r="B23" s="121" t="n">
        <v>-1686075.9560683</v>
      </c>
      <c r="C23" s="121" t="n">
        <v>-3974253.761062</v>
      </c>
      <c r="D23" s="121" t="n">
        <v>-766628.69026549</v>
      </c>
      <c r="E23" s="121" t="n">
        <v>-541354.45168142</v>
      </c>
      <c r="F23" s="121" t="n">
        <v>-1008238.3575646</v>
      </c>
      <c r="G23" s="121" t="n">
        <v>-784418.7329818</v>
      </c>
      <c r="H23" s="121" t="n">
        <v>-579933.6046102</v>
      </c>
      <c r="I23" s="121" t="n">
        <v>-1139823.740628</v>
      </c>
      <c r="J23" s="121" t="n">
        <v>-983297.029845</v>
      </c>
      <c r="K23" s="121" t="n">
        <v>-741928.14634219</v>
      </c>
      <c r="L23" s="121" t="n">
        <v>-1014375.3377755</v>
      </c>
      <c r="M23" s="121" t="n">
        <v>-889505.18512459</v>
      </c>
      <c r="N23" s="121" t="n">
        <v>-732755.4968131</v>
      </c>
      <c r="O23" s="121" t="n">
        <v>-670003.37547348</v>
      </c>
      <c r="P23" s="121" t="n">
        <v>-478592.18184763</v>
      </c>
      <c r="Q23" s="121" t="n">
        <v>-269537.7792003</v>
      </c>
      <c r="R23" s="115">
             </c>
      <c r="S23" s="108" t="n">
        <f>S21*S22</f>
        <v>535.02501054737</v>
      </c>
    </row>
    <row r="24" x14ac:dyDescent="0.25">
      <c r="A24" s="113" t="s">
        <v>81</v>
      </c>
      <c r="B24" s="124" t="n">
        <v>-1.5856415505553</v>
      </c>
      <c r="C24" s="124" t="n">
        <v>-3.0714615221525</v>
      </c>
      <c r="D24" s="124" t="n">
        <v>-0.51095526629481</v>
      </c>
      <c r="E24" s="124" t="n">
        <v>-0.32630272054291</v>
      </c>
      <c r="F24" s="125" t="n">
        <v>-0.49429424105355</v>
      </c>
      <c r="G24" s="124" t="n">
        <v>-0.31525041447308</v>
      </c>
      <c r="H24" s="124" t="n">
        <v>-0.19851059115955</v>
      </c>
      <c r="I24" s="124" t="n">
        <v>-0.34470108484423</v>
      </c>
      <c r="J24" s="124" t="n">
        <v>-0.27179992822068</v>
      </c>
      <c r="K24" s="124" t="n">
        <v>-0.18156620466481</v>
      </c>
      <c r="L24" s="124" t="n">
        <v>-0.22197872859214</v>
      </c>
      <c r="M24" s="124" t="n">
        <v>-0.1846498871117</v>
      </c>
      <c r="N24" s="124" t="n">
        <v>-0.14316498309575</v>
      </c>
      <c r="O24" s="124" t="n">
        <v>-0.1195798847954</v>
      </c>
      <c r="P24" s="124" t="n">
        <v>-0.080139742108264</v>
      </c>
      <c r="Q24" s="124" t="n">
        <v>-0.042282862786432</v>
      </c>
      <c r="R24" s="115">
             </c>
    </row>
    <row r="25" x14ac:dyDescent="0.25">
      <c r="A25" s="126" t="s">
        <v>82</v>
      </c>
      <c r="B25" s="127" t="n">
        <v>-510504.51701694</v>
      </c>
      <c r="C25" s="127" t="n">
        <v>-4484758.2780789</v>
      </c>
      <c r="D25" s="127" t="n">
        <v>-5251386.9683444</v>
      </c>
      <c r="E25" s="127" t="n">
        <v>-5792741.4200258</v>
      </c>
      <c r="F25" s="127" t="n">
        <v>-6800979.7775904</v>
      </c>
      <c r="G25" s="127" t="n">
        <v>-7585398.5105722</v>
      </c>
      <c r="H25" s="127" t="n">
        <v>-8165332.1151824</v>
      </c>
      <c r="I25" s="127" t="n">
        <v>-9305155.8558104</v>
      </c>
      <c r="J25" s="127" t="n">
        <v>-10288452.885655</v>
      </c>
      <c r="K25" s="127" t="n">
        <v>-11030381.031998</v>
      </c>
      <c r="L25" s="127" t="n">
        <v>-12044756.369773</v>
      </c>
      <c r="M25" s="127" t="n">
        <v>-12934261.554898</v>
      </c>
      <c r="N25" s="127" t="n">
        <v>-13667017.051711</v>
      </c>
      <c r="O25" s="127" t="n">
        <v>-14337020.427184</v>
      </c>
      <c r="P25" s="127" t="n">
        <v>-14815612.609032</v>
      </c>
      <c r="Q25" s="127" t="n">
        <v>-15085150.388232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Kendo UI</cp:lastModifiedBy>
  <dcterms:created xsi:type="dcterms:W3CDTF">2022-12-16T10:58:33.252Z</dcterms:created>
  <dcterms:modified xsi:type="dcterms:W3CDTF">2022-12-16T10:58:33.252Z</dcterms:modified>
</cp:coreProperties>
</file>