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NOBES_GROUP\MSPM\[MATLAB_WORKING_FOLDER]\Data Processing Code\06_Post Processing_Experimental\Fluids_properties\"/>
    </mc:Choice>
  </mc:AlternateContent>
  <xr:revisionPtr revIDLastSave="0" documentId="13_ncr:1_{A8A442CE-F0F7-4B4B-8017-6140023C617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IL 180 Density" sheetId="1" r:id="rId1"/>
    <sheet name="Mass flow rate" sheetId="3" r:id="rId2"/>
    <sheet name="Comparison to SYLTHERM 800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4" l="1"/>
  <c r="L5" i="4"/>
  <c r="L6" i="4"/>
  <c r="L7" i="4"/>
  <c r="L8" i="4"/>
  <c r="L9" i="4"/>
  <c r="L10" i="4"/>
  <c r="L11" i="4"/>
  <c r="L12" i="4"/>
  <c r="L13" i="4"/>
  <c r="L3" i="4"/>
  <c r="J4" i="4"/>
  <c r="J5" i="4"/>
  <c r="J6" i="4"/>
  <c r="J7" i="4"/>
  <c r="J8" i="4"/>
  <c r="J9" i="4"/>
  <c r="J10" i="4"/>
  <c r="J11" i="4"/>
  <c r="J12" i="4"/>
  <c r="J13" i="4"/>
  <c r="J3" i="4"/>
  <c r="M4" i="4"/>
  <c r="M5" i="4"/>
  <c r="M6" i="4"/>
  <c r="M7" i="4"/>
  <c r="M8" i="4"/>
  <c r="M9" i="4"/>
  <c r="M10" i="4"/>
  <c r="M11" i="4"/>
  <c r="M12" i="4"/>
  <c r="M13" i="4"/>
  <c r="M3" i="4"/>
  <c r="E15" i="4"/>
  <c r="E11" i="4" s="1"/>
  <c r="G11" i="4" s="1"/>
  <c r="N11" i="4" l="1"/>
  <c r="E10" i="4"/>
  <c r="E7" i="4"/>
  <c r="E6" i="4"/>
  <c r="E13" i="4"/>
  <c r="E12" i="4"/>
  <c r="E4" i="4"/>
  <c r="E9" i="4"/>
  <c r="E8" i="4"/>
  <c r="E3" i="4"/>
  <c r="E5" i="4"/>
  <c r="D16" i="1"/>
  <c r="D2" i="1"/>
  <c r="E2" i="1" s="1"/>
  <c r="G8" i="4" l="1"/>
  <c r="N8" i="4"/>
  <c r="G12" i="4"/>
  <c r="N12" i="4"/>
  <c r="G6" i="4"/>
  <c r="N6" i="4"/>
  <c r="G5" i="4"/>
  <c r="N5" i="4"/>
  <c r="G7" i="4"/>
  <c r="N7" i="4"/>
  <c r="G9" i="4"/>
  <c r="N9" i="4"/>
  <c r="G4" i="4"/>
  <c r="N4" i="4"/>
  <c r="G13" i="4"/>
  <c r="N13" i="4"/>
  <c r="G3" i="4"/>
  <c r="N3" i="4"/>
  <c r="G10" i="4"/>
  <c r="N10" i="4"/>
  <c r="D4" i="3"/>
  <c r="D9" i="3" s="1"/>
  <c r="S5" i="3"/>
  <c r="D5" i="3"/>
  <c r="S6" i="3"/>
  <c r="D6" i="3"/>
  <c r="S7" i="3"/>
  <c r="D7" i="3"/>
  <c r="S8" i="3"/>
  <c r="D8" i="3"/>
  <c r="D12" i="3"/>
  <c r="D13" i="3"/>
  <c r="D14" i="3"/>
  <c r="D15" i="3"/>
  <c r="D19" i="3"/>
  <c r="D20" i="3"/>
  <c r="D21" i="3"/>
  <c r="D22" i="3"/>
  <c r="D26" i="3"/>
  <c r="D31" i="3" s="1"/>
  <c r="D27" i="3"/>
  <c r="D28" i="3"/>
  <c r="D29" i="3"/>
  <c r="D30" i="3"/>
  <c r="D34" i="3"/>
  <c r="D35" i="3"/>
  <c r="D36" i="3"/>
  <c r="D37" i="3"/>
  <c r="D38" i="3"/>
  <c r="S9" i="3" l="1"/>
  <c r="D16" i="3"/>
  <c r="D23" i="3"/>
  <c r="D39" i="3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E16" i="1"/>
</calcChain>
</file>

<file path=xl/sharedStrings.xml><?xml version="1.0" encoding="utf-8"?>
<sst xmlns="http://schemas.openxmlformats.org/spreadsheetml/2006/main" count="34" uniqueCount="26">
  <si>
    <t>Temp(°C)</t>
  </si>
  <si>
    <t>Volume(mL)</t>
  </si>
  <si>
    <t>Mass(g)</t>
  </si>
  <si>
    <t>Density(kg/m^3)</t>
  </si>
  <si>
    <t>avg</t>
  </si>
  <si>
    <t>time (s)</t>
  </si>
  <si>
    <t>volume (mL)</t>
  </si>
  <si>
    <t>mas flow rate (kg/s)</t>
  </si>
  <si>
    <t>temperature</t>
  </si>
  <si>
    <t xml:space="preserve">uncertainty </t>
  </si>
  <si>
    <t>Old data</t>
  </si>
  <si>
    <t>mass (g)</t>
  </si>
  <si>
    <t>mass flow rate of cold liquid (kg/s)</t>
  </si>
  <si>
    <t>Sina's cold bath</t>
  </si>
  <si>
    <t>T [C]</t>
  </si>
  <si>
    <t>SIL180</t>
  </si>
  <si>
    <t>SYLTHERM 800</t>
  </si>
  <si>
    <t>dens [kg/m3]</t>
  </si>
  <si>
    <t>[m2/s]</t>
  </si>
  <si>
    <t>dyn Visc [mPa s]</t>
  </si>
  <si>
    <t>kin Visc [cSt]</t>
  </si>
  <si>
    <t>kin Visc (calculated) [m2/s]</t>
  </si>
  <si>
    <t>cSt to m2/s</t>
  </si>
  <si>
    <t>dyn visc (calculated) [mPa s]</t>
  </si>
  <si>
    <t>dens (from sheet 1) [kg/m3]</t>
  </si>
  <si>
    <t>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</si>
</sst>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2" fontId="0" fillId="0" borderId="0" xfId="0" applyNumberFormat="1"/>
    <xf numFmtId="164" fontId="0" fillId="0" borderId="0" xfId="0" applyNumberFormat="1"/>
    <xf numFmtId="11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0" fontId="3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SIL 180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'SIL 180 Density'!$A$2:$A$16</c:f>
              <c:numCache>
                <c:formatCode>General</c:formatCode>
                <c:ptCount val="15"/>
                <c:pt idx="0">
                  <c:v>21.5</c:v>
                </c:pt>
                <c:pt idx="1">
                  <c:v>30.1</c:v>
                </c:pt>
                <c:pt idx="2">
                  <c:v>49.5</c:v>
                </c:pt>
                <c:pt idx="3">
                  <c:v>61.5</c:v>
                </c:pt>
                <c:pt idx="4">
                  <c:v>72.3</c:v>
                </c:pt>
                <c:pt idx="5">
                  <c:v>80.099999999999994</c:v>
                </c:pt>
                <c:pt idx="6">
                  <c:v>89.8</c:v>
                </c:pt>
                <c:pt idx="7">
                  <c:v>100.1</c:v>
                </c:pt>
                <c:pt idx="8">
                  <c:v>112</c:v>
                </c:pt>
                <c:pt idx="9">
                  <c:v>120</c:v>
                </c:pt>
                <c:pt idx="10">
                  <c:v>130</c:v>
                </c:pt>
                <c:pt idx="11">
                  <c:v>141</c:v>
                </c:pt>
                <c:pt idx="12">
                  <c:v>152</c:v>
                </c:pt>
                <c:pt idx="13">
                  <c:v>160</c:v>
                </c:pt>
                <c:pt idx="14">
                  <c:v>170</c:v>
                </c:pt>
              </c:numCache>
            </c:numRef>
          </c:xVal>
          <c:yVal>
            <c:numRef>
              <c:f>'SIL 180 Density'!$D$2:$D$16</c:f>
              <c:numCache>
                <c:formatCode>General</c:formatCode>
                <c:ptCount val="15"/>
                <c:pt idx="0">
                  <c:v>932.32323232323233</c:v>
                </c:pt>
                <c:pt idx="1">
                  <c:v>904</c:v>
                </c:pt>
                <c:pt idx="2">
                  <c:v>902</c:v>
                </c:pt>
                <c:pt idx="3">
                  <c:v>894.11764705882354</c:v>
                </c:pt>
                <c:pt idx="4">
                  <c:v>889.79591836734699</c:v>
                </c:pt>
                <c:pt idx="5">
                  <c:v>886.59793814432987</c:v>
                </c:pt>
                <c:pt idx="6">
                  <c:v>874.74747474747471</c:v>
                </c:pt>
                <c:pt idx="7">
                  <c:v>862.74509803921569</c:v>
                </c:pt>
                <c:pt idx="8">
                  <c:v>860.41666666666663</c:v>
                </c:pt>
                <c:pt idx="9">
                  <c:v>855.10204081632651</c:v>
                </c:pt>
                <c:pt idx="10">
                  <c:v>845.36082474226805</c:v>
                </c:pt>
                <c:pt idx="11">
                  <c:v>836.73469387755108</c:v>
                </c:pt>
                <c:pt idx="12">
                  <c:v>828.57142857142867</c:v>
                </c:pt>
                <c:pt idx="13">
                  <c:v>816.32653061224494</c:v>
                </c:pt>
                <c:pt idx="14">
                  <c:v>813.86138613861397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38-461F-AF46-80DBC217F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018048"/>
        <c:axId val="668352576"/>
      </c:scatterChart>
      <c:valAx>
        <c:axId val="67201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Temperature(°C)</a:t>
                </a:r>
              </a:p>
            </c:rich>
          </c:tx>
          <c:layout>
            <c:manualLayout>
              <c:xMode val="edge"/>
              <c:yMode val="edge"/>
              <c:x val="0.41707080029667865"/>
              <c:y val="0.927488838269432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352576"/>
        <c:crosses val="autoZero"/>
        <c:crossBetween val="midCat"/>
      </c:valAx>
      <c:valAx>
        <c:axId val="66835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Density(kg/m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01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</a:t>
            </a:r>
            <a:r>
              <a:rPr lang="en-US" baseline="0"/>
              <a:t> flow rate of SIL 180 Vs. Temperature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October 19th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0"/>
            <c:trendlineLbl>
              <c:layout>
                <c:manualLayout>
                  <c:x val="1.5610821782902065E-3"/>
                  <c:y val="-3.13055321238522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('Mass flow rate'!$A$4,'Mass flow rate'!$A$12,'Mass flow rate'!$A$19,'Mass flow rate'!$A$26,'Mass flow rate'!$A$34)</c:f>
              <c:numCache>
                <c:formatCode>General</c:formatCode>
                <c:ptCount val="5"/>
                <c:pt idx="0">
                  <c:v>70</c:v>
                </c:pt>
                <c:pt idx="1">
                  <c:v>90</c:v>
                </c:pt>
                <c:pt idx="2">
                  <c:v>110</c:v>
                </c:pt>
                <c:pt idx="3">
                  <c:v>130</c:v>
                </c:pt>
                <c:pt idx="4">
                  <c:v>150</c:v>
                </c:pt>
              </c:numCache>
            </c:numRef>
          </c:xVal>
          <c:yVal>
            <c:numRef>
              <c:f>('Mass flow rate'!$D$9,'Mass flow rate'!$D$16,'Mass flow rate'!$D$23,'Mass flow rate'!$D$31,'Mass flow rate'!$D$39)</c:f>
              <c:numCache>
                <c:formatCode>General</c:formatCode>
                <c:ptCount val="5"/>
                <c:pt idx="0">
                  <c:v>4.7050567793424522E-2</c:v>
                </c:pt>
                <c:pt idx="1">
                  <c:v>5.1551110019981833E-2</c:v>
                </c:pt>
                <c:pt idx="2">
                  <c:v>5.3543139379552351E-2</c:v>
                </c:pt>
                <c:pt idx="3">
                  <c:v>5.4037953159640453E-2</c:v>
                </c:pt>
                <c:pt idx="4">
                  <c:v>5.4598534044055305E-2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42-4E42-9F83-23CEE39D756F}"/>
            </c:ext>
          </c:extLst>
        </c:ser>
        <c:ser>
          <c:idx val="1"/>
          <c:order val="1"/>
          <c:tx>
            <c:v>Old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75000"/>
                  </a:schemeClr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'Mass flow rate'!$H$4:$H$8</c:f>
              <c:numCache>
                <c:formatCode>General</c:formatCode>
                <c:ptCount val="5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150</c:v>
                </c:pt>
              </c:numCache>
            </c:numRef>
          </c:xVal>
          <c:yVal>
            <c:numRef>
              <c:f>'Mass flow rate'!$I$4:$I$8</c:f>
              <c:numCache>
                <c:formatCode>General</c:formatCode>
                <c:ptCount val="5"/>
                <c:pt idx="0">
                  <c:v>3.175E-2</c:v>
                </c:pt>
                <c:pt idx="1">
                  <c:v>3.5049999999999998E-2</c:v>
                </c:pt>
                <c:pt idx="2">
                  <c:v>3.8300000000000001E-2</c:v>
                </c:pt>
                <c:pt idx="3">
                  <c:v>4.0750000000000001E-2</c:v>
                </c:pt>
                <c:pt idx="4">
                  <c:v>4.2799999999999998E-2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42-4E42-9F83-23CEE39D7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5915487"/>
        <c:axId val="1547064623"/>
      </c:scatterChart>
      <c:valAx>
        <c:axId val="145591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</a:t>
                </a:r>
                <a:r>
                  <a:rPr lang="en-US" baseline="30000"/>
                  <a:t>o</a:t>
                </a:r>
                <a:r>
                  <a:rPr lang="en-US"/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064623"/>
        <c:crosses val="autoZero"/>
        <c:crossBetween val="midCat"/>
        <c:majorUnit val="10"/>
      </c:valAx>
      <c:valAx>
        <c:axId val="154706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Heater mass flow rate (kg/s)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915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'Comparison to SYLTHERM 800'!$D$1:$G$1</c:f>
              <c:strCache>
                <c:ptCount val="1"/>
                <c:pt idx="0">
                  <c:v>SIL180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'Comparison to SYLTHERM 800'!$B$3:$B$13</c:f>
              <c:numCache>
                <c:formatCode>General</c:formatCode>
                <c:ptCount val="11"/>
                <c:pt idx="0">
                  <c:v>20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  <c:pt idx="9">
                  <c:v>150</c:v>
                </c:pt>
                <c:pt idx="10">
                  <c:v>160</c:v>
                </c:pt>
              </c:numCache>
            </c:numRef>
          </c:cat>
          <c:val>
            <c:numRef>
              <c:f>'Comparison to SYLTHERM 800'!$F$3:$F$13</c:f>
              <c:numCache>
                <c:formatCode>0.0</c:formatCode>
                <c:ptCount val="11"/>
                <c:pt idx="0">
                  <c:v>932.32323232323233</c:v>
                </c:pt>
                <c:pt idx="1">
                  <c:v>889.79591836734699</c:v>
                </c:pt>
                <c:pt idx="2">
                  <c:v>886.59793814432987</c:v>
                </c:pt>
                <c:pt idx="3">
                  <c:v>874.74747474747471</c:v>
                </c:pt>
                <c:pt idx="4">
                  <c:v>862.74509803921569</c:v>
                </c:pt>
                <c:pt idx="5">
                  <c:v>860.41666666666663</c:v>
                </c:pt>
                <c:pt idx="6">
                  <c:v>855.10204081632651</c:v>
                </c:pt>
                <c:pt idx="7">
                  <c:v>845.36082474226805</c:v>
                </c:pt>
                <c:pt idx="8">
                  <c:v>836.73469387755108</c:v>
                </c:pt>
                <c:pt idx="9">
                  <c:v>828.57142857142867</c:v>
                </c:pt>
                <c:pt idx="10">
                  <c:v>816.32653061224494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FF-4D8D-9627-1C76162B3DCE}"/>
            </c:ext>
          </c:extLst>
        </c:ser>
        <c:ser>
          <c:idx val="2"/>
          <c:order val="1"/>
          <c:tx>
            <c:strRef>
              <c:f>'Comparison to SYLTHERM 800'!$I$1:$M$1</c:f>
              <c:strCache>
                <c:ptCount val="1"/>
                <c:pt idx="0">
                  <c:v>SYLTHERM 800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'Comparison to SYLTHERM 800'!$B$3:$B$13</c:f>
              <c:numCache>
                <c:formatCode>General</c:formatCode>
                <c:ptCount val="11"/>
                <c:pt idx="0">
                  <c:v>20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  <c:pt idx="9">
                  <c:v>150</c:v>
                </c:pt>
                <c:pt idx="10">
                  <c:v>160</c:v>
                </c:pt>
              </c:numCache>
            </c:numRef>
          </c:cat>
          <c:val>
            <c:numRef>
              <c:f>'Comparison to SYLTHERM 800'!$K$3:$K$13</c:f>
              <c:numCache>
                <c:formatCode>General</c:formatCode>
                <c:ptCount val="11"/>
                <c:pt idx="0">
                  <c:v>934.99</c:v>
                </c:pt>
                <c:pt idx="1">
                  <c:v>890.49</c:v>
                </c:pt>
                <c:pt idx="2">
                  <c:v>881.68</c:v>
                </c:pt>
                <c:pt idx="3">
                  <c:v>872.86</c:v>
                </c:pt>
                <c:pt idx="4">
                  <c:v>864.05</c:v>
                </c:pt>
                <c:pt idx="5">
                  <c:v>855.21</c:v>
                </c:pt>
                <c:pt idx="6">
                  <c:v>846.35</c:v>
                </c:pt>
                <c:pt idx="7">
                  <c:v>837.46</c:v>
                </c:pt>
                <c:pt idx="8">
                  <c:v>828.51</c:v>
                </c:pt>
                <c:pt idx="9">
                  <c:v>819.51</c:v>
                </c:pt>
                <c:pt idx="10">
                  <c:v>810.45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FF-4D8D-9627-1C76162B3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8070480"/>
        <c:axId val="1128072144"/>
      </c:lineChart>
      <c:lineChart>
        <c:grouping val="standard"/>
        <c:varyColors val="0"/>
        <c:ser>
          <c:idx val="0"/>
          <c:order val="2"/>
          <c:tx>
            <c:strRef>
              <c:f>'Comparison to SYLTHERM 800'!$L$2</c:f>
              <c:strCache>
                <c:ptCount val="1"/>
                <c:pt idx="0">
                  <c:v>Deviation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'Comparison to SYLTHERM 800'!$L$3:$L$13</c:f>
              <c:numCache>
                <c:formatCode>0.00%</c:formatCode>
                <c:ptCount val="11"/>
                <c:pt idx="0">
                  <c:v>2.8521884477563653E-3</c:v>
                </c:pt>
                <c:pt idx="1">
                  <c:v>7.7943787426359989E-4</c:v>
                </c:pt>
                <c:pt idx="2">
                  <c:v>5.5779173218513112E-3</c:v>
                </c:pt>
                <c:pt idx="3">
                  <c:v>2.1624026160835808E-3</c:v>
                </c:pt>
                <c:pt idx="4">
                  <c:v>1.5102157986045528E-3</c:v>
                </c:pt>
                <c:pt idx="5">
                  <c:v>6.0881732751798534E-3</c:v>
                </c:pt>
                <c:pt idx="6">
                  <c:v>1.0340923750607356E-2</c:v>
                </c:pt>
                <c:pt idx="7">
                  <c:v>9.4342711798389711E-3</c:v>
                </c:pt>
                <c:pt idx="8">
                  <c:v>9.9270906537654025E-3</c:v>
                </c:pt>
                <c:pt idx="9">
                  <c:v>1.1057129957448675E-2</c:v>
                </c:pt>
                <c:pt idx="10">
                  <c:v>7.2509477601887529E-3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FF-4D8D-9627-1C76162B3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3110016"/>
        <c:axId val="1543108352"/>
      </c:lineChart>
      <c:catAx>
        <c:axId val="112807048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Temperature [C]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072144"/>
        <c:crosses val="autoZero"/>
        <c:auto val="1"/>
        <c:lblAlgn val="ctr"/>
        <c:lblOffset val="100"/>
        <c:noMultiLvlLbl val="0"/>
      </c:catAx>
      <c:valAx>
        <c:axId val="1128072144"/>
        <c:scaling>
          <c:orientation val="minMax"/>
          <c:max val="940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Density [kg/m3]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070480"/>
        <c:crosses val="autoZero"/>
        <c:crossBetween val="between"/>
      </c:valAx>
      <c:valAx>
        <c:axId val="1543108352"/>
        <c:scaling>
          <c:orientation val="minMax"/>
          <c:max val="0.35000000000000003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110016"/>
        <c:crosses val="max"/>
        <c:crossBetween val="between"/>
      </c:valAx>
      <c:catAx>
        <c:axId val="1543110016"/>
        <c:scaling>
          <c:orientation val="minMax"/>
        </c:scaling>
        <c:delete val="1"/>
        <c:axPos val="b"/>
        <c:majorTickMark val="out"/>
        <c:minorTickMark val="none"/>
        <c:tickLblPos val="nextTo"/>
        <c:crossAx val="1543108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Dynamic Viscosity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'Comparison to SYLTHERM 800'!$D$1:$G$1</c:f>
              <c:strCache>
                <c:ptCount val="1"/>
                <c:pt idx="0">
                  <c:v>SIL180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'Comparison to SYLTHERM 800'!$B$3:$B$13</c:f>
              <c:numCache>
                <c:formatCode>General</c:formatCode>
                <c:ptCount val="11"/>
                <c:pt idx="0">
                  <c:v>20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  <c:pt idx="9">
                  <c:v>150</c:v>
                </c:pt>
                <c:pt idx="10">
                  <c:v>160</c:v>
                </c:pt>
              </c:numCache>
            </c:numRef>
          </c:cat>
          <c:val>
            <c:numRef>
              <c:f>'Comparison to SYLTHERM 800'!$G$3:$G$13</c:f>
              <c:numCache>
                <c:formatCode>0.00</c:formatCode>
                <c:ptCount val="11"/>
                <c:pt idx="0">
                  <c:v>10.255555555555556</c:v>
                </c:pt>
                <c:pt idx="1">
                  <c:v>4.8938775510204087</c:v>
                </c:pt>
                <c:pt idx="2">
                  <c:v>4.1670103092783499</c:v>
                </c:pt>
                <c:pt idx="3">
                  <c:v>3.6739393939393934</c:v>
                </c:pt>
                <c:pt idx="4">
                  <c:v>3.3647058823529412</c:v>
                </c:pt>
                <c:pt idx="5">
                  <c:v>3.1835416666666667</c:v>
                </c:pt>
                <c:pt idx="6">
                  <c:v>2.8218367346938771</c:v>
                </c:pt>
                <c:pt idx="7">
                  <c:v>2.6206185567010309</c:v>
                </c:pt>
                <c:pt idx="8">
                  <c:v>2.426530612244898</c:v>
                </c:pt>
                <c:pt idx="9">
                  <c:v>2.2371428571428571</c:v>
                </c:pt>
                <c:pt idx="10">
                  <c:v>2.0408163265306118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FF-4D8D-9627-1C76162B3DCE}"/>
            </c:ext>
          </c:extLst>
        </c:ser>
        <c:ser>
          <c:idx val="2"/>
          <c:order val="1"/>
          <c:tx>
            <c:strRef>
              <c:f>'Comparison to SYLTHERM 800'!$I$1:$M$1</c:f>
              <c:strCache>
                <c:ptCount val="1"/>
                <c:pt idx="0">
                  <c:v>SYLTHERM 800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'Comparison to SYLTHERM 800'!$B$3:$B$13</c:f>
              <c:numCache>
                <c:formatCode>General</c:formatCode>
                <c:ptCount val="11"/>
                <c:pt idx="0">
                  <c:v>20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  <c:pt idx="9">
                  <c:v>150</c:v>
                </c:pt>
                <c:pt idx="10">
                  <c:v>160</c:v>
                </c:pt>
              </c:numCache>
            </c:numRef>
          </c:cat>
          <c:val>
            <c:numRef>
              <c:f>'Comparison to SYLTHERM 800'!$I$3:$I$13</c:f>
              <c:numCache>
                <c:formatCode>General</c:formatCode>
                <c:ptCount val="11"/>
                <c:pt idx="0">
                  <c:v>10.029999999999999</c:v>
                </c:pt>
                <c:pt idx="1">
                  <c:v>4.43</c:v>
                </c:pt>
                <c:pt idx="2">
                  <c:v>3.86</c:v>
                </c:pt>
                <c:pt idx="3">
                  <c:v>3.39</c:v>
                </c:pt>
                <c:pt idx="4">
                  <c:v>2.99</c:v>
                </c:pt>
                <c:pt idx="5">
                  <c:v>2.65</c:v>
                </c:pt>
                <c:pt idx="6">
                  <c:v>2.36</c:v>
                </c:pt>
                <c:pt idx="7">
                  <c:v>2.11</c:v>
                </c:pt>
                <c:pt idx="8">
                  <c:v>1.89</c:v>
                </c:pt>
                <c:pt idx="9">
                  <c:v>1.7</c:v>
                </c:pt>
                <c:pt idx="10">
                  <c:v>1.54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FF-4D8D-9627-1C76162B3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8070480"/>
        <c:axId val="1128072144"/>
      </c:lineChart>
      <c:lineChart>
        <c:grouping val="standard"/>
        <c:varyColors val="0"/>
        <c:ser>
          <c:idx val="0"/>
          <c:order val="2"/>
          <c:tx>
            <c:strRef>
              <c:f>'Comparison to SYLTHERM 800'!$J$2</c:f>
              <c:strCache>
                <c:ptCount val="1"/>
                <c:pt idx="0">
                  <c:v>Deviation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'Comparison to SYLTHERM 800'!$J$3:$J$13</c:f>
              <c:numCache>
                <c:formatCode>0.00%</c:formatCode>
                <c:ptCount val="11"/>
                <c:pt idx="0">
                  <c:v>2.2488091281710476E-2</c:v>
                </c:pt>
                <c:pt idx="1">
                  <c:v>0.10471276546736097</c:v>
                </c:pt>
                <c:pt idx="2">
                  <c:v>7.9536349553976704E-2</c:v>
                </c:pt>
                <c:pt idx="3">
                  <c:v>8.3757933315455224E-2</c:v>
                </c:pt>
                <c:pt idx="4">
                  <c:v>0.12531969309462898</c:v>
                </c:pt>
                <c:pt idx="5">
                  <c:v>0.20133647798742138</c:v>
                </c:pt>
                <c:pt idx="6">
                  <c:v>0.19569353164994796</c:v>
                </c:pt>
                <c:pt idx="7">
                  <c:v>0.2419993159720526</c:v>
                </c:pt>
                <c:pt idx="8">
                  <c:v>0.28387863081740639</c:v>
                </c:pt>
                <c:pt idx="9">
                  <c:v>0.31596638655462184</c:v>
                </c:pt>
                <c:pt idx="10">
                  <c:v>0.32520540683805965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82-43CE-8E5F-B47E17C2F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8025008"/>
        <c:axId val="1266900784"/>
      </c:lineChart>
      <c:catAx>
        <c:axId val="112807048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Temperature [C]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072144"/>
        <c:crosses val="autoZero"/>
        <c:auto val="1"/>
        <c:lblAlgn val="ctr"/>
        <c:lblOffset val="100"/>
        <c:noMultiLvlLbl val="0"/>
      </c:catAx>
      <c:valAx>
        <c:axId val="1128072144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Dynamic Viscosity [mPa 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070480"/>
        <c:crosses val="autoZero"/>
        <c:crossBetween val="between"/>
      </c:valAx>
      <c:valAx>
        <c:axId val="126690078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025008"/>
        <c:crosses val="max"/>
        <c:crossBetween val="between"/>
      </c:valAx>
      <c:catAx>
        <c:axId val="1328025008"/>
        <c:scaling>
          <c:orientation val="minMax"/>
        </c:scaling>
        <c:delete val="1"/>
        <c:axPos val="b"/>
        <c:majorTickMark val="out"/>
        <c:minorTickMark val="none"/>
        <c:tickLblPos val="nextTo"/>
        <c:crossAx val="12669007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Kinematic Viscosity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'Comparison to SYLTHERM 800'!$D$1:$G$1</c:f>
              <c:strCache>
                <c:ptCount val="1"/>
                <c:pt idx="0">
                  <c:v>SIL180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'Comparison to SYLTHERM 800'!$B$3:$B$13</c:f>
              <c:numCache>
                <c:formatCode>General</c:formatCode>
                <c:ptCount val="11"/>
                <c:pt idx="0">
                  <c:v>20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  <c:pt idx="9">
                  <c:v>150</c:v>
                </c:pt>
                <c:pt idx="10">
                  <c:v>160</c:v>
                </c:pt>
              </c:numCache>
            </c:numRef>
          </c:cat>
          <c:val>
            <c:numRef>
              <c:f>'Comparison to SYLTHERM 800'!$E$3:$E$13</c:f>
              <c:numCache>
                <c:formatCode>0.00E+00</c:formatCode>
                <c:ptCount val="11"/>
                <c:pt idx="0">
                  <c:v>1.1E-5</c:v>
                </c:pt>
                <c:pt idx="1">
                  <c:v>5.4999999999999999E-6</c:v>
                </c:pt>
                <c:pt idx="2">
                  <c:v>4.6999999999999999E-6</c:v>
                </c:pt>
                <c:pt idx="3">
                  <c:v>4.1999999999999996E-6</c:v>
                </c:pt>
                <c:pt idx="4">
                  <c:v>3.8999999999999999E-6</c:v>
                </c:pt>
                <c:pt idx="5">
                  <c:v>3.7000000000000002E-6</c:v>
                </c:pt>
                <c:pt idx="6">
                  <c:v>3.2999999999999997E-6</c:v>
                </c:pt>
                <c:pt idx="7">
                  <c:v>3.1E-6</c:v>
                </c:pt>
                <c:pt idx="8">
                  <c:v>2.8999999999999998E-6</c:v>
                </c:pt>
                <c:pt idx="9">
                  <c:v>2.7E-6</c:v>
                </c:pt>
                <c:pt idx="10">
                  <c:v>2.4999999999999998E-6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FF-4D8D-9627-1C76162B3DCE}"/>
            </c:ext>
          </c:extLst>
        </c:ser>
        <c:ser>
          <c:idx val="2"/>
          <c:order val="1"/>
          <c:tx>
            <c:strRef>
              <c:f>'Comparison to SYLTHERM 800'!$I$1:$M$1</c:f>
              <c:strCache>
                <c:ptCount val="1"/>
                <c:pt idx="0">
                  <c:v>SYLTHERM 800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'Comparison to SYLTHERM 800'!$B$3:$B$13</c:f>
              <c:numCache>
                <c:formatCode>General</c:formatCode>
                <c:ptCount val="11"/>
                <c:pt idx="0">
                  <c:v>20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  <c:pt idx="9">
                  <c:v>150</c:v>
                </c:pt>
                <c:pt idx="10">
                  <c:v>160</c:v>
                </c:pt>
              </c:numCache>
            </c:numRef>
          </c:cat>
          <c:val>
            <c:numRef>
              <c:f>'Comparison to SYLTHERM 800'!$M$3:$M$13</c:f>
              <c:numCache>
                <c:formatCode>0.00E+00</c:formatCode>
                <c:ptCount val="11"/>
                <c:pt idx="0">
                  <c:v>1.0727387458689396E-5</c:v>
                </c:pt>
                <c:pt idx="1">
                  <c:v>4.9747891610237061E-6</c:v>
                </c:pt>
                <c:pt idx="2">
                  <c:v>4.3780056256238091E-6</c:v>
                </c:pt>
                <c:pt idx="3">
                  <c:v>3.8837843411314534E-6</c:v>
                </c:pt>
                <c:pt idx="4">
                  <c:v>3.4604478907470634E-6</c:v>
                </c:pt>
                <c:pt idx="5">
                  <c:v>3.098654131733726E-6</c:v>
                </c:pt>
                <c:pt idx="6">
                  <c:v>2.7884444969575232E-6</c:v>
                </c:pt>
                <c:pt idx="7">
                  <c:v>2.5195233205168007E-6</c:v>
                </c:pt>
                <c:pt idx="8">
                  <c:v>2.2812036064742733E-6</c:v>
                </c:pt>
                <c:pt idx="9">
                  <c:v>2.0744103183609715E-6</c:v>
                </c:pt>
                <c:pt idx="10">
                  <c:v>1.9001789129495959E-6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FF-4D8D-9627-1C76162B3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8070480"/>
        <c:axId val="1128072144"/>
      </c:lineChart>
      <c:lineChart>
        <c:grouping val="standard"/>
        <c:varyColors val="0"/>
        <c:ser>
          <c:idx val="0"/>
          <c:order val="2"/>
          <c:tx>
            <c:strRef>
              <c:f>'Comparison to SYLTHERM 800'!$N$2</c:f>
              <c:strCache>
                <c:ptCount val="1"/>
                <c:pt idx="0">
                  <c:v>Deviation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'Comparison to SYLTHERM 800'!$N$3:$N$13</c:f>
              <c:numCache>
                <c:formatCode>0.00%</c:formatCode>
                <c:ptCount val="11"/>
                <c:pt idx="0">
                  <c:v>2.5412761714855625E-2</c:v>
                </c:pt>
                <c:pt idx="1">
                  <c:v>0.10557449209932268</c:v>
                </c:pt>
                <c:pt idx="2">
                  <c:v>7.3548186528497483E-2</c:v>
                </c:pt>
                <c:pt idx="3">
                  <c:v>8.1419469026548397E-2</c:v>
                </c:pt>
                <c:pt idx="4">
                  <c:v>0.12702173913043469</c:v>
                </c:pt>
                <c:pt idx="5">
                  <c:v>0.19406679245283032</c:v>
                </c:pt>
                <c:pt idx="6">
                  <c:v>0.18345550847457637</c:v>
                </c:pt>
                <c:pt idx="7">
                  <c:v>0.23039146919431275</c:v>
                </c:pt>
                <c:pt idx="8">
                  <c:v>0.27125873015872992</c:v>
                </c:pt>
                <c:pt idx="9">
                  <c:v>0.30157470588235302</c:v>
                </c:pt>
                <c:pt idx="10">
                  <c:v>0.31566558441558423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E3-41DC-B573-CAF2B6DF8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9754160"/>
        <c:axId val="1549754992"/>
      </c:lineChart>
      <c:catAx>
        <c:axId val="112807048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Temperature [C]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072144"/>
        <c:crosses val="autoZero"/>
        <c:auto val="1"/>
        <c:lblAlgn val="ctr"/>
        <c:lblOffset val="100"/>
        <c:noMultiLvlLbl val="0"/>
      </c:catAx>
      <c:valAx>
        <c:axId val="1128072144"/>
        <c:scaling>
          <c:orientation val="minMax"/>
          <c:max val="1.2000000000000005E-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Kinematic</a:t>
                </a:r>
                <a:r>
                  <a:rPr lang="en-CA"/>
                  <a:t> Viscosity [m2/s]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070480"/>
        <c:crosses val="autoZero"/>
        <c:crossBetween val="between"/>
      </c:valAx>
      <c:valAx>
        <c:axId val="154975499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754160"/>
        <c:crosses val="max"/>
        <c:crossBetween val="between"/>
      </c:valAx>
      <c:catAx>
        <c:axId val="1549754160"/>
        <c:scaling>
          <c:orientation val="minMax"/>
        </c:scaling>
        <c:delete val="1"/>
        <c:axPos val="b"/>
        <c:majorTickMark val="out"/>
        <c:minorTickMark val="none"/>
        <c:tickLblPos val="nextTo"/>
        <c:crossAx val="1549754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221316</xdr:colOff>
      <xdr:row>5</xdr:row>
      <xdr:rowOff>152118</xdr:rowOff>
    </xdr:from>
    <xdr:to>
      <xdr:col>16</xdr:col>
      <xdr:colOff>459443</xdr:colOff>
      <xdr:row>28</xdr:row>
      <xdr:rowOff>42581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268942</xdr:colOff>
      <xdr:row>0</xdr:row>
      <xdr:rowOff>145676</xdr:rowOff>
    </xdr:from>
    <xdr:to>
      <xdr:col>12</xdr:col>
      <xdr:colOff>591663</xdr:colOff>
      <xdr:row>3</xdr:row>
      <xdr:rowOff>174335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51295" y="145676"/>
          <a:ext cx="3953427" cy="6001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10086</xdr:colOff>
      <xdr:row>9</xdr:row>
      <xdr:rowOff>82083</xdr:rowOff>
    </xdr:from>
    <xdr:to>
      <xdr:col>14</xdr:col>
      <xdr:colOff>410137</xdr:colOff>
      <xdr:row>26</xdr:row>
      <xdr:rowOff>134471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585787</xdr:colOff>
      <xdr:row>16</xdr:row>
      <xdr:rowOff>114300</xdr:rowOff>
    </xdr:from>
    <xdr:to>
      <xdr:col>5</xdr:col>
      <xdr:colOff>1609725</xdr:colOff>
      <xdr:row>31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E1DE6F-9A81-4C28-B15B-5600DC199D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1747837</xdr:colOff>
      <xdr:row>16</xdr:row>
      <xdr:rowOff>104775</xdr:rowOff>
    </xdr:from>
    <xdr:to>
      <xdr:col>8</xdr:col>
      <xdr:colOff>723900</xdr:colOff>
      <xdr:row>31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511AAC-0CE2-47EC-85F1-4AFE52CCED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633412</xdr:colOff>
      <xdr:row>16</xdr:row>
      <xdr:rowOff>171450</xdr:rowOff>
    </xdr:from>
    <xdr:to>
      <xdr:col>15</xdr:col>
      <xdr:colOff>414337</xdr:colOff>
      <xdr:row>32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8E7494-6448-4467-8FF2-7103EBA5BE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07935B-7615-4437-A5AF-D5FBF7512993}" name="Table1" displayName="Table1" ref="A1:E16" totalsRowShown="0">
  <autoFilter ref="A1:E16" xr:uid="{7191B62E-0E70-4449-A118-5634E0CF4BEB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186C5713-320B-4271-ABD6-1F6E2366B78E}" name="Temp(°C)"/>
    <tableColumn id="2" xr3:uid="{BB3F3CB0-65F1-4F22-AF79-FCE26AC6C67A}" name="Volume(mL)"/>
    <tableColumn id="3" xr3:uid="{5C260E95-0831-4939-BCAD-F65BF2A01431}" name="Mass(g)"/>
    <tableColumn id="4" xr3:uid="{3932CF85-FF8E-4E06-A33D-D51DF2C9CC44}" name="Density(kg/m^3)">
      <calculatedColumnFormula>C2/B2*1000</calculatedColumnFormula>
    </tableColumn>
    <tableColumn id="5" xr3:uid="{82247144-1F3B-41A4-B22B-AA8D4A6140E6}" name="uncertainty ">
      <calculatedColumnFormula>SQRT(POWER(0.5/B2,2)+POWER(0.2/C2,2))*D2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zoomScale="85" zoomScaleNormal="85" workbookViewId="0">
      <selection activeCell="D6" sqref="D6:D15"/>
    </sheetView>
  </sheetViews>
  <sheetFormatPr defaultRowHeight="15" x14ac:dyDescent="0.25"/>
  <cols>
    <col min="1" max="1" width="11.28515625" customWidth="1"/>
    <col min="2" max="2" width="14.140625" customWidth="1"/>
    <col min="3" max="3" width="12" customWidth="1"/>
    <col min="4" max="4" width="18" customWidth="1"/>
    <col min="5" max="5" width="15.85546875" customWidth="1"/>
    <col min="6" max="6" width="12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9</v>
      </c>
    </row>
    <row r="2" spans="1:5" x14ac:dyDescent="0.25">
      <c r="A2">
        <v>21.5</v>
      </c>
      <c r="B2">
        <v>99</v>
      </c>
      <c r="C2">
        <v>92.3</v>
      </c>
      <c r="D2">
        <f>C2/B2*1000</f>
        <v>932.32323232323233</v>
      </c>
      <c r="E2">
        <f>SQRT(POWER(0.5/B2,2)+POWER(0.2/C2,2))*D2</f>
        <v>5.1237780950576015</v>
      </c>
    </row>
    <row r="3" spans="1:5" x14ac:dyDescent="0.25">
      <c r="A3">
        <v>30.1</v>
      </c>
      <c r="B3">
        <v>50</v>
      </c>
      <c r="C3">
        <v>45.2</v>
      </c>
      <c r="D3">
        <f t="shared" ref="D3:D15" si="0">C3/B3*1000</f>
        <v>904</v>
      </c>
      <c r="E3">
        <f t="shared" ref="E3:E16" si="1">SQRT(POWER(0.5/B3,2)+POWER(0.2/C3,2))*D3</f>
        <v>9.8854236125722004</v>
      </c>
    </row>
    <row r="4" spans="1:5" x14ac:dyDescent="0.25">
      <c r="A4">
        <v>49.5</v>
      </c>
      <c r="B4">
        <v>50</v>
      </c>
      <c r="C4">
        <v>45.1</v>
      </c>
      <c r="D4">
        <f t="shared" si="0"/>
        <v>902</v>
      </c>
      <c r="E4">
        <f t="shared" si="1"/>
        <v>9.8671373761593077</v>
      </c>
    </row>
    <row r="5" spans="1:5" x14ac:dyDescent="0.25">
      <c r="A5">
        <v>61.5</v>
      </c>
      <c r="B5">
        <v>51</v>
      </c>
      <c r="C5">
        <v>45.6</v>
      </c>
      <c r="D5">
        <f t="shared" si="0"/>
        <v>894.11764705882354</v>
      </c>
      <c r="E5">
        <f t="shared" si="1"/>
        <v>9.6030718784307503</v>
      </c>
    </row>
    <row r="6" spans="1:5" x14ac:dyDescent="0.25">
      <c r="A6">
        <v>72.3</v>
      </c>
      <c r="B6">
        <v>49</v>
      </c>
      <c r="C6">
        <v>43.6</v>
      </c>
      <c r="D6">
        <f t="shared" si="0"/>
        <v>889.79591836734699</v>
      </c>
      <c r="E6">
        <f t="shared" si="1"/>
        <v>9.9547956644246991</v>
      </c>
    </row>
    <row r="7" spans="1:5" x14ac:dyDescent="0.25">
      <c r="A7">
        <v>80.099999999999994</v>
      </c>
      <c r="B7">
        <v>48.5</v>
      </c>
      <c r="C7">
        <v>43</v>
      </c>
      <c r="D7">
        <f t="shared" si="0"/>
        <v>886.59793814432987</v>
      </c>
      <c r="E7">
        <f t="shared" si="1"/>
        <v>10.027361355788878</v>
      </c>
    </row>
    <row r="8" spans="1:5" x14ac:dyDescent="0.25">
      <c r="A8">
        <v>89.8</v>
      </c>
      <c r="B8">
        <v>49.5</v>
      </c>
      <c r="C8">
        <v>43.3</v>
      </c>
      <c r="D8">
        <f t="shared" si="0"/>
        <v>874.74747474747471</v>
      </c>
      <c r="E8">
        <f t="shared" si="1"/>
        <v>9.7158021283134186</v>
      </c>
    </row>
    <row r="9" spans="1:5" x14ac:dyDescent="0.25">
      <c r="A9">
        <v>100.1</v>
      </c>
      <c r="B9">
        <v>51</v>
      </c>
      <c r="C9">
        <v>44</v>
      </c>
      <c r="D9">
        <f t="shared" si="0"/>
        <v>862.74509803921569</v>
      </c>
      <c r="E9">
        <f t="shared" si="1"/>
        <v>9.3231588150852094</v>
      </c>
    </row>
    <row r="10" spans="1:5" x14ac:dyDescent="0.25">
      <c r="A10">
        <v>112</v>
      </c>
      <c r="B10">
        <v>48</v>
      </c>
      <c r="C10">
        <v>41.3</v>
      </c>
      <c r="D10">
        <f t="shared" si="0"/>
        <v>860.41666666666663</v>
      </c>
      <c r="E10">
        <f>SQRT(POWER(0.5/B10,2)+POWER(0.2/C10,2))*D10</f>
        <v>9.8838570088006925</v>
      </c>
    </row>
    <row r="11" spans="1:5" x14ac:dyDescent="0.25">
      <c r="A11">
        <v>120</v>
      </c>
      <c r="B11">
        <v>49</v>
      </c>
      <c r="C11">
        <v>41.9</v>
      </c>
      <c r="D11">
        <f t="shared" si="0"/>
        <v>855.10204081632651</v>
      </c>
      <c r="E11">
        <f t="shared" si="1"/>
        <v>9.6329962549564847</v>
      </c>
    </row>
    <row r="12" spans="1:5" x14ac:dyDescent="0.25">
      <c r="A12">
        <v>130</v>
      </c>
      <c r="B12">
        <v>48.5</v>
      </c>
      <c r="C12">
        <v>41</v>
      </c>
      <c r="D12">
        <f t="shared" si="0"/>
        <v>845.36082474226805</v>
      </c>
      <c r="E12">
        <f t="shared" si="1"/>
        <v>9.6414348970001633</v>
      </c>
    </row>
    <row r="13" spans="1:5" x14ac:dyDescent="0.25">
      <c r="A13">
        <v>141</v>
      </c>
      <c r="B13">
        <v>49</v>
      </c>
      <c r="C13">
        <v>41</v>
      </c>
      <c r="D13">
        <f t="shared" si="0"/>
        <v>836.73469387755108</v>
      </c>
      <c r="E13">
        <f t="shared" si="1"/>
        <v>9.4635634134318405</v>
      </c>
    </row>
    <row r="14" spans="1:5" x14ac:dyDescent="0.25">
      <c r="A14">
        <v>152</v>
      </c>
      <c r="B14">
        <v>49</v>
      </c>
      <c r="C14">
        <v>40.6</v>
      </c>
      <c r="D14">
        <f t="shared" si="0"/>
        <v>828.57142857142867</v>
      </c>
      <c r="E14">
        <f t="shared" si="1"/>
        <v>9.388479409973538</v>
      </c>
    </row>
    <row r="15" spans="1:5" x14ac:dyDescent="0.25">
      <c r="A15">
        <v>160</v>
      </c>
      <c r="B15">
        <v>49</v>
      </c>
      <c r="C15">
        <v>40</v>
      </c>
      <c r="D15">
        <f t="shared" si="0"/>
        <v>816.32653061224494</v>
      </c>
      <c r="E15">
        <f t="shared" si="1"/>
        <v>9.2761163930552186</v>
      </c>
    </row>
    <row r="16" spans="1:5" x14ac:dyDescent="0.25">
      <c r="A16">
        <v>170</v>
      </c>
      <c r="B16">
        <v>50.5</v>
      </c>
      <c r="C16">
        <v>41.1</v>
      </c>
      <c r="D16">
        <f>C16/B16*1000</f>
        <v>813.86138613861397</v>
      </c>
      <c r="E16">
        <f t="shared" si="1"/>
        <v>8.9786770238528728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T39"/>
  <sheetViews>
    <sheetView tabSelected="1" topLeftCell="F5" zoomScale="175" zoomScaleNormal="175" workbookViewId="0">
      <selection activeCell="Q18" sqref="Q18"/>
    </sheetView>
  </sheetViews>
  <sheetFormatPr defaultRowHeight="15" x14ac:dyDescent="0.25"/>
  <cols>
    <col min="1" max="1" width="12.28515625" bestFit="1" customWidth="1"/>
    <col min="3" max="3" width="12.28515625" customWidth="1"/>
    <col min="4" max="4" width="18.85546875" bestFit="1" customWidth="1"/>
    <col min="8" max="8" width="12.140625" bestFit="1" customWidth="1"/>
    <col min="10" max="10" width="12" bestFit="1" customWidth="1"/>
    <col min="17" max="17" width="16" bestFit="1" customWidth="1"/>
  </cols>
  <sheetData>
    <row r="3" spans="1:20" x14ac:dyDescent="0.25">
      <c r="A3" s="3" t="s">
        <v>8</v>
      </c>
      <c r="B3" s="3" t="s">
        <v>11</v>
      </c>
      <c r="C3" s="3" t="s">
        <v>5</v>
      </c>
      <c r="D3" s="3" t="s">
        <v>7</v>
      </c>
      <c r="H3" s="2" t="s">
        <v>10</v>
      </c>
      <c r="I3" s="2"/>
      <c r="Q3" t="s">
        <v>13</v>
      </c>
    </row>
    <row r="4" spans="1:20" x14ac:dyDescent="0.25">
      <c r="A4" s="3">
        <v>70</v>
      </c>
      <c r="B4" s="3">
        <v>422.9</v>
      </c>
      <c r="C4" s="3">
        <v>9.26</v>
      </c>
      <c r="D4" s="3">
        <f>B4/C4/1000</f>
        <v>4.5669546436285097E-2</v>
      </c>
      <c r="H4" s="2">
        <v>60</v>
      </c>
      <c r="I4" s="2">
        <v>3.175E-2</v>
      </c>
      <c r="Q4" t="s">
        <v>6</v>
      </c>
      <c r="R4" t="s">
        <v>5</v>
      </c>
      <c r="S4" t="s">
        <v>12</v>
      </c>
    </row>
    <row r="5" spans="1:20" x14ac:dyDescent="0.25">
      <c r="A5" s="3"/>
      <c r="B5" s="3">
        <v>430.3</v>
      </c>
      <c r="C5" s="3">
        <v>9.15</v>
      </c>
      <c r="D5" s="3">
        <f>B5/C5/1000</f>
        <v>4.7027322404371581E-2</v>
      </c>
      <c r="H5" s="2">
        <v>80</v>
      </c>
      <c r="I5" s="2">
        <v>3.5049999999999998E-2</v>
      </c>
      <c r="Q5">
        <v>258.5</v>
      </c>
      <c r="R5">
        <v>9.6199999999999992</v>
      </c>
      <c r="S5">
        <f>Q5/R5/1000000*999.33</f>
        <v>2.6853098232848236E-2</v>
      </c>
    </row>
    <row r="6" spans="1:20" x14ac:dyDescent="0.25">
      <c r="A6" s="3"/>
      <c r="B6" s="3">
        <v>458.9</v>
      </c>
      <c r="C6" s="3">
        <v>9.5500000000000007</v>
      </c>
      <c r="D6" s="3">
        <f>B6/C6/1000</f>
        <v>4.8052356020942405E-2</v>
      </c>
      <c r="H6" s="2">
        <v>100</v>
      </c>
      <c r="I6" s="2">
        <v>3.8300000000000001E-2</v>
      </c>
      <c r="Q6">
        <v>256.5</v>
      </c>
      <c r="R6">
        <v>9.74</v>
      </c>
      <c r="S6">
        <f>Q6/R6/1000000*999.33</f>
        <v>2.6317058008213556E-2</v>
      </c>
    </row>
    <row r="7" spans="1:20" x14ac:dyDescent="0.25">
      <c r="A7" s="3"/>
      <c r="B7" s="3">
        <v>460.3</v>
      </c>
      <c r="C7" s="3">
        <v>9.69</v>
      </c>
      <c r="D7" s="3">
        <f>B7/C7/1000</f>
        <v>4.7502579979360172E-2</v>
      </c>
      <c r="H7" s="2">
        <v>120</v>
      </c>
      <c r="I7" s="2">
        <v>4.0750000000000001E-2</v>
      </c>
      <c r="Q7">
        <v>265</v>
      </c>
      <c r="R7">
        <v>10.15</v>
      </c>
      <c r="S7">
        <f>Q7/R7/1000000*999.33</f>
        <v>2.6090881773399015E-2</v>
      </c>
    </row>
    <row r="8" spans="1:20" x14ac:dyDescent="0.25">
      <c r="A8" s="3"/>
      <c r="B8" s="3">
        <v>454.5</v>
      </c>
      <c r="C8" s="3">
        <v>9.67</v>
      </c>
      <c r="D8" s="3">
        <f>B8/C8/1000</f>
        <v>4.7001034126163389E-2</v>
      </c>
      <c r="H8" s="2">
        <v>150</v>
      </c>
      <c r="I8" s="2">
        <v>4.2799999999999998E-2</v>
      </c>
      <c r="Q8">
        <v>271</v>
      </c>
      <c r="R8">
        <v>10.17</v>
      </c>
      <c r="S8">
        <f>Q8/R8/1000000*999.33</f>
        <v>2.662914749262537E-2</v>
      </c>
    </row>
    <row r="9" spans="1:20" x14ac:dyDescent="0.25">
      <c r="D9" s="1">
        <f>AVERAGE(D4:D8)</f>
        <v>4.7050567793424522E-2</v>
      </c>
      <c r="E9" s="1" t="s">
        <v>4</v>
      </c>
      <c r="S9" s="1">
        <f>AVERAGE(S5:S8)</f>
        <v>2.6472546376771544E-2</v>
      </c>
      <c r="T9" s="1" t="s">
        <v>4</v>
      </c>
    </row>
    <row r="12" spans="1:20" x14ac:dyDescent="0.25">
      <c r="A12" s="3">
        <v>90</v>
      </c>
      <c r="B12" s="3">
        <v>482.8</v>
      </c>
      <c r="C12" s="3">
        <v>9.3699999999999992</v>
      </c>
      <c r="D12" s="3">
        <f>B12/C12/1000</f>
        <v>5.1526147278548561E-2</v>
      </c>
    </row>
    <row r="13" spans="1:20" x14ac:dyDescent="0.25">
      <c r="A13" s="3"/>
      <c r="B13" s="3">
        <v>490.7</v>
      </c>
      <c r="C13" s="3">
        <v>9.3800000000000008</v>
      </c>
      <c r="D13" s="3">
        <f>B13/C13/1000</f>
        <v>5.2313432835820892E-2</v>
      </c>
    </row>
    <row r="14" spans="1:20" x14ac:dyDescent="0.25">
      <c r="A14" s="3"/>
      <c r="B14" s="3">
        <v>470.8</v>
      </c>
      <c r="C14" s="3">
        <v>9.44</v>
      </c>
      <c r="D14" s="3">
        <f>B14/C14/1000</f>
        <v>4.9872881355932208E-2</v>
      </c>
    </row>
    <row r="15" spans="1:20" x14ac:dyDescent="0.25">
      <c r="A15" s="3"/>
      <c r="B15" s="3">
        <v>490.8</v>
      </c>
      <c r="C15" s="3">
        <v>9.35</v>
      </c>
      <c r="D15" s="3">
        <f>B15/C15/1000</f>
        <v>5.2491978609625671E-2</v>
      </c>
    </row>
    <row r="16" spans="1:20" x14ac:dyDescent="0.25">
      <c r="D16" s="1">
        <f>AVERAGE(D12:D15)</f>
        <v>5.1551110019981833E-2</v>
      </c>
      <c r="E16" s="1" t="s">
        <v>4</v>
      </c>
    </row>
    <row r="19" spans="1:5" x14ac:dyDescent="0.25">
      <c r="A19" s="3">
        <v>110</v>
      </c>
      <c r="B19" s="3">
        <v>505</v>
      </c>
      <c r="C19" s="3">
        <v>9.3699999999999992</v>
      </c>
      <c r="D19" s="3">
        <f>B19/C19/1000</f>
        <v>5.3895410885805767E-2</v>
      </c>
    </row>
    <row r="20" spans="1:5" x14ac:dyDescent="0.25">
      <c r="A20" s="3"/>
      <c r="B20" s="3">
        <v>499.9</v>
      </c>
      <c r="C20" s="3">
        <v>9.3800000000000008</v>
      </c>
      <c r="D20" s="3">
        <f>B20/C20/1000</f>
        <v>5.3294243070362471E-2</v>
      </c>
    </row>
    <row r="21" spans="1:5" x14ac:dyDescent="0.25">
      <c r="A21" s="3"/>
      <c r="B21" s="3">
        <v>504.5</v>
      </c>
      <c r="C21" s="3">
        <v>9.44</v>
      </c>
      <c r="D21" s="3">
        <f>B21/C21/1000</f>
        <v>5.3442796610169492E-2</v>
      </c>
    </row>
    <row r="22" spans="1:5" x14ac:dyDescent="0.25">
      <c r="A22" s="3"/>
      <c r="B22" s="3">
        <v>500.6</v>
      </c>
      <c r="C22" s="3">
        <v>9.35</v>
      </c>
      <c r="D22" s="3">
        <f>B22/C22/1000</f>
        <v>5.3540106951871662E-2</v>
      </c>
    </row>
    <row r="23" spans="1:5" x14ac:dyDescent="0.25">
      <c r="D23" s="1">
        <f>AVERAGE(D19:D22)</f>
        <v>5.3543139379552351E-2</v>
      </c>
      <c r="E23" s="1" t="s">
        <v>4</v>
      </c>
    </row>
    <row r="26" spans="1:5" x14ac:dyDescent="0.25">
      <c r="A26" s="3">
        <v>130</v>
      </c>
      <c r="B26" s="3">
        <v>516.79999999999995</v>
      </c>
      <c r="C26" s="3">
        <v>9.6199999999999992</v>
      </c>
      <c r="D26" s="3">
        <f>B26/C26/1000</f>
        <v>5.3721413721413716E-2</v>
      </c>
    </row>
    <row r="27" spans="1:5" x14ac:dyDescent="0.25">
      <c r="A27" s="3"/>
      <c r="B27" s="3">
        <v>509.3</v>
      </c>
      <c r="C27" s="3">
        <v>9.39</v>
      </c>
      <c r="D27" s="3">
        <f>B27/C27/1000</f>
        <v>5.4238551650692225E-2</v>
      </c>
    </row>
    <row r="28" spans="1:5" x14ac:dyDescent="0.25">
      <c r="A28" s="3"/>
      <c r="B28" s="3">
        <v>515.29999999999995</v>
      </c>
      <c r="C28" s="3">
        <v>9.51</v>
      </c>
      <c r="D28" s="3">
        <f>B28/C28/1000</f>
        <v>5.4185068349106205E-2</v>
      </c>
    </row>
    <row r="29" spans="1:5" x14ac:dyDescent="0.25">
      <c r="A29" s="3"/>
      <c r="B29" s="3">
        <v>502.5</v>
      </c>
      <c r="C29" s="3">
        <v>9.3000000000000007</v>
      </c>
      <c r="D29" s="3">
        <f>B29/C29/1000</f>
        <v>5.4032258064516128E-2</v>
      </c>
    </row>
    <row r="30" spans="1:5" x14ac:dyDescent="0.25">
      <c r="A30" s="3"/>
      <c r="B30" s="3">
        <v>519.6</v>
      </c>
      <c r="C30" s="3">
        <v>9.6199999999999992</v>
      </c>
      <c r="D30" s="3">
        <f>B30/C30/1000</f>
        <v>5.4012474012474013E-2</v>
      </c>
    </row>
    <row r="31" spans="1:5" x14ac:dyDescent="0.25">
      <c r="D31" s="1">
        <f>AVERAGE(D26:D30)</f>
        <v>5.4037953159640453E-2</v>
      </c>
      <c r="E31" s="1" t="s">
        <v>4</v>
      </c>
    </row>
    <row r="34" spans="1:5" x14ac:dyDescent="0.25">
      <c r="A34" s="3">
        <v>150</v>
      </c>
      <c r="B34" s="3">
        <v>514.1</v>
      </c>
      <c r="C34" s="3">
        <v>9.4</v>
      </c>
      <c r="D34" s="3">
        <f>B34/C34/1000</f>
        <v>5.4691489361702122E-2</v>
      </c>
    </row>
    <row r="35" spans="1:5" x14ac:dyDescent="0.25">
      <c r="A35" s="3"/>
      <c r="B35" s="3">
        <v>526.4</v>
      </c>
      <c r="C35" s="3">
        <v>9.58</v>
      </c>
      <c r="D35" s="3">
        <f>B35/C35/1000</f>
        <v>5.4947807933194148E-2</v>
      </c>
    </row>
    <row r="36" spans="1:5" x14ac:dyDescent="0.25">
      <c r="A36" s="3"/>
      <c r="B36" s="3">
        <v>526.29999999999995</v>
      </c>
      <c r="C36" s="3">
        <v>9.68</v>
      </c>
      <c r="D36" s="3">
        <f>B36/C36/1000</f>
        <v>5.4369834710743796E-2</v>
      </c>
    </row>
    <row r="37" spans="1:5" x14ac:dyDescent="0.25">
      <c r="A37" s="3"/>
      <c r="B37" s="3">
        <v>529.5</v>
      </c>
      <c r="C37" s="3">
        <v>9.77</v>
      </c>
      <c r="D37" s="3">
        <f>B37/C37/1000</f>
        <v>5.4196519959058345E-2</v>
      </c>
    </row>
    <row r="38" spans="1:5" x14ac:dyDescent="0.25">
      <c r="A38" s="3"/>
      <c r="B38" s="3">
        <v>540.20000000000005</v>
      </c>
      <c r="C38" s="3">
        <v>9.86</v>
      </c>
      <c r="D38" s="3">
        <f>B38/C38/1000</f>
        <v>5.4787018255578107E-2</v>
      </c>
    </row>
    <row r="39" spans="1:5" x14ac:dyDescent="0.25">
      <c r="D39" s="1">
        <f>AVERAGE(D34:D38)</f>
        <v>5.4598534044055305E-2</v>
      </c>
      <c r="E39" s="1" t="s">
        <v>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F94A7-14FC-4E7E-BF2C-8A43F90E1CB9}">
  <dimension ref="B1:N15"/>
  <sheetViews>
    <sheetView workbookViewId="0">
      <selection activeCell="F12" sqref="F12"/>
    </sheetView>
  </sheetViews>
  <sheetFormatPr defaultRowHeight="15" x14ac:dyDescent="0.25"/>
  <cols>
    <col min="4" max="4" width="12.28515625" customWidth="1"/>
    <col min="6" max="6" width="26.85546875" customWidth="1"/>
    <col min="7" max="8" width="25.42578125" customWidth="1"/>
    <col min="9" max="9" width="15.140625" customWidth="1"/>
    <col min="10" max="10" width="10.140625" customWidth="1"/>
    <col min="11" max="11" width="17.28515625" customWidth="1"/>
    <col min="12" max="12" width="14" customWidth="1"/>
    <col min="13" max="13" width="25.7109375" customWidth="1"/>
  </cols>
  <sheetData>
    <row r="1" spans="2:14" x14ac:dyDescent="0.25">
      <c r="D1" s="9" t="s">
        <v>15</v>
      </c>
      <c r="E1" s="9"/>
      <c r="F1" s="9"/>
      <c r="G1" s="9"/>
      <c r="I1" s="9" t="s">
        <v>16</v>
      </c>
      <c r="J1" s="9"/>
      <c r="K1" s="9"/>
      <c r="L1" s="9"/>
      <c r="M1" s="9"/>
    </row>
    <row r="2" spans="2:14" x14ac:dyDescent="0.25">
      <c r="B2" t="s">
        <v>14</v>
      </c>
      <c r="D2" t="s">
        <v>20</v>
      </c>
      <c r="E2" t="s">
        <v>18</v>
      </c>
      <c r="F2" t="s">
        <v>24</v>
      </c>
      <c r="G2" t="s">
        <v>23</v>
      </c>
      <c r="I2" t="s">
        <v>19</v>
      </c>
      <c r="J2" t="s">
        <v>25</v>
      </c>
      <c r="K2" t="s">
        <v>17</v>
      </c>
      <c r="L2" t="s">
        <v>25</v>
      </c>
      <c r="M2" t="s">
        <v>21</v>
      </c>
      <c r="N2" t="s">
        <v>25</v>
      </c>
    </row>
    <row r="3" spans="2:14" x14ac:dyDescent="0.25">
      <c r="B3">
        <v>20</v>
      </c>
      <c r="D3">
        <v>11</v>
      </c>
      <c r="E3" s="6">
        <f t="shared" ref="E3:E13" si="0">D3*E$15</f>
        <v>1.1E-5</v>
      </c>
      <c r="F3" s="5">
        <v>932.32323232323233</v>
      </c>
      <c r="G3" s="4">
        <f>E3*F3*1000</f>
        <v>10.255555555555556</v>
      </c>
      <c r="I3">
        <v>10.029999999999999</v>
      </c>
      <c r="J3" s="8">
        <f>ABS(1-G3/I3)</f>
        <v>2.2488091281710476E-2</v>
      </c>
      <c r="K3">
        <v>934.99</v>
      </c>
      <c r="L3" s="8">
        <f>ABS(1-F3/K3)</f>
        <v>2.8521884477563653E-3</v>
      </c>
      <c r="M3" s="6">
        <f>I3/1000/K3</f>
        <v>1.0727387458689396E-5</v>
      </c>
      <c r="N3" s="7">
        <f>ABS(1-E3/M3)</f>
        <v>2.5412761714855625E-2</v>
      </c>
    </row>
    <row r="4" spans="2:14" x14ac:dyDescent="0.25">
      <c r="B4">
        <v>70</v>
      </c>
      <c r="D4">
        <v>5.5</v>
      </c>
      <c r="E4" s="6">
        <f t="shared" si="0"/>
        <v>5.4999999999999999E-6</v>
      </c>
      <c r="F4" s="5">
        <v>889.79591836734699</v>
      </c>
      <c r="G4" s="4">
        <f t="shared" ref="G4:G13" si="1">E4*F4*1000</f>
        <v>4.8938775510204087</v>
      </c>
      <c r="I4">
        <v>4.43</v>
      </c>
      <c r="J4" s="8">
        <f t="shared" ref="J4:J13" si="2">ABS(1-G4/I4)</f>
        <v>0.10471276546736097</v>
      </c>
      <c r="K4">
        <v>890.49</v>
      </c>
      <c r="L4" s="8">
        <f t="shared" ref="L4:L13" si="3">ABS(1-F4/K4)</f>
        <v>7.7943787426359989E-4</v>
      </c>
      <c r="M4" s="6">
        <f t="shared" ref="M4:M13" si="4">I4/1000/K4</f>
        <v>4.9747891610237061E-6</v>
      </c>
      <c r="N4" s="7">
        <f t="shared" ref="N4:N13" si="5">ABS(1-E4/M4)</f>
        <v>0.10557449209932268</v>
      </c>
    </row>
    <row r="5" spans="2:14" x14ac:dyDescent="0.25">
      <c r="B5">
        <v>80</v>
      </c>
      <c r="D5">
        <v>4.7</v>
      </c>
      <c r="E5" s="6">
        <f t="shared" si="0"/>
        <v>4.6999999999999999E-6</v>
      </c>
      <c r="F5" s="5">
        <v>886.59793814432987</v>
      </c>
      <c r="G5" s="4">
        <f t="shared" si="1"/>
        <v>4.1670103092783499</v>
      </c>
      <c r="I5">
        <v>3.86</v>
      </c>
      <c r="J5" s="8">
        <f t="shared" si="2"/>
        <v>7.9536349553976704E-2</v>
      </c>
      <c r="K5">
        <v>881.68</v>
      </c>
      <c r="L5" s="8">
        <f t="shared" si="3"/>
        <v>5.5779173218513112E-3</v>
      </c>
      <c r="M5" s="6">
        <f t="shared" si="4"/>
        <v>4.3780056256238091E-6</v>
      </c>
      <c r="N5" s="7">
        <f t="shared" si="5"/>
        <v>7.3548186528497483E-2</v>
      </c>
    </row>
    <row r="6" spans="2:14" x14ac:dyDescent="0.25">
      <c r="B6">
        <v>90</v>
      </c>
      <c r="D6">
        <v>4.2</v>
      </c>
      <c r="E6" s="6">
        <f t="shared" si="0"/>
        <v>4.1999999999999996E-6</v>
      </c>
      <c r="F6" s="5">
        <v>874.74747474747471</v>
      </c>
      <c r="G6" s="4">
        <f t="shared" si="1"/>
        <v>3.6739393939393934</v>
      </c>
      <c r="I6">
        <v>3.39</v>
      </c>
      <c r="J6" s="8">
        <f t="shared" si="2"/>
        <v>8.3757933315455224E-2</v>
      </c>
      <c r="K6">
        <v>872.86</v>
      </c>
      <c r="L6" s="8">
        <f t="shared" si="3"/>
        <v>2.1624026160835808E-3</v>
      </c>
      <c r="M6" s="6">
        <f t="shared" si="4"/>
        <v>3.8837843411314534E-6</v>
      </c>
      <c r="N6" s="7">
        <f t="shared" si="5"/>
        <v>8.1419469026548397E-2</v>
      </c>
    </row>
    <row r="7" spans="2:14" x14ac:dyDescent="0.25">
      <c r="B7">
        <v>100</v>
      </c>
      <c r="D7">
        <v>3.9</v>
      </c>
      <c r="E7" s="6">
        <f t="shared" si="0"/>
        <v>3.8999999999999999E-6</v>
      </c>
      <c r="F7" s="5">
        <v>862.74509803921569</v>
      </c>
      <c r="G7" s="4">
        <f t="shared" si="1"/>
        <v>3.3647058823529412</v>
      </c>
      <c r="I7">
        <v>2.99</v>
      </c>
      <c r="J7" s="8">
        <f t="shared" si="2"/>
        <v>0.12531969309462898</v>
      </c>
      <c r="K7">
        <v>864.05</v>
      </c>
      <c r="L7" s="8">
        <f t="shared" si="3"/>
        <v>1.5102157986045528E-3</v>
      </c>
      <c r="M7" s="6">
        <f t="shared" si="4"/>
        <v>3.4604478907470634E-6</v>
      </c>
      <c r="N7" s="7">
        <f t="shared" si="5"/>
        <v>0.12702173913043469</v>
      </c>
    </row>
    <row r="8" spans="2:14" x14ac:dyDescent="0.25">
      <c r="B8">
        <v>110</v>
      </c>
      <c r="D8">
        <v>3.7</v>
      </c>
      <c r="E8" s="6">
        <f t="shared" si="0"/>
        <v>3.7000000000000002E-6</v>
      </c>
      <c r="F8" s="5">
        <v>860.41666666666663</v>
      </c>
      <c r="G8" s="4">
        <f t="shared" si="1"/>
        <v>3.1835416666666667</v>
      </c>
      <c r="I8">
        <v>2.65</v>
      </c>
      <c r="J8" s="8">
        <f t="shared" si="2"/>
        <v>0.20133647798742138</v>
      </c>
      <c r="K8">
        <v>855.21</v>
      </c>
      <c r="L8" s="8">
        <f t="shared" si="3"/>
        <v>6.0881732751798534E-3</v>
      </c>
      <c r="M8" s="6">
        <f t="shared" si="4"/>
        <v>3.098654131733726E-6</v>
      </c>
      <c r="N8" s="7">
        <f t="shared" si="5"/>
        <v>0.19406679245283032</v>
      </c>
    </row>
    <row r="9" spans="2:14" x14ac:dyDescent="0.25">
      <c r="B9">
        <v>120</v>
      </c>
      <c r="D9">
        <v>3.3</v>
      </c>
      <c r="E9" s="6">
        <f t="shared" si="0"/>
        <v>3.2999999999999997E-6</v>
      </c>
      <c r="F9" s="5">
        <v>855.10204081632651</v>
      </c>
      <c r="G9" s="4">
        <f t="shared" si="1"/>
        <v>2.8218367346938771</v>
      </c>
      <c r="I9">
        <v>2.36</v>
      </c>
      <c r="J9" s="8">
        <f t="shared" si="2"/>
        <v>0.19569353164994796</v>
      </c>
      <c r="K9">
        <v>846.35</v>
      </c>
      <c r="L9" s="8">
        <f t="shared" si="3"/>
        <v>1.0340923750607356E-2</v>
      </c>
      <c r="M9" s="6">
        <f t="shared" si="4"/>
        <v>2.7884444969575232E-6</v>
      </c>
      <c r="N9" s="7">
        <f t="shared" si="5"/>
        <v>0.18345550847457637</v>
      </c>
    </row>
    <row r="10" spans="2:14" x14ac:dyDescent="0.25">
      <c r="B10">
        <v>130</v>
      </c>
      <c r="D10">
        <v>3.1</v>
      </c>
      <c r="E10" s="6">
        <f t="shared" si="0"/>
        <v>3.1E-6</v>
      </c>
      <c r="F10" s="5">
        <v>845.36082474226805</v>
      </c>
      <c r="G10" s="4">
        <f t="shared" si="1"/>
        <v>2.6206185567010309</v>
      </c>
      <c r="I10">
        <v>2.11</v>
      </c>
      <c r="J10" s="8">
        <f t="shared" si="2"/>
        <v>0.2419993159720526</v>
      </c>
      <c r="K10">
        <v>837.46</v>
      </c>
      <c r="L10" s="8">
        <f t="shared" si="3"/>
        <v>9.4342711798389711E-3</v>
      </c>
      <c r="M10" s="6">
        <f t="shared" si="4"/>
        <v>2.5195233205168007E-6</v>
      </c>
      <c r="N10" s="7">
        <f t="shared" si="5"/>
        <v>0.23039146919431275</v>
      </c>
    </row>
    <row r="11" spans="2:14" x14ac:dyDescent="0.25">
      <c r="B11">
        <v>140</v>
      </c>
      <c r="D11">
        <v>2.9</v>
      </c>
      <c r="E11" s="6">
        <f t="shared" si="0"/>
        <v>2.8999999999999998E-6</v>
      </c>
      <c r="F11" s="5">
        <v>836.73469387755108</v>
      </c>
      <c r="G11" s="4">
        <f t="shared" si="1"/>
        <v>2.426530612244898</v>
      </c>
      <c r="I11">
        <v>1.89</v>
      </c>
      <c r="J11" s="8">
        <f t="shared" si="2"/>
        <v>0.28387863081740639</v>
      </c>
      <c r="K11">
        <v>828.51</v>
      </c>
      <c r="L11" s="8">
        <f t="shared" si="3"/>
        <v>9.9270906537654025E-3</v>
      </c>
      <c r="M11" s="6">
        <f t="shared" si="4"/>
        <v>2.2812036064742733E-6</v>
      </c>
      <c r="N11" s="7">
        <f t="shared" si="5"/>
        <v>0.27125873015872992</v>
      </c>
    </row>
    <row r="12" spans="2:14" x14ac:dyDescent="0.25">
      <c r="B12">
        <v>150</v>
      </c>
      <c r="D12">
        <v>2.7</v>
      </c>
      <c r="E12" s="6">
        <f t="shared" si="0"/>
        <v>2.7E-6</v>
      </c>
      <c r="F12" s="5">
        <v>828.57142857142867</v>
      </c>
      <c r="G12" s="4">
        <f t="shared" si="1"/>
        <v>2.2371428571428571</v>
      </c>
      <c r="I12">
        <v>1.7</v>
      </c>
      <c r="J12" s="8">
        <f t="shared" si="2"/>
        <v>0.31596638655462184</v>
      </c>
      <c r="K12">
        <v>819.51</v>
      </c>
      <c r="L12" s="8">
        <f t="shared" si="3"/>
        <v>1.1057129957448675E-2</v>
      </c>
      <c r="M12" s="6">
        <f t="shared" si="4"/>
        <v>2.0744103183609715E-6</v>
      </c>
      <c r="N12" s="7">
        <f t="shared" si="5"/>
        <v>0.30157470588235302</v>
      </c>
    </row>
    <row r="13" spans="2:14" x14ac:dyDescent="0.25">
      <c r="B13">
        <v>160</v>
      </c>
      <c r="D13">
        <v>2.5</v>
      </c>
      <c r="E13" s="6">
        <f t="shared" si="0"/>
        <v>2.4999999999999998E-6</v>
      </c>
      <c r="F13" s="5">
        <v>816.32653061224494</v>
      </c>
      <c r="G13" s="4">
        <f t="shared" si="1"/>
        <v>2.0408163265306118</v>
      </c>
      <c r="I13">
        <v>1.54</v>
      </c>
      <c r="J13" s="8">
        <f t="shared" si="2"/>
        <v>0.32520540683805965</v>
      </c>
      <c r="K13">
        <v>810.45</v>
      </c>
      <c r="L13" s="8">
        <f t="shared" si="3"/>
        <v>7.2509477601887529E-3</v>
      </c>
      <c r="M13" s="6">
        <f t="shared" si="4"/>
        <v>1.9001789129495959E-6</v>
      </c>
      <c r="N13" s="7">
        <f t="shared" si="5"/>
        <v>0.31566558441558423</v>
      </c>
    </row>
    <row r="15" spans="2:14" x14ac:dyDescent="0.25">
      <c r="D15" t="s">
        <v>22</v>
      </c>
      <c r="E15">
        <f>10^-6</f>
        <v>9.9999999999999995E-7</v>
      </c>
    </row>
  </sheetData>
  <mergeCells count="2">
    <mergeCell ref="D1:G1"/>
    <mergeCell ref="I1:M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SIL 180 Density</vt:lpstr>
      <vt:lpstr>Mass flow rate</vt:lpstr>
      <vt:lpstr>Comparison to SYLTHERM 800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Molina</dc:creator>
  <cp:lastModifiedBy>Matthias Lottmann</cp:lastModifiedBy>
  <dcterms:created xsi:type="dcterms:W3CDTF">2021-11-17T20:13:35Z</dcterms:created>
  <dcterms:modified xsi:type="dcterms:W3CDTF">2022-04-18T22:48:29Z</dcterms:modified>
</cp:coreProperties>
</file>