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iana/Documents/ISYE6404_Midterm Materials/"/>
    </mc:Choice>
  </mc:AlternateContent>
  <bookViews>
    <workbookView xWindow="0" yWindow="460" windowWidth="25600" windowHeight="14560" tabRatio="500" activeTab="1"/>
  </bookViews>
  <sheets>
    <sheet name="2 Way Tables" sheetId="1" r:id="rId1"/>
    <sheet name="3 Way Tables" sheetId="3" r:id="rId2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" i="3" l="1"/>
  <c r="I37" i="3"/>
  <c r="J36" i="3"/>
  <c r="I36" i="3"/>
  <c r="G37" i="3"/>
  <c r="F37" i="3"/>
  <c r="G36" i="3"/>
  <c r="F36" i="3"/>
  <c r="C37" i="3"/>
  <c r="D37" i="3"/>
  <c r="D36" i="3"/>
  <c r="C36" i="3"/>
  <c r="D16" i="3"/>
  <c r="C16" i="3"/>
  <c r="D15" i="3"/>
  <c r="C15" i="3"/>
  <c r="N12" i="3"/>
  <c r="M12" i="3"/>
  <c r="N11" i="3"/>
  <c r="M11" i="3"/>
  <c r="L12" i="3"/>
  <c r="L11" i="3"/>
  <c r="C39" i="3"/>
  <c r="K36" i="3"/>
  <c r="K37" i="3"/>
  <c r="K38" i="3"/>
  <c r="J38" i="3"/>
  <c r="I38" i="3"/>
  <c r="H36" i="3"/>
  <c r="H37" i="3"/>
  <c r="H38" i="3"/>
  <c r="G38" i="3"/>
  <c r="F38" i="3"/>
  <c r="E36" i="3"/>
  <c r="E37" i="3"/>
  <c r="E38" i="3"/>
  <c r="D38" i="3"/>
  <c r="C38" i="3"/>
  <c r="C31" i="3"/>
  <c r="C23" i="3"/>
  <c r="J29" i="3"/>
  <c r="I29" i="3"/>
  <c r="J28" i="3"/>
  <c r="I28" i="3"/>
  <c r="G29" i="3"/>
  <c r="F29" i="3"/>
  <c r="G28" i="3"/>
  <c r="F28" i="3"/>
  <c r="D29" i="3"/>
  <c r="C29" i="3"/>
  <c r="D28" i="3"/>
  <c r="C28" i="3"/>
  <c r="J14" i="3"/>
  <c r="I14" i="3"/>
  <c r="G14" i="3"/>
  <c r="F14" i="3"/>
  <c r="D14" i="3"/>
  <c r="C14" i="3"/>
  <c r="K28" i="3"/>
  <c r="K29" i="3"/>
  <c r="K30" i="3"/>
  <c r="J30" i="3"/>
  <c r="I30" i="3"/>
  <c r="H28" i="3"/>
  <c r="H29" i="3"/>
  <c r="H30" i="3"/>
  <c r="G30" i="3"/>
  <c r="F30" i="3"/>
  <c r="E28" i="3"/>
  <c r="E29" i="3"/>
  <c r="E30" i="3"/>
  <c r="D30" i="3"/>
  <c r="C30" i="3"/>
  <c r="I21" i="3"/>
  <c r="J21" i="3"/>
  <c r="J20" i="3"/>
  <c r="I20" i="3"/>
  <c r="F21" i="3"/>
  <c r="G21" i="3"/>
  <c r="G20" i="3"/>
  <c r="F20" i="3"/>
  <c r="C21" i="3"/>
  <c r="D21" i="3"/>
  <c r="D20" i="3"/>
  <c r="C20" i="3"/>
  <c r="D13" i="3"/>
  <c r="C13" i="3"/>
  <c r="G13" i="3"/>
  <c r="F13" i="3"/>
  <c r="K13" i="3"/>
  <c r="H13" i="3"/>
  <c r="E13" i="3"/>
  <c r="E4" i="3"/>
  <c r="E5" i="3"/>
  <c r="E6" i="3"/>
  <c r="H4" i="3"/>
  <c r="H5" i="3"/>
  <c r="H6" i="3"/>
  <c r="K4" i="3"/>
  <c r="K5" i="3"/>
  <c r="K6" i="3"/>
  <c r="B1" i="3"/>
  <c r="K12" i="3"/>
  <c r="K11" i="3"/>
  <c r="H12" i="3"/>
  <c r="H11" i="3"/>
  <c r="E12" i="3"/>
  <c r="E11" i="3"/>
  <c r="J13" i="3"/>
  <c r="I13" i="3"/>
  <c r="J12" i="3"/>
  <c r="I12" i="3"/>
  <c r="J11" i="3"/>
  <c r="I11" i="3"/>
  <c r="G12" i="3"/>
  <c r="F12" i="3"/>
  <c r="G11" i="3"/>
  <c r="F11" i="3"/>
  <c r="C12" i="3"/>
  <c r="D12" i="3"/>
  <c r="D11" i="3"/>
  <c r="C11" i="3"/>
  <c r="K20" i="3"/>
  <c r="K21" i="3"/>
  <c r="K22" i="3"/>
  <c r="J22" i="3"/>
  <c r="I22" i="3"/>
  <c r="H20" i="3"/>
  <c r="H21" i="3"/>
  <c r="H22" i="3"/>
  <c r="G22" i="3"/>
  <c r="F22" i="3"/>
  <c r="E20" i="3"/>
  <c r="E21" i="3"/>
  <c r="E22" i="3"/>
  <c r="D22" i="3"/>
  <c r="C22" i="3"/>
  <c r="J6" i="3"/>
  <c r="I6" i="3"/>
  <c r="G6" i="3"/>
  <c r="F6" i="3"/>
  <c r="D6" i="3"/>
  <c r="C6" i="3"/>
  <c r="F5" i="1"/>
  <c r="H3" i="1"/>
  <c r="H4" i="1"/>
  <c r="H5" i="1"/>
  <c r="F11" i="1"/>
  <c r="H10" i="1"/>
  <c r="F16" i="1"/>
  <c r="G5" i="1"/>
  <c r="G11" i="1"/>
  <c r="G16" i="1"/>
  <c r="H9" i="1"/>
  <c r="G15" i="1"/>
  <c r="F15" i="1"/>
  <c r="H16" i="1"/>
  <c r="H15" i="1"/>
  <c r="G17" i="1"/>
  <c r="F17" i="1"/>
  <c r="H17" i="1"/>
  <c r="F10" i="1"/>
  <c r="G10" i="1"/>
  <c r="G9" i="1"/>
  <c r="F9" i="1"/>
  <c r="H11" i="1"/>
</calcChain>
</file>

<file path=xl/sharedStrings.xml><?xml version="1.0" encoding="utf-8"?>
<sst xmlns="http://schemas.openxmlformats.org/spreadsheetml/2006/main" count="119" uniqueCount="26">
  <si>
    <t>Control</t>
  </si>
  <si>
    <t>Disease</t>
  </si>
  <si>
    <t>&gt;=80</t>
  </si>
  <si>
    <t>&lt;80</t>
  </si>
  <si>
    <t>Total</t>
  </si>
  <si>
    <t>Empirical Probabilities of cell and marginal probabilities of factors:</t>
  </si>
  <si>
    <t>Legend:</t>
  </si>
  <si>
    <t>marginal</t>
  </si>
  <si>
    <t>empirical probabilities</t>
  </si>
  <si>
    <t xml:space="preserve"> </t>
  </si>
  <si>
    <t>expected prob for indep factors (estimated)</t>
  </si>
  <si>
    <t>Expected Frequencies when factors are independent:</t>
  </si>
  <si>
    <t>Age&lt; 45</t>
  </si>
  <si>
    <t>45&lt;Age&lt;65</t>
  </si>
  <si>
    <t>Age&gt;65</t>
  </si>
  <si>
    <t>Expected Frequencies when factors are all independent:</t>
  </si>
  <si>
    <t>n=</t>
  </si>
  <si>
    <t>column marginal</t>
  </si>
  <si>
    <t>row marginal</t>
  </si>
  <si>
    <t>page marginal</t>
  </si>
  <si>
    <t>chi-square:</t>
  </si>
  <si>
    <t>Joint Frequencies (C, P) vs R - test whether R is indep of (C,P)</t>
  </si>
  <si>
    <t>n.jk</t>
  </si>
  <si>
    <t>Conditional Independence (C, P) given R</t>
  </si>
  <si>
    <t>ni.k</t>
  </si>
  <si>
    <t>nij.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</si>
</sst>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i/>
      <sz val="14"/>
      <color theme="1"/>
      <name val="Calibri"/>
      <scheme val="minor"/>
    </font>
    <font>
      <sz val="12"/>
      <color theme="1"/>
      <name val="Helvetica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1" xfId="0" applyBorder="1"/>
    <xf numFmtId="9" fontId="0" fillId="0" borderId="2" xfId="1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3" fillId="0" borderId="0" xfId="0" applyFont="1"/>
    <xf numFmtId="9" fontId="0" fillId="3" borderId="2" xfId="1" applyFont="1" applyFill="1" applyBorder="1" applyAlignment="1">
      <alignment horizontal="right"/>
    </xf>
    <xf numFmtId="9" fontId="0" fillId="3" borderId="1" xfId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9" fontId="0" fillId="4" borderId="1" xfId="1" applyFont="1" applyFill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0" fontId="0" fillId="5" borderId="0" xfId="0" applyFill="1"/>
    <xf numFmtId="2" fontId="0" fillId="5" borderId="1" xfId="0" applyNumberFormat="1" applyFill="1" applyBorder="1" applyAlignment="1">
      <alignment horizontal="center"/>
    </xf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4" fillId="0" borderId="0" xfId="0" applyFont="1"/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center"/>
    </xf>
    <xf numFmtId="9" fontId="0" fillId="6" borderId="2" xfId="1" applyFont="1" applyFill="1" applyBorder="1" applyAlignment="1">
      <alignment horizontal="right"/>
    </xf>
    <xf numFmtId="0" fontId="0" fillId="6" borderId="3" xfId="0" applyFill="1" applyBorder="1"/>
    <xf numFmtId="0" fontId="0" fillId="7" borderId="3" xfId="0" applyFill="1" applyBorder="1"/>
    <xf numFmtId="9" fontId="0" fillId="7" borderId="3" xfId="1" applyFont="1" applyFill="1" applyBorder="1"/>
    <xf numFmtId="1" fontId="0" fillId="5" borderId="1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2" xfId="0" applyNumberFormat="1" applyFont="1" applyBorder="1" applyAlignment="1">
      <alignment horizontal="right"/>
    </xf>
    <xf numFmtId="2" fontId="5" fillId="0" borderId="0" xfId="0" applyNumberFormat="1" applyFont="1" applyFill="1" applyBorder="1"/>
    <xf numFmtId="2" fontId="5" fillId="0" borderId="0" xfId="0" applyNumberFormat="1" applyFont="1"/>
    <xf numFmtId="0" fontId="0" fillId="0" borderId="0" xfId="0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17"/>
  <sheetViews>
    <sheetView showGridLines="0" workbookViewId="0">
      <selection activeCell="H10" sqref="H10"/>
    </sheetView>
  </sheetViews>
  <sheetFormatPr baseColWidth="10" defaultRowHeight="16" x14ac:dyDescent="0.2"/>
  <cols>
    <col min="6" max="6" width="22.33203125" bestFit="1" customWidth="1"/>
    <col min="7" max="7" width="20.33203125" bestFit="1" customWidth="1"/>
  </cols>
  <sheetData>
    <row r="2" spans="5:15" x14ac:dyDescent="0.2">
      <c r="F2" s="9" t="s">
        <v>0</v>
      </c>
      <c r="G2" s="10" t="s">
        <v>1</v>
      </c>
      <c r="H2" s="11" t="s">
        <v>4</v>
      </c>
      <c r="L2" s="1"/>
      <c r="M2" s="1"/>
    </row>
    <row r="3" spans="5:15" x14ac:dyDescent="0.2">
      <c r="E3" s="12" t="s">
        <v>2</v>
      </c>
      <c r="F3" s="15">
        <v>96</v>
      </c>
      <c r="G3" s="16">
        <v>109</v>
      </c>
      <c r="H3" s="8">
        <f>SUM(F3:G3)</f>
        <v>205</v>
      </c>
      <c r="I3" s="2"/>
      <c r="L3" s="1"/>
      <c r="M3" s="1"/>
      <c r="O3" s="2"/>
    </row>
    <row r="4" spans="5:15" x14ac:dyDescent="0.2">
      <c r="E4" s="13" t="s">
        <v>3</v>
      </c>
      <c r="F4" s="15">
        <v>104</v>
      </c>
      <c r="G4" s="16">
        <v>666</v>
      </c>
      <c r="H4" s="8">
        <f>SUM(F4:G4)</f>
        <v>770</v>
      </c>
      <c r="I4" s="2"/>
      <c r="L4" s="1"/>
      <c r="M4" s="1"/>
      <c r="O4" s="2"/>
    </row>
    <row r="5" spans="5:15" x14ac:dyDescent="0.2">
      <c r="E5" s="13" t="s">
        <v>4</v>
      </c>
      <c r="F5" s="6">
        <f>SUM(F3:F4)</f>
        <v>200</v>
      </c>
      <c r="G5" s="7">
        <f>SUM(G3:G4)</f>
        <v>775</v>
      </c>
      <c r="H5" s="17">
        <f>SUM(H3:H4)</f>
        <v>975</v>
      </c>
      <c r="L5" s="1"/>
      <c r="M5" s="1"/>
    </row>
    <row r="6" spans="5:15" x14ac:dyDescent="0.2">
      <c r="F6" s="3"/>
      <c r="G6" s="3"/>
      <c r="H6" s="5"/>
      <c r="L6" s="3"/>
      <c r="M6" s="3"/>
    </row>
    <row r="7" spans="5:15" ht="19" x14ac:dyDescent="0.25">
      <c r="E7" s="18" t="s">
        <v>5</v>
      </c>
      <c r="H7" s="5"/>
    </row>
    <row r="8" spans="5:15" x14ac:dyDescent="0.2">
      <c r="F8" s="9" t="s">
        <v>0</v>
      </c>
      <c r="G8" s="10" t="s">
        <v>1</v>
      </c>
      <c r="H8" s="11" t="s">
        <v>4</v>
      </c>
      <c r="J8" t="s">
        <v>6</v>
      </c>
      <c r="L8" s="1"/>
      <c r="M8" s="1"/>
    </row>
    <row r="9" spans="5:15" x14ac:dyDescent="0.2">
      <c r="E9" s="12" t="s">
        <v>2</v>
      </c>
      <c r="F9" s="23">
        <f t="shared" ref="F9:H10" si="0">F3/$H$5</f>
        <v>9.8461538461538461E-2</v>
      </c>
      <c r="G9" s="24">
        <f t="shared" si="0"/>
        <v>0.1117948717948718</v>
      </c>
      <c r="H9" s="19">
        <f t="shared" si="0"/>
        <v>0.21025641025641026</v>
      </c>
      <c r="I9" s="2"/>
      <c r="J9" s="21"/>
      <c r="K9" t="s">
        <v>7</v>
      </c>
      <c r="L9" s="1"/>
      <c r="M9" s="4"/>
      <c r="O9" s="2"/>
    </row>
    <row r="10" spans="5:15" x14ac:dyDescent="0.2">
      <c r="E10" s="13" t="s">
        <v>3</v>
      </c>
      <c r="F10" s="23">
        <f t="shared" si="0"/>
        <v>0.10666666666666667</v>
      </c>
      <c r="G10" s="24">
        <f t="shared" si="0"/>
        <v>0.68307692307692303</v>
      </c>
      <c r="H10" s="19">
        <f t="shared" si="0"/>
        <v>0.78974358974358971</v>
      </c>
      <c r="I10" s="2"/>
      <c r="J10" s="22"/>
      <c r="K10" t="s">
        <v>8</v>
      </c>
      <c r="L10" s="1"/>
      <c r="M10" s="4"/>
      <c r="O10" s="2"/>
    </row>
    <row r="11" spans="5:15" x14ac:dyDescent="0.2">
      <c r="E11" s="13" t="s">
        <v>4</v>
      </c>
      <c r="F11" s="20">
        <f>F5/$H$5</f>
        <v>0.20512820512820512</v>
      </c>
      <c r="G11" s="20">
        <f>G5/$H$5</f>
        <v>0.79487179487179482</v>
      </c>
      <c r="H11" s="14">
        <f>SUM(H9:H10)</f>
        <v>1</v>
      </c>
      <c r="J11" s="25" t="s">
        <v>9</v>
      </c>
      <c r="K11" t="s">
        <v>10</v>
      </c>
      <c r="L11" s="1"/>
      <c r="M11" s="1"/>
    </row>
    <row r="12" spans="5:15" x14ac:dyDescent="0.2">
      <c r="F12" s="3"/>
      <c r="G12" s="3"/>
      <c r="H12" s="5"/>
      <c r="L12" s="3"/>
      <c r="M12" s="3"/>
    </row>
    <row r="13" spans="5:15" ht="19" x14ac:dyDescent="0.25">
      <c r="E13" s="18" t="s">
        <v>11</v>
      </c>
      <c r="H13" s="5"/>
    </row>
    <row r="14" spans="5:15" x14ac:dyDescent="0.2">
      <c r="F14" s="9" t="s">
        <v>0</v>
      </c>
      <c r="G14" s="10" t="s">
        <v>1</v>
      </c>
      <c r="H14" s="11" t="s">
        <v>4</v>
      </c>
    </row>
    <row r="15" spans="5:15" x14ac:dyDescent="0.2">
      <c r="E15" s="12" t="s">
        <v>2</v>
      </c>
      <c r="F15" s="26">
        <f>F11*H9*$H$5</f>
        <v>42.051282051282051</v>
      </c>
      <c r="G15" s="26">
        <f>G11*H9*$H$5</f>
        <v>162.94871794871793</v>
      </c>
      <c r="H15" s="19">
        <f>H9</f>
        <v>0.21025641025641026</v>
      </c>
    </row>
    <row r="16" spans="5:15" x14ac:dyDescent="0.2">
      <c r="E16" s="13" t="s">
        <v>3</v>
      </c>
      <c r="F16" s="26">
        <f>F11*H10*$H$5</f>
        <v>157.94871794871793</v>
      </c>
      <c r="G16" s="26">
        <f>G11*H10*$H$5</f>
        <v>612.05128205128199</v>
      </c>
      <c r="H16" s="19">
        <f>H10</f>
        <v>0.78974358974358971</v>
      </c>
    </row>
    <row r="17" spans="5:8" x14ac:dyDescent="0.2">
      <c r="E17" s="13" t="s">
        <v>4</v>
      </c>
      <c r="F17" s="20">
        <f>F11</f>
        <v>0.20512820512820512</v>
      </c>
      <c r="G17" s="20">
        <f>G11</f>
        <v>0.79487179487179482</v>
      </c>
      <c r="H17" s="14">
        <f>SUM(H15:H16)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tabSelected="1" workbookViewId="0">
      <selection activeCell="J36" sqref="I36:J37"/>
    </sheetView>
  </sheetViews>
  <sheetFormatPr baseColWidth="10" defaultRowHeight="16" x14ac:dyDescent="0.2"/>
  <cols>
    <col min="2" max="2" width="13" customWidth="1"/>
    <col min="3" max="3" width="10.6640625" customWidth="1"/>
    <col min="4" max="11" width="13.33203125" customWidth="1"/>
  </cols>
  <sheetData>
    <row r="1" spans="1:16" ht="34" x14ac:dyDescent="0.4">
      <c r="A1" s="31" t="s">
        <v>16</v>
      </c>
      <c r="B1" s="32">
        <f>SUM($E$6,$H$6,$K$6)</f>
        <v>975</v>
      </c>
    </row>
    <row r="2" spans="1:16" x14ac:dyDescent="0.2">
      <c r="C2" s="47" t="s">
        <v>12</v>
      </c>
      <c r="D2" s="47"/>
      <c r="E2" s="47"/>
      <c r="F2" s="47" t="s">
        <v>13</v>
      </c>
      <c r="G2" s="47"/>
      <c r="H2" s="47"/>
      <c r="I2" s="47" t="s">
        <v>14</v>
      </c>
      <c r="J2" s="47"/>
      <c r="K2" s="47"/>
    </row>
    <row r="3" spans="1:16" x14ac:dyDescent="0.2">
      <c r="C3" s="9" t="s">
        <v>0</v>
      </c>
      <c r="D3" s="10" t="s">
        <v>1</v>
      </c>
      <c r="E3" s="11" t="s">
        <v>4</v>
      </c>
      <c r="F3" s="9" t="s">
        <v>0</v>
      </c>
      <c r="G3" s="10" t="s">
        <v>1</v>
      </c>
      <c r="H3" s="11" t="s">
        <v>4</v>
      </c>
      <c r="I3" s="9" t="s">
        <v>0</v>
      </c>
      <c r="J3" s="10" t="s">
        <v>1</v>
      </c>
      <c r="K3" s="11" t="s">
        <v>4</v>
      </c>
    </row>
    <row r="4" spans="1:16" x14ac:dyDescent="0.2">
      <c r="B4" s="12" t="s">
        <v>2</v>
      </c>
      <c r="C4" s="15">
        <v>5</v>
      </c>
      <c r="D4" s="16">
        <v>35</v>
      </c>
      <c r="E4" s="8">
        <f>SUM(C4:D4)</f>
        <v>40</v>
      </c>
      <c r="F4" s="15">
        <v>67</v>
      </c>
      <c r="G4" s="16">
        <v>56</v>
      </c>
      <c r="H4" s="8">
        <f>SUM(F4:G4)</f>
        <v>123</v>
      </c>
      <c r="I4" s="15">
        <v>24</v>
      </c>
      <c r="J4" s="16">
        <v>18</v>
      </c>
      <c r="K4" s="8">
        <f>SUM(I4:J4)</f>
        <v>42</v>
      </c>
      <c r="L4" s="2"/>
    </row>
    <row r="5" spans="1:16" x14ac:dyDescent="0.2">
      <c r="B5" s="13" t="s">
        <v>3</v>
      </c>
      <c r="C5" s="15">
        <v>5</v>
      </c>
      <c r="D5" s="16">
        <v>270</v>
      </c>
      <c r="E5" s="8">
        <f>SUM(C5:D5)</f>
        <v>275</v>
      </c>
      <c r="F5" s="15">
        <v>55</v>
      </c>
      <c r="G5" s="16">
        <v>277</v>
      </c>
      <c r="H5" s="8">
        <f>SUM(F5:G5)</f>
        <v>332</v>
      </c>
      <c r="I5" s="15">
        <v>44</v>
      </c>
      <c r="J5" s="16">
        <v>119</v>
      </c>
      <c r="K5" s="8">
        <f>SUM(I5:J5)</f>
        <v>163</v>
      </c>
      <c r="L5" s="2"/>
    </row>
    <row r="6" spans="1:16" x14ac:dyDescent="0.2">
      <c r="B6" s="13" t="s">
        <v>4</v>
      </c>
      <c r="C6" s="6">
        <f t="shared" ref="C6:K6" si="0">SUM(C4:C5)</f>
        <v>10</v>
      </c>
      <c r="D6" s="7">
        <f t="shared" si="0"/>
        <v>305</v>
      </c>
      <c r="E6" s="17">
        <f t="shared" si="0"/>
        <v>315</v>
      </c>
      <c r="F6" s="6">
        <f t="shared" si="0"/>
        <v>122</v>
      </c>
      <c r="G6" s="7">
        <f t="shared" si="0"/>
        <v>333</v>
      </c>
      <c r="H6" s="17">
        <f t="shared" si="0"/>
        <v>455</v>
      </c>
      <c r="I6" s="6">
        <f t="shared" si="0"/>
        <v>68</v>
      </c>
      <c r="J6" s="7">
        <f t="shared" si="0"/>
        <v>137</v>
      </c>
      <c r="K6" s="17">
        <f t="shared" si="0"/>
        <v>205</v>
      </c>
    </row>
    <row r="7" spans="1:16" x14ac:dyDescent="0.2">
      <c r="C7" s="3"/>
      <c r="D7" s="3"/>
      <c r="E7" s="5"/>
      <c r="I7" s="3"/>
      <c r="J7" s="3"/>
    </row>
    <row r="8" spans="1:16" ht="19" x14ac:dyDescent="0.25">
      <c r="B8" s="18" t="s">
        <v>5</v>
      </c>
      <c r="E8" s="5"/>
    </row>
    <row r="9" spans="1:16" x14ac:dyDescent="0.2">
      <c r="C9" s="47" t="s">
        <v>12</v>
      </c>
      <c r="D9" s="47"/>
      <c r="E9" s="47"/>
      <c r="F9" s="47" t="s">
        <v>13</v>
      </c>
      <c r="G9" s="47"/>
      <c r="H9" s="47"/>
      <c r="I9" s="47" t="s">
        <v>14</v>
      </c>
      <c r="J9" s="47"/>
      <c r="K9" s="47"/>
      <c r="O9" t="s">
        <v>6</v>
      </c>
    </row>
    <row r="10" spans="1:16" x14ac:dyDescent="0.2">
      <c r="C10" s="9" t="s">
        <v>0</v>
      </c>
      <c r="D10" s="10" t="s">
        <v>1</v>
      </c>
      <c r="E10" s="11"/>
      <c r="F10" s="9" t="s">
        <v>0</v>
      </c>
      <c r="G10" s="10" t="s">
        <v>1</v>
      </c>
      <c r="H10" s="11" t="s">
        <v>4</v>
      </c>
      <c r="I10" s="9" t="s">
        <v>0</v>
      </c>
      <c r="J10" s="10" t="s">
        <v>1</v>
      </c>
      <c r="K10" s="11" t="s">
        <v>4</v>
      </c>
      <c r="L10" s="46" t="s">
        <v>24</v>
      </c>
      <c r="M10" s="46" t="s">
        <v>24</v>
      </c>
      <c r="N10" s="46" t="s">
        <v>24</v>
      </c>
      <c r="O10" s="27"/>
      <c r="P10" t="s">
        <v>17</v>
      </c>
    </row>
    <row r="11" spans="1:16" x14ac:dyDescent="0.2">
      <c r="B11" s="12" t="s">
        <v>2</v>
      </c>
      <c r="C11" s="23">
        <f>C4/SUM($E$6,$H$6,$K$6)</f>
        <v>5.1282051282051282E-3</v>
      </c>
      <c r="D11" s="23">
        <f>D4/SUM($E$6,$H$6,$K$6)</f>
        <v>3.5897435897435895E-2</v>
      </c>
      <c r="E11" s="33">
        <f>SUM($C$4:$D$4,$F$4:$G$4,$I$4:$J$4)/$B$1</f>
        <v>0.21025641025641026</v>
      </c>
      <c r="F11" s="23">
        <f>F4/SUM($E$6,$H$6,$K$6)</f>
        <v>6.8717948717948715E-2</v>
      </c>
      <c r="G11" s="23">
        <f>G4/SUM($E$6,$H$6,$K$6)</f>
        <v>5.7435897435897436E-2</v>
      </c>
      <c r="H11" s="33">
        <f>SUM($C$4:$D$4,$F$4:$G$4,$I$4:$J$4)/$B$1</f>
        <v>0.21025641025641026</v>
      </c>
      <c r="I11" s="23">
        <f>I4/SUM($E$6,$H$6,$K$6)</f>
        <v>2.4615384615384615E-2</v>
      </c>
      <c r="J11" s="23">
        <f>J4/SUM($E$6,$H$6,$K$6)</f>
        <v>1.8461538461538463E-2</v>
      </c>
      <c r="K11" s="33">
        <f>SUM($C$4:$D$4,$F$4:$G$4,$I$4:$J$4)/$B$1</f>
        <v>0.21025641025641026</v>
      </c>
      <c r="L11" s="2">
        <f>SUM(C4:D4)/$B$1</f>
        <v>4.1025641025641026E-2</v>
      </c>
      <c r="M11" s="2">
        <f>SUM(F4:G4)/$B$1</f>
        <v>0.12615384615384614</v>
      </c>
      <c r="N11" s="2">
        <f>SUM(I4:J4)/$B$1</f>
        <v>4.3076923076923075E-2</v>
      </c>
      <c r="O11" s="34"/>
      <c r="P11" t="s">
        <v>18</v>
      </c>
    </row>
    <row r="12" spans="1:16" x14ac:dyDescent="0.2">
      <c r="B12" s="13" t="s">
        <v>3</v>
      </c>
      <c r="C12" s="23">
        <f>C5/SUM($E$6,$H$6,$K$6)</f>
        <v>5.1282051282051282E-3</v>
      </c>
      <c r="D12" s="23">
        <f>D5/SUM($E$6,$H$6,$K$6)</f>
        <v>0.27692307692307694</v>
      </c>
      <c r="E12" s="33">
        <f>SUM($C$5:$D$5,$F$5:$G$5,$I$5:$J$5)/$B$1</f>
        <v>0.78974358974358971</v>
      </c>
      <c r="F12" s="23">
        <f>F5/SUM($E$6,$H$6,$K$6)</f>
        <v>5.6410256410256411E-2</v>
      </c>
      <c r="G12" s="23">
        <f>G5/SUM($E$6,$H$6,$K$6)</f>
        <v>0.28410256410256413</v>
      </c>
      <c r="H12" s="33">
        <f>SUM($C$5:$D$5,$F$5:$G$5,$I$5:$J$5)/$B$1</f>
        <v>0.78974358974358971</v>
      </c>
      <c r="I12" s="23">
        <f>I5/SUM($E$6,$H$6,$K$6)</f>
        <v>4.5128205128205132E-2</v>
      </c>
      <c r="J12" s="23">
        <f>J5/SUM($E$6,$H$6,$K$6)</f>
        <v>0.12205128205128205</v>
      </c>
      <c r="K12" s="33">
        <f>SUM($C$5:$D$5,$F$5:$G$5,$I$5:$J$5)/$B$1</f>
        <v>0.78974358974358971</v>
      </c>
      <c r="L12" s="2">
        <f>SUM(C5:D5)/$B$1</f>
        <v>0.28205128205128205</v>
      </c>
      <c r="M12" s="2">
        <f>SUM(F5:G5)/$B$1</f>
        <v>0.3405128205128205</v>
      </c>
      <c r="N12" s="2">
        <f>SUM(I5:J5)/$B$1</f>
        <v>0.16717948717948719</v>
      </c>
      <c r="O12" s="35"/>
      <c r="P12" t="s">
        <v>19</v>
      </c>
    </row>
    <row r="13" spans="1:16" x14ac:dyDescent="0.2">
      <c r="B13" s="13" t="s">
        <v>4</v>
      </c>
      <c r="C13" s="19">
        <f>SUM($C$4:$C$5,$F$4:$F$5,$I$4:$I$5)/$B$1</f>
        <v>0.20512820512820512</v>
      </c>
      <c r="D13" s="19">
        <f>SUM($D$4:$D$5,$G$4:$G$5,$J$4:$J$5)/$B$1</f>
        <v>0.79487179487179482</v>
      </c>
      <c r="E13" s="36">
        <f>SUM(C4:D5)/$B$1</f>
        <v>0.32307692307692309</v>
      </c>
      <c r="F13" s="19">
        <f>SUM($C$4:$C$5,$F$4:$F$5,$I$4:$I$5)/$B$1</f>
        <v>0.20512820512820512</v>
      </c>
      <c r="G13" s="19">
        <f>SUM($D$4:$D$5,$G$4:$G$5,$J$4:$J$5)/$B$1</f>
        <v>0.79487179487179482</v>
      </c>
      <c r="H13" s="36">
        <f>SUM(F4:G5)/$B$1</f>
        <v>0.46666666666666667</v>
      </c>
      <c r="I13" s="19">
        <f>SUM($C$4:$C$5,$F$4:$F$5,$I$4:$I$5)/$B$1</f>
        <v>0.20512820512820512</v>
      </c>
      <c r="J13" s="19">
        <f>SUM($D$4:$D$5,$G$4:$G$5,$J$4:$J$5)/$B$1</f>
        <v>0.79487179487179482</v>
      </c>
      <c r="K13" s="36">
        <f>SUM(I4:J5)/$B$1</f>
        <v>0.21025641025641026</v>
      </c>
      <c r="O13" s="28"/>
      <c r="P13" t="s">
        <v>8</v>
      </c>
    </row>
    <row r="14" spans="1:16" x14ac:dyDescent="0.2">
      <c r="B14" s="44" t="s">
        <v>22</v>
      </c>
      <c r="C14" s="3">
        <f>SUM(C4:C5)/$B$1</f>
        <v>1.0256410256410256E-2</v>
      </c>
      <c r="D14" s="3">
        <f>SUM(D4:D5)/$B$1</f>
        <v>0.31282051282051282</v>
      </c>
      <c r="E14" s="5"/>
      <c r="F14" s="3">
        <f>SUM(F4:F5)/$B$1</f>
        <v>0.12512820512820513</v>
      </c>
      <c r="G14" s="3">
        <f>SUM(G4:G5)/$B$1</f>
        <v>0.34153846153846151</v>
      </c>
      <c r="I14" s="3">
        <f>SUM(I4:I5)/$B$1</f>
        <v>6.974358974358974E-2</v>
      </c>
      <c r="J14" s="3">
        <f>SUM(J4:J5)/$B$1</f>
        <v>0.14051282051282052</v>
      </c>
      <c r="O14" s="29" t="s">
        <v>9</v>
      </c>
      <c r="P14" t="s">
        <v>10</v>
      </c>
    </row>
    <row r="15" spans="1:16" x14ac:dyDescent="0.2">
      <c r="B15" s="45" t="s">
        <v>25</v>
      </c>
      <c r="C15" s="2">
        <f>SUM(C4,F4,I4)/$B$1</f>
        <v>9.8461538461538461E-2</v>
      </c>
      <c r="D15" s="2">
        <f>SUM(D4,G4,J4)/$B$1</f>
        <v>0.1117948717948718</v>
      </c>
    </row>
    <row r="16" spans="1:16" x14ac:dyDescent="0.2">
      <c r="C16" s="2">
        <f>SUM(C5,F5,I5)/$B$1</f>
        <v>0.10666666666666667</v>
      </c>
      <c r="D16" s="2">
        <f>SUM(D5,G5,J5)/$B$1</f>
        <v>0.68307692307692303</v>
      </c>
    </row>
    <row r="17" spans="1:11" ht="19" x14ac:dyDescent="0.25">
      <c r="B17" s="18" t="s">
        <v>15</v>
      </c>
      <c r="E17" s="5"/>
    </row>
    <row r="18" spans="1:11" x14ac:dyDescent="0.2">
      <c r="C18" s="47" t="s">
        <v>12</v>
      </c>
      <c r="D18" s="47"/>
      <c r="E18" s="47"/>
      <c r="F18" s="47" t="s">
        <v>13</v>
      </c>
      <c r="G18" s="47"/>
      <c r="H18" s="47"/>
      <c r="I18" s="47" t="s">
        <v>14</v>
      </c>
      <c r="J18" s="47"/>
      <c r="K18" s="47"/>
    </row>
    <row r="19" spans="1:11" x14ac:dyDescent="0.2">
      <c r="C19" s="9" t="s">
        <v>0</v>
      </c>
      <c r="D19" s="10" t="s">
        <v>1</v>
      </c>
      <c r="E19" s="11" t="s">
        <v>4</v>
      </c>
      <c r="F19" s="9" t="s">
        <v>0</v>
      </c>
      <c r="G19" s="10" t="s">
        <v>1</v>
      </c>
      <c r="H19" s="11" t="s">
        <v>4</v>
      </c>
      <c r="I19" s="9" t="s">
        <v>0</v>
      </c>
      <c r="J19" s="10" t="s">
        <v>1</v>
      </c>
      <c r="K19" s="11" t="s">
        <v>4</v>
      </c>
    </row>
    <row r="20" spans="1:11" x14ac:dyDescent="0.2">
      <c r="A20" s="30"/>
      <c r="B20" s="12" t="s">
        <v>2</v>
      </c>
      <c r="C20" s="37">
        <f>$B$1*C$13*$E11*$E$13</f>
        <v>13.585798816568047</v>
      </c>
      <c r="D20" s="37">
        <f>$B$1*D$13*$E11*$E$13</f>
        <v>52.64497041420119</v>
      </c>
      <c r="E20" s="38">
        <f>SUM(C20:D20)</f>
        <v>66.230769230769241</v>
      </c>
      <c r="F20" s="37">
        <f>$B$1*F$13*$H11*$H$13</f>
        <v>19.623931623931625</v>
      </c>
      <c r="G20" s="37">
        <f>$B$1*G$13*$H11*$H$13</f>
        <v>76.042735042735046</v>
      </c>
      <c r="H20" s="38">
        <f>SUM(F20:G20)</f>
        <v>95.666666666666671</v>
      </c>
      <c r="I20" s="37">
        <f>$B$1*I$13*$K11*$K$13</f>
        <v>8.8415516107823802</v>
      </c>
      <c r="J20" s="37">
        <f>$B$1*J$13*$K11*$K$13</f>
        <v>34.261012491781727</v>
      </c>
      <c r="K20" s="38">
        <f>SUM(I20:J20)</f>
        <v>43.102564102564109</v>
      </c>
    </row>
    <row r="21" spans="1:11" x14ac:dyDescent="0.2">
      <c r="A21" s="30"/>
      <c r="B21" s="13" t="s">
        <v>3</v>
      </c>
      <c r="C21" s="37">
        <f>$B$1*C$13*$E12*$E$13</f>
        <v>51.029585798816576</v>
      </c>
      <c r="D21" s="37">
        <f>$B$1*D$13*$E12*$E$13</f>
        <v>197.73964497041419</v>
      </c>
      <c r="E21" s="38">
        <f>SUM(C21:D21)</f>
        <v>248.76923076923077</v>
      </c>
      <c r="F21" s="37">
        <f>$B$1*F$13*$H12*$H$13</f>
        <v>73.709401709401718</v>
      </c>
      <c r="G21" s="37">
        <f>$B$1*G$13*$H12*$H$13</f>
        <v>285.62393162393158</v>
      </c>
      <c r="H21" s="38">
        <f>SUM(F21:G21)</f>
        <v>359.33333333333331</v>
      </c>
      <c r="I21" s="37">
        <f>$B$1*I$13*$K12*$K$13</f>
        <v>33.209730440499676</v>
      </c>
      <c r="J21" s="37">
        <f>$B$1*J$13*$K12*$K$13</f>
        <v>128.68770545693621</v>
      </c>
      <c r="K21" s="38">
        <f>SUM(I21:J21)</f>
        <v>161.89743589743588</v>
      </c>
    </row>
    <row r="22" spans="1:11" x14ac:dyDescent="0.2">
      <c r="A22" s="30"/>
      <c r="B22" s="13" t="s">
        <v>4</v>
      </c>
      <c r="C22" s="39">
        <f t="shared" ref="C22:K22" si="1">SUM(C20:C21)</f>
        <v>64.615384615384627</v>
      </c>
      <c r="D22" s="40">
        <f t="shared" si="1"/>
        <v>250.38461538461539</v>
      </c>
      <c r="E22" s="41">
        <f t="shared" si="1"/>
        <v>315</v>
      </c>
      <c r="F22" s="39">
        <f t="shared" si="1"/>
        <v>93.333333333333343</v>
      </c>
      <c r="G22" s="40">
        <f t="shared" si="1"/>
        <v>361.66666666666663</v>
      </c>
      <c r="H22" s="41">
        <f t="shared" si="1"/>
        <v>455</v>
      </c>
      <c r="I22" s="39">
        <f t="shared" si="1"/>
        <v>42.051282051282058</v>
      </c>
      <c r="J22" s="40">
        <f t="shared" si="1"/>
        <v>162.94871794871796</v>
      </c>
      <c r="K22" s="41">
        <f t="shared" si="1"/>
        <v>205</v>
      </c>
    </row>
    <row r="23" spans="1:11" ht="21" x14ac:dyDescent="0.25">
      <c r="A23" s="30"/>
      <c r="B23" s="42" t="s">
        <v>20</v>
      </c>
      <c r="C23" s="43">
        <f>($C$4-C20)^2/C20+($D$4-D20)^2/D20+($C$5-C21)^2/C21+($D$5-D21)^2/D21+($F$4-F20)^2/F20+($G$4-G20)^2/G20+($F$5-F21)^2/F21+($G$5-G21)^2/G21+($I$4-I20)^2/I20+($J$4-J20)^2/J20+($I$5-I21)^2/I21+($J$5-J21)^2/J21</f>
        <v>241.87451347254358</v>
      </c>
    </row>
    <row r="24" spans="1:11" x14ac:dyDescent="0.2">
      <c r="A24" s="30"/>
    </row>
    <row r="25" spans="1:11" ht="19" x14ac:dyDescent="0.25">
      <c r="A25" s="30"/>
      <c r="B25" s="18" t="s">
        <v>21</v>
      </c>
      <c r="E25" s="5"/>
    </row>
    <row r="26" spans="1:11" x14ac:dyDescent="0.2">
      <c r="C26" s="47" t="s">
        <v>12</v>
      </c>
      <c r="D26" s="47"/>
      <c r="E26" s="47"/>
      <c r="F26" s="47" t="s">
        <v>13</v>
      </c>
      <c r="G26" s="47"/>
      <c r="H26" s="47"/>
      <c r="I26" s="47" t="s">
        <v>14</v>
      </c>
      <c r="J26" s="47"/>
      <c r="K26" s="47"/>
    </row>
    <row r="27" spans="1:11" x14ac:dyDescent="0.2">
      <c r="C27" s="9" t="s">
        <v>0</v>
      </c>
      <c r="D27" s="10" t="s">
        <v>1</v>
      </c>
      <c r="E27" s="11" t="s">
        <v>4</v>
      </c>
      <c r="F27" s="9" t="s">
        <v>0</v>
      </c>
      <c r="G27" s="10" t="s">
        <v>1</v>
      </c>
      <c r="H27" s="11" t="s">
        <v>4</v>
      </c>
      <c r="I27" s="9" t="s">
        <v>0</v>
      </c>
      <c r="J27" s="10" t="s">
        <v>1</v>
      </c>
      <c r="K27" s="11" t="s">
        <v>4</v>
      </c>
    </row>
    <row r="28" spans="1:11" x14ac:dyDescent="0.2">
      <c r="B28" s="12" t="s">
        <v>2</v>
      </c>
      <c r="C28" s="37">
        <f>$B$1*$E11*C$14</f>
        <v>2.1025641025641026</v>
      </c>
      <c r="D28" s="37">
        <f>$B$1*$E11*D$14</f>
        <v>64.128205128205124</v>
      </c>
      <c r="E28" s="38">
        <f>SUM(C28:D28)</f>
        <v>66.230769230769226</v>
      </c>
      <c r="F28" s="37">
        <f>$B$1*$E11*F$14</f>
        <v>25.651282051282053</v>
      </c>
      <c r="G28" s="37">
        <f>$B$1*$E11*G$14</f>
        <v>70.015384615384605</v>
      </c>
      <c r="H28" s="38">
        <f>SUM(F28:G28)</f>
        <v>95.666666666666657</v>
      </c>
      <c r="I28" s="37">
        <f>$B$1*$E11*I$14</f>
        <v>14.297435897435896</v>
      </c>
      <c r="J28" s="37">
        <f>$B$1*$E11*J$14</f>
        <v>28.805128205128206</v>
      </c>
      <c r="K28" s="38">
        <f>SUM(I28:J28)</f>
        <v>43.102564102564102</v>
      </c>
    </row>
    <row r="29" spans="1:11" x14ac:dyDescent="0.2">
      <c r="B29" s="13" t="s">
        <v>3</v>
      </c>
      <c r="C29" s="37">
        <f>$B$1*$E12*C$14</f>
        <v>7.8974358974358978</v>
      </c>
      <c r="D29" s="37">
        <f>$B$1*$E12*D$14</f>
        <v>240.87179487179486</v>
      </c>
      <c r="E29" s="38">
        <f>SUM(C29:D29)</f>
        <v>248.76923076923077</v>
      </c>
      <c r="F29" s="37">
        <f>$B$1*$E12*F$14</f>
        <v>96.348717948717947</v>
      </c>
      <c r="G29" s="37">
        <f>$B$1*$E12*G$14</f>
        <v>262.98461538461538</v>
      </c>
      <c r="H29" s="38">
        <f>SUM(F29:G29)</f>
        <v>359.33333333333331</v>
      </c>
      <c r="I29" s="37">
        <f>$B$1*$E12*I$14</f>
        <v>53.702564102564097</v>
      </c>
      <c r="J29" s="37">
        <f>$B$1*$E12*J$14</f>
        <v>108.1948717948718</v>
      </c>
      <c r="K29" s="38">
        <f>SUM(I29:J29)</f>
        <v>161.89743589743591</v>
      </c>
    </row>
    <row r="30" spans="1:11" x14ac:dyDescent="0.2">
      <c r="B30" s="13" t="s">
        <v>4</v>
      </c>
      <c r="C30" s="39">
        <f t="shared" ref="C30:K30" si="2">SUM(C28:C29)</f>
        <v>10</v>
      </c>
      <c r="D30" s="40">
        <f t="shared" si="2"/>
        <v>305</v>
      </c>
      <c r="E30" s="41">
        <f t="shared" si="2"/>
        <v>315</v>
      </c>
      <c r="F30" s="39">
        <f t="shared" si="2"/>
        <v>122</v>
      </c>
      <c r="G30" s="40">
        <f t="shared" si="2"/>
        <v>333</v>
      </c>
      <c r="H30" s="41">
        <f t="shared" si="2"/>
        <v>455</v>
      </c>
      <c r="I30" s="39">
        <f t="shared" si="2"/>
        <v>68</v>
      </c>
      <c r="J30" s="40">
        <f t="shared" si="2"/>
        <v>137</v>
      </c>
      <c r="K30" s="41">
        <f t="shared" si="2"/>
        <v>205</v>
      </c>
    </row>
    <row r="31" spans="1:11" ht="21" x14ac:dyDescent="0.25">
      <c r="B31" s="42" t="s">
        <v>20</v>
      </c>
      <c r="C31" s="43">
        <f>($C$4-C28)^2/C28+($D$4-D28)^2/D28+($C$5-C29)^2/C29+($D$5-D29)^2/D29+($F$4-F28)^2/F28+($G$4-G28)^2/G28+($F$5-F29)^2/F29+($G$5-G29)^2/G29+($I$4-I28)^2/I28+($J$4-J28)^2/J28+($I$5-I29)^2/I29+($J$5-J29)^2/J29</f>
        <v>123.22822372975131</v>
      </c>
    </row>
    <row r="33" spans="2:11" ht="19" x14ac:dyDescent="0.25">
      <c r="B33" s="18" t="s">
        <v>23</v>
      </c>
      <c r="E33" s="5"/>
    </row>
    <row r="34" spans="2:11" x14ac:dyDescent="0.2">
      <c r="C34" s="47" t="s">
        <v>12</v>
      </c>
      <c r="D34" s="47"/>
      <c r="E34" s="47"/>
      <c r="F34" s="47" t="s">
        <v>13</v>
      </c>
      <c r="G34" s="47"/>
      <c r="H34" s="47"/>
      <c r="I34" s="47" t="s">
        <v>14</v>
      </c>
      <c r="J34" s="47"/>
      <c r="K34" s="47"/>
    </row>
    <row r="35" spans="2:11" x14ac:dyDescent="0.2">
      <c r="C35" s="9" t="s">
        <v>0</v>
      </c>
      <c r="D35" s="10" t="s">
        <v>1</v>
      </c>
      <c r="E35" s="11" t="s">
        <v>4</v>
      </c>
      <c r="F35" s="9" t="s">
        <v>0</v>
      </c>
      <c r="G35" s="10" t="s">
        <v>1</v>
      </c>
      <c r="H35" s="11" t="s">
        <v>4</v>
      </c>
      <c r="I35" s="9" t="s">
        <v>0</v>
      </c>
      <c r="J35" s="10" t="s">
        <v>1</v>
      </c>
      <c r="K35" s="11" t="s">
        <v>4</v>
      </c>
    </row>
    <row r="36" spans="2:11" x14ac:dyDescent="0.2">
      <c r="B36" s="12" t="s">
        <v>2</v>
      </c>
      <c r="C36" s="37">
        <f>($B$1*$L11*C15)/$E11</f>
        <v>18.731707317073173</v>
      </c>
      <c r="D36" s="37">
        <f>($B$1*$L11*D15)/$E11</f>
        <v>21.26829268292683</v>
      </c>
      <c r="E36" s="38">
        <f>SUM(C36:D36)</f>
        <v>40</v>
      </c>
      <c r="F36" s="37">
        <f>($B$1*$M11*C15)/$E11</f>
        <v>57.599999999999987</v>
      </c>
      <c r="G36" s="37">
        <f t="shared" ref="G36:G37" si="3">($B$1*$M11*D15)/$E11</f>
        <v>65.399999999999991</v>
      </c>
      <c r="H36" s="38">
        <f>SUM(F36:G36)</f>
        <v>122.99999999999997</v>
      </c>
      <c r="I36" s="37">
        <f>($B$1*$N11*C15)/$E11</f>
        <v>19.668292682926829</v>
      </c>
      <c r="J36" s="37">
        <f t="shared" ref="J36:J37" si="4">($B$1*$N11*D15)/$E11</f>
        <v>22.331707317073167</v>
      </c>
      <c r="K36" s="38">
        <f>SUM(I36:J36)</f>
        <v>42</v>
      </c>
    </row>
    <row r="37" spans="2:11" x14ac:dyDescent="0.2">
      <c r="B37" s="13" t="s">
        <v>3</v>
      </c>
      <c r="C37" s="37">
        <f>($B$1*$L12*C16)/$E12</f>
        <v>37.142857142857146</v>
      </c>
      <c r="D37" s="37">
        <f>($B$1*$L12*D16)/$E12</f>
        <v>237.85714285714286</v>
      </c>
      <c r="E37" s="38">
        <f>SUM(C37:D37)</f>
        <v>275</v>
      </c>
      <c r="F37" s="37">
        <f t="shared" ref="F37" si="5">($B$1*$M12*C16)/$E12</f>
        <v>44.841558441558448</v>
      </c>
      <c r="G37" s="37">
        <f t="shared" si="3"/>
        <v>287.15844155844155</v>
      </c>
      <c r="H37" s="38">
        <f>SUM(F37:G37)</f>
        <v>332</v>
      </c>
      <c r="I37" s="37">
        <f t="shared" ref="I37" si="6">($B$1*$N12*C16)/$E12</f>
        <v>22.015584415584417</v>
      </c>
      <c r="J37" s="37">
        <f t="shared" si="4"/>
        <v>140.98441558441559</v>
      </c>
      <c r="K37" s="38">
        <f>SUM(I37:J37)</f>
        <v>163</v>
      </c>
    </row>
    <row r="38" spans="2:11" x14ac:dyDescent="0.2">
      <c r="B38" s="13" t="s">
        <v>4</v>
      </c>
      <c r="C38" s="39">
        <f t="shared" ref="C38:K38" si="7">SUM(C36:C37)</f>
        <v>55.874564459930319</v>
      </c>
      <c r="D38" s="40">
        <f t="shared" si="7"/>
        <v>259.1254355400697</v>
      </c>
      <c r="E38" s="41">
        <f t="shared" si="7"/>
        <v>315</v>
      </c>
      <c r="F38" s="39">
        <f t="shared" si="7"/>
        <v>102.44155844155844</v>
      </c>
      <c r="G38" s="40">
        <f t="shared" si="7"/>
        <v>352.55844155844153</v>
      </c>
      <c r="H38" s="41">
        <f t="shared" si="7"/>
        <v>455</v>
      </c>
      <c r="I38" s="39">
        <f t="shared" si="7"/>
        <v>41.683877098511246</v>
      </c>
      <c r="J38" s="40">
        <f t="shared" si="7"/>
        <v>163.31612290148877</v>
      </c>
      <c r="K38" s="41">
        <f t="shared" si="7"/>
        <v>205</v>
      </c>
    </row>
    <row r="39" spans="2:11" ht="21" x14ac:dyDescent="0.25">
      <c r="B39" s="42" t="s">
        <v>20</v>
      </c>
      <c r="C39" s="43">
        <f>($C$4-C36)^2/C36+($D$4-D36)^2/D36+($C$5-C37)^2/C37+($D$5-D37)^2/D37+($F$4-F36)^2/F36+($G$4-G36)^2/G36+($F$5-F37)^2/F37+($G$5-G37)^2/G37+($I$4-I36)^2/I36+($J$4-J36)^2/J36+($I$5-I37)^2/I37+($J$5-J37)^2/J37</f>
        <v>83.813103311844856</v>
      </c>
    </row>
  </sheetData>
  <mergeCells count="15">
    <mergeCell ref="C26:E26"/>
    <mergeCell ref="F26:H26"/>
    <mergeCell ref="I26:K26"/>
    <mergeCell ref="C34:E34"/>
    <mergeCell ref="F34:H34"/>
    <mergeCell ref="I34:K34"/>
    <mergeCell ref="C18:E18"/>
    <mergeCell ref="F18:H18"/>
    <mergeCell ref="I18:K18"/>
    <mergeCell ref="C2:E2"/>
    <mergeCell ref="F2:H2"/>
    <mergeCell ref="I2:K2"/>
    <mergeCell ref="C9:E9"/>
    <mergeCell ref="F9:H9"/>
    <mergeCell ref="I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 Way Tables</vt:lpstr>
      <vt:lpstr>3 Way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2017-10-15T21:05:18Z</dcterms:created>
  <dcterms:modified xsi:type="dcterms:W3CDTF">2017-10-26T22:12:18Z</dcterms:modified>
</cp:coreProperties>
</file>