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1d25947ee698777/UKSW/UKSW Informatyka 2021-2022/Semestr 2/Statystyka - Laboratorium/Temat 1/"/>
    </mc:Choice>
  </mc:AlternateContent>
  <xr:revisionPtr revIDLastSave="61" documentId="13_ncr:40009_{466BBEA4-BE37-4554-BE67-8F269BC1F2EB}" xr6:coauthVersionLast="47" xr6:coauthVersionMax="47" xr10:uidLastSave="{D8D36656-5592-4580-872E-744133A15D55}"/>
  <bookViews>
    <workbookView xWindow="-108" yWindow="-108" windowWidth="26136" windowHeight="16896" tabRatio="259" xr2:uid="{00000000-000D-0000-FFFF-FFFF00000000}"/>
  </bookViews>
  <sheets>
    <sheet name="26III" sheetId="1" r:id="rId1"/>
  </sheets>
  <definedNames>
    <definedName name="_xlnm._FilterDatabase" localSheetId="0" hidden="1">'26III'!$A$68:$A$98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3" i="1" l="1"/>
  <c r="I164" i="1"/>
  <c r="I165" i="1"/>
  <c r="I166" i="1"/>
  <c r="I162" i="1"/>
  <c r="H163" i="1"/>
  <c r="H164" i="1"/>
  <c r="H165" i="1"/>
  <c r="H166" i="1"/>
  <c r="H162" i="1"/>
  <c r="H168" i="1" s="1"/>
  <c r="G163" i="1"/>
  <c r="G164" i="1"/>
  <c r="G165" i="1"/>
  <c r="G166" i="1"/>
  <c r="G162" i="1"/>
  <c r="E163" i="1"/>
  <c r="E164" i="1"/>
  <c r="E165" i="1"/>
  <c r="E166" i="1"/>
  <c r="E162" i="1"/>
  <c r="F163" i="1"/>
  <c r="F164" i="1"/>
  <c r="F165" i="1"/>
  <c r="F166" i="1"/>
  <c r="D168" i="1"/>
  <c r="F162" i="1"/>
  <c r="F168" i="1" s="1"/>
  <c r="D162" i="1" a="1"/>
  <c r="D162" i="1" s="1"/>
  <c r="D150" i="1" a="1"/>
  <c r="D150" i="1" s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4" i="1"/>
  <c r="B113" i="1" a="1"/>
  <c r="B113" i="1"/>
  <c r="H28" i="1"/>
  <c r="G28" i="1"/>
  <c r="F28" i="1"/>
  <c r="J28" i="1"/>
  <c r="H24" i="1"/>
  <c r="B24" i="1" a="1"/>
  <c r="B24" i="1" s="1"/>
  <c r="G24" i="1"/>
  <c r="F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<sst xmlns="http://schemas.openxmlformats.org/spreadsheetml/2006/main" count="74" uniqueCount="61">
  <si>
    <t>Zadanie 1</t>
  </si>
  <si>
    <t>Badaniu statystycznemu poddano pracowników przedsiębiorstwa ALFA z punktu widzenia ich wieku.</t>
  </si>
  <si>
    <t xml:space="preserve"> </t>
  </si>
  <si>
    <t>ETAPY BADANIA STATYSTYCZNEGO</t>
  </si>
  <si>
    <t>1. Przygotowanie lub programowanie badania statystycznego (cel, zakres, źródła informacji...)</t>
  </si>
  <si>
    <t>2. Obserwacja statystyczna – odnotowanie wieku pracowników na podstawie posiadanej przez przedsiębiorstwo kartoteki pracowników.</t>
  </si>
  <si>
    <t>Wiek 40 pracowników przedsiębiorstwa:</t>
  </si>
  <si>
    <t>3. Opracowanie materiału statystycznego.</t>
  </si>
  <si>
    <t>Budowa szeregu satystycznego</t>
  </si>
  <si>
    <t>Szereg szczegółowy – uporządkowanie danych.</t>
  </si>
  <si>
    <t>wiek</t>
  </si>
  <si>
    <t>wiek sort</t>
  </si>
  <si>
    <t>Filtrowanie poprzez duplikaty</t>
  </si>
  <si>
    <t>min</t>
  </si>
  <si>
    <t>max</t>
  </si>
  <si>
    <t>n</t>
  </si>
  <si>
    <t>Średnia</t>
  </si>
  <si>
    <t>Warjancja</t>
  </si>
  <si>
    <t>Odchylenie standardowe</t>
  </si>
  <si>
    <t>Mediana</t>
  </si>
  <si>
    <t xml:space="preserve">Szereg rozdzielczy punktowy </t>
  </si>
  <si>
    <t>Rozkład wieku pracowników ALFA.</t>
  </si>
  <si>
    <t>wiek (bez duplikatów)</t>
  </si>
  <si>
    <t>Liczba zatrudnionych</t>
  </si>
  <si>
    <t>Szereg rozdzielczy przedziałowy</t>
  </si>
  <si>
    <t>Rozkład wieku pracowników ALFA (szereg z otwartym przedziałem)</t>
  </si>
  <si>
    <t>Rozkład wieku pracowników ALFA (szereg z domkniętymi  przedziałami)</t>
  </si>
  <si>
    <t>dolna granica przedziału</t>
  </si>
  <si>
    <t>górna granica przedziału</t>
  </si>
  <si>
    <t>wiek w latach</t>
  </si>
  <si>
    <r>
      <t>częstość n</t>
    </r>
    <r>
      <rPr>
        <vertAlign val="subscript"/>
        <sz val="10"/>
        <rFont val="Arial"/>
        <family val="2"/>
        <charset val="238"/>
      </rPr>
      <t>i</t>
    </r>
  </si>
  <si>
    <t>do 20</t>
  </si>
  <si>
    <t>15-24</t>
  </si>
  <si>
    <t>21-30</t>
  </si>
  <si>
    <t>25-34</t>
  </si>
  <si>
    <t>31-40</t>
  </si>
  <si>
    <t>35-44</t>
  </si>
  <si>
    <t>41-50</t>
  </si>
  <si>
    <t>45-54</t>
  </si>
  <si>
    <t>50-60</t>
  </si>
  <si>
    <t>55-64</t>
  </si>
  <si>
    <t>Tablica częstości absolutnych, względnych, procentowych.</t>
  </si>
  <si>
    <r>
      <t>częstości absolutne n</t>
    </r>
    <r>
      <rPr>
        <vertAlign val="subscript"/>
        <sz val="10"/>
        <rFont val="Arial"/>
        <family val="2"/>
        <charset val="238"/>
      </rPr>
      <t>i</t>
    </r>
  </si>
  <si>
    <t>częstości absolutne skumulowane</t>
  </si>
  <si>
    <r>
      <t>częstości względne n</t>
    </r>
    <r>
      <rPr>
        <vertAlign val="subscript"/>
        <sz val="10"/>
        <rFont val="Arial"/>
        <family val="2"/>
        <charset val="238"/>
      </rPr>
      <t>i</t>
    </r>
    <r>
      <rPr>
        <sz val="10"/>
        <rFont val="Arial"/>
        <family val="2"/>
        <charset val="238"/>
      </rPr>
      <t>/n</t>
    </r>
  </si>
  <si>
    <t>częstości względne skumulowane</t>
  </si>
  <si>
    <t>częstości procentowe</t>
  </si>
  <si>
    <t>częstości procentowe skumulowane</t>
  </si>
  <si>
    <t>suma</t>
  </si>
  <si>
    <t>Prezentacja graficzna opracowanego materiału statystycznego</t>
  </si>
  <si>
    <t>Histogram liczebności (częstości absolutne)</t>
  </si>
  <si>
    <t>Skumulowany histogram liczebności (częstości absolutne skumulowane)</t>
  </si>
  <si>
    <t>Dystrybuanta empiryczna wieku pracowników (częstości względne skumulowane)</t>
  </si>
  <si>
    <t>Diagram skumulowanych liczebności (częstości absolutne skumulowane)</t>
  </si>
  <si>
    <t xml:space="preserve">Wykres kołowy </t>
  </si>
  <si>
    <t>wykres słupkowy</t>
  </si>
  <si>
    <t>4. Analiza opracowanego materiału statystycznego</t>
  </si>
  <si>
    <t>Jaki procent wszystkich pracowników stanowią osoby w wieku 31-40 lat?</t>
  </si>
  <si>
    <t>Jaki procent wszystkich pracowników stanowią osoby, które nie przekroczyły 40 lat?</t>
  </si>
  <si>
    <t>17,5%</t>
  </si>
  <si>
    <t>DYSTRYBUANTA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</si>
</sst>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0" fontId="0" fillId="0" borderId="0" xfId="0" applyNumberFormat="1"/>
    <xf numFmtId="0" fontId="0" fillId="0" borderId="1" xfId="0" applyBorder="1"/>
    <xf numFmtId="0" fontId="0" fillId="3" borderId="0" xfId="0" applyFill="1" applyAlignment="1">
      <alignment wrapText="1"/>
    </xf>
    <xf numFmtId="0" fontId="0" fillId="3" borderId="0" xfId="0" applyFill="1"/>
    <xf numFmtId="0" fontId="3" fillId="4" borderId="0" xfId="1" applyAlignment="1">
      <alignment horizontal="right"/>
    </xf>
    <xf numFmtId="9" fontId="3" fillId="4" borderId="0" xfId="1" applyNumberForma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057252505934268E-2"/>
          <c:y val="7.6923076923076927E-2"/>
          <c:w val="0.63778216883375149"/>
          <c:h val="0.7899408284023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'26III'!$D$161</c:f>
              <c:strCache>
                <c:ptCount val="1"/>
                <c:pt idx="0">
                  <c:v>częstości absolutne ni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'26III'!$C$162:$C$166</c:f>
              <c:strCache>
                <c:ptCount val="5"/>
                <c:pt idx="0">
                  <c:v>do 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50-60</c:v>
                </c:pt>
              </c:strCache>
            </c:strRef>
          </c:cat>
          <c:val>
            <c:numRef>
              <c:f>'26III'!$D$162:$D$166</c:f>
              <c:numCache>
                <c:formatCode>General</c:formatCode>
                <c:ptCount val="5"/>
                <c:pt idx="0">
                  <c:v>5</c:v>
                </c:pt>
                <c:pt idx="1">
                  <c:v>12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6-48DE-A794-E421F3D40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5788432"/>
        <c:axId val="1"/>
      </c:barChart>
      <c:catAx>
        <c:axId val="189578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895788432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048209775664841"/>
          <c:y val="0.44065425041047945"/>
          <c:w val="0.25337758487736206"/>
          <c:h val="6.392903797984150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28632190351588E-2"/>
          <c:y val="7.6923076923076927E-2"/>
          <c:w val="0.66027930732056717"/>
          <c:h val="0.7899408284023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'26III'!$E$161</c:f>
              <c:strCache>
                <c:ptCount val="1"/>
                <c:pt idx="0">
                  <c:v>częstości absolutne skumulowane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'26III'!$C$162:$C$166</c:f>
              <c:strCache>
                <c:ptCount val="5"/>
                <c:pt idx="0">
                  <c:v>do 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50-60</c:v>
                </c:pt>
              </c:strCache>
            </c:strRef>
          </c:cat>
          <c:val>
            <c:numRef>
              <c:f>'26III'!$E$162:$E$166</c:f>
              <c:numCache>
                <c:formatCode>General</c:formatCode>
                <c:ptCount val="5"/>
                <c:pt idx="0">
                  <c:v>5</c:v>
                </c:pt>
                <c:pt idx="1">
                  <c:v>17</c:v>
                </c:pt>
                <c:pt idx="2">
                  <c:v>24</c:v>
                </c:pt>
                <c:pt idx="3">
                  <c:v>34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A-42BC-87F6-D9273C94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5790096"/>
        <c:axId val="1"/>
      </c:barChart>
      <c:catAx>
        <c:axId val="189579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895790096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341136219761151"/>
          <c:y val="0.41782260094200552"/>
          <c:w val="0.2303595942783575"/>
          <c:h val="0.109592936156952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989667384562006E-2"/>
          <c:y val="7.6696386132196412E-2"/>
          <c:w val="0.60831940559958364"/>
          <c:h val="0.790562749362639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'26III'!$G$161</c:f>
              <c:strCache>
                <c:ptCount val="1"/>
                <c:pt idx="0">
                  <c:v>częstości względne skumulowane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'26III'!$B$162:$B$166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xVal>
          <c:yVal>
            <c:numRef>
              <c:f>'26III'!$G$162:$G$166</c:f>
              <c:numCache>
                <c:formatCode>General</c:formatCode>
                <c:ptCount val="5"/>
                <c:pt idx="0">
                  <c:v>0.125</c:v>
                </c:pt>
                <c:pt idx="1">
                  <c:v>0.42499999999999999</c:v>
                </c:pt>
                <c:pt idx="2">
                  <c:v>0.6</c:v>
                </c:pt>
                <c:pt idx="3">
                  <c:v>0.85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1-4BDE-9887-E8D5A85EB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26304"/>
        <c:axId val="1"/>
      </c:scatterChart>
      <c:valAx>
        <c:axId val="189662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896626304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374337641757047"/>
          <c:y val="0.41914725067111491"/>
          <c:w val="0.26011630621644"/>
          <c:h val="0.109342696058209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legend>
    <c:plotVisOnly val="1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89797282716776"/>
          <c:y val="0.18584124332032206"/>
          <c:w val="0.37088419600658379"/>
          <c:h val="0.6312702550880781"/>
        </c:manualLayout>
      </c:layout>
      <c:pieChart>
        <c:varyColors val="1"/>
        <c:ser>
          <c:idx val="0"/>
          <c:order val="0"/>
          <c:tx>
            <c:strRef>
              <c:f>'26III'!$H$161</c:f>
              <c:strCache>
                <c:ptCount val="1"/>
                <c:pt idx="0">
                  <c:v>częstości procentowe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93F-4C53-83E1-D89FFD29D5A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B93F-4C53-83E1-D89FFD29D5A8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B93F-4C53-83E1-D89FFD29D5A8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B93F-4C53-83E1-D89FFD29D5A8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B93F-4C53-83E1-D89FFD29D5A8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93F-4C53-83E1-D89FFD29D5A8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93F-4C53-83E1-D89FFD29D5A8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93F-4C53-83E1-D89FFD29D5A8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93F-4C53-83E1-D89FFD29D5A8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93F-4C53-83E1-D89FFD29D5A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'26III'!$C$162:$C$166</c:f>
              <c:strCache>
                <c:ptCount val="5"/>
                <c:pt idx="0">
                  <c:v>do 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50-60</c:v>
                </c:pt>
              </c:strCache>
            </c:strRef>
          </c:cat>
          <c:val>
            <c:numRef>
              <c:f>'26III'!$H$162:$H$166</c:f>
              <c:numCache>
                <c:formatCode>0.00%</c:formatCode>
                <c:ptCount val="5"/>
                <c:pt idx="0">
                  <c:v>0.125</c:v>
                </c:pt>
                <c:pt idx="1">
                  <c:v>0.3</c:v>
                </c:pt>
                <c:pt idx="2">
                  <c:v>0.17499999999999999</c:v>
                </c:pt>
                <c:pt idx="3">
                  <c:v>0.25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3F-4C53-83E1-D89FFD29D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95119242170196"/>
          <c:y val="0.34625192067392491"/>
          <c:w val="8.7603908002065745E-2"/>
          <c:h val="0.302970542691275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912913178586041"/>
          <c:y val="4.4247915076267158E-2"/>
          <c:w val="0.58536635160873496"/>
          <c:h val="0.8230112204185691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'26III'!$C$162</c:f>
              <c:strCache>
                <c:ptCount val="1"/>
                <c:pt idx="0">
                  <c:v>do 20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'26III'!$D$161</c:f>
              <c:strCache>
                <c:ptCount val="1"/>
                <c:pt idx="0">
                  <c:v>częstości absolutne ni</c:v>
                </c:pt>
              </c:strCache>
            </c:strRef>
          </c:cat>
          <c:val>
            <c:numRef>
              <c:f>'26III'!$D$162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E-46CE-B335-E2C67B5AF71D}"/>
            </c:ext>
          </c:extLst>
        </c:ser>
        <c:ser>
          <c:idx val="1"/>
          <c:order val="1"/>
          <c:tx>
            <c:strRef>
              <c:f>'26III'!$C$163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rgbClr val="FF420E"/>
            </a:solidFill>
            <a:ln w="25400">
              <a:noFill/>
            </a:ln>
          </c:spPr>
          <c:invertIfNegative val="0"/>
          <c:cat>
            <c:strRef>
              <c:f>'26III'!$D$161</c:f>
              <c:strCache>
                <c:ptCount val="1"/>
                <c:pt idx="0">
                  <c:v>częstości absolutne ni</c:v>
                </c:pt>
              </c:strCache>
            </c:strRef>
          </c:cat>
          <c:val>
            <c:numRef>
              <c:f>'26III'!$D$163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9E-46CE-B335-E2C67B5AF71D}"/>
            </c:ext>
          </c:extLst>
        </c:ser>
        <c:ser>
          <c:idx val="2"/>
          <c:order val="2"/>
          <c:tx>
            <c:strRef>
              <c:f>'26III'!$C$164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rgbClr val="FFD320"/>
            </a:solidFill>
            <a:ln w="25400">
              <a:noFill/>
            </a:ln>
          </c:spPr>
          <c:invertIfNegative val="0"/>
          <c:cat>
            <c:strRef>
              <c:f>'26III'!$D$161</c:f>
              <c:strCache>
                <c:ptCount val="1"/>
                <c:pt idx="0">
                  <c:v>częstości absolutne ni</c:v>
                </c:pt>
              </c:strCache>
            </c:strRef>
          </c:cat>
          <c:val>
            <c:numRef>
              <c:f>'26III'!$D$164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E-46CE-B335-E2C67B5AF71D}"/>
            </c:ext>
          </c:extLst>
        </c:ser>
        <c:ser>
          <c:idx val="3"/>
          <c:order val="3"/>
          <c:tx>
            <c:strRef>
              <c:f>'26III'!$C$165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rgbClr val="579D1C"/>
            </a:solidFill>
            <a:ln w="25400">
              <a:noFill/>
            </a:ln>
          </c:spPr>
          <c:invertIfNegative val="0"/>
          <c:cat>
            <c:strRef>
              <c:f>'26III'!$D$161</c:f>
              <c:strCache>
                <c:ptCount val="1"/>
                <c:pt idx="0">
                  <c:v>częstości absolutne ni</c:v>
                </c:pt>
              </c:strCache>
            </c:strRef>
          </c:cat>
          <c:val>
            <c:numRef>
              <c:f>'26III'!$D$165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9E-46CE-B335-E2C67B5AF71D}"/>
            </c:ext>
          </c:extLst>
        </c:ser>
        <c:ser>
          <c:idx val="4"/>
          <c:order val="4"/>
          <c:tx>
            <c:strRef>
              <c:f>'26III'!$C$166</c:f>
              <c:strCache>
                <c:ptCount val="1"/>
                <c:pt idx="0">
                  <c:v>50-60</c:v>
                </c:pt>
              </c:strCache>
            </c:strRef>
          </c:tx>
          <c:spPr>
            <a:solidFill>
              <a:srgbClr val="7E0021"/>
            </a:solidFill>
            <a:ln w="25400">
              <a:noFill/>
            </a:ln>
          </c:spPr>
          <c:invertIfNegative val="0"/>
          <c:cat>
            <c:strRef>
              <c:f>'26III'!$D$161</c:f>
              <c:strCache>
                <c:ptCount val="1"/>
                <c:pt idx="0">
                  <c:v>częstości absolutne ni</c:v>
                </c:pt>
              </c:strCache>
            </c:strRef>
          </c:cat>
          <c:val>
            <c:numRef>
              <c:f>'26III'!$D$166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9E-46CE-B335-E2C67B5A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896629632"/>
        <c:axId val="1"/>
      </c:barChart>
      <c:catAx>
        <c:axId val="1896629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896629632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690719630195492"/>
          <c:y val="0.30366345473939044"/>
          <c:w val="8.8198057671556307E-2"/>
          <c:h val="0.303663454739390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28632190351588E-2"/>
          <c:y val="7.6696386132196412E-2"/>
          <c:w val="0.60975661625909894"/>
          <c:h val="0.790562749362639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'26III'!$E$161</c:f>
              <c:strCache>
                <c:ptCount val="1"/>
                <c:pt idx="0">
                  <c:v>częstości absolutne skumulowane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'26III'!$B$162:$B$166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xVal>
          <c:yVal>
            <c:numRef>
              <c:f>'26III'!$E$162:$E$166</c:f>
              <c:numCache>
                <c:formatCode>General</c:formatCode>
                <c:ptCount val="5"/>
                <c:pt idx="0">
                  <c:v>5</c:v>
                </c:pt>
                <c:pt idx="1">
                  <c:v>17</c:v>
                </c:pt>
                <c:pt idx="2">
                  <c:v>24</c:v>
                </c:pt>
                <c:pt idx="3">
                  <c:v>34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B-4F7E-BE61-8CA52288A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29216"/>
        <c:axId val="1"/>
      </c:scatterChart>
      <c:valAx>
        <c:axId val="189662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1896629216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915405079114103"/>
          <c:y val="0.41914725067111491"/>
          <c:w val="0.26459435107924945"/>
          <c:h val="0.109342696058209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legend>
    <c:plotVisOnly val="1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174</xdr:row>
      <xdr:rowOff>144780</xdr:rowOff>
    </xdr:from>
    <xdr:to>
      <xdr:col>6</xdr:col>
      <xdr:colOff>723900</xdr:colOff>
      <xdr:row>194</xdr:row>
      <xdr:rowOff>129540</xdr:rowOff>
    </xdr:to>
    <xdr:graphicFrame macro="">
      <xdr:nvGraphicFramePr>
        <xdr:cNvPr id="1128" name="Wykres 2">
          <a:extLst>
            <a:ext uri="{FF2B5EF4-FFF2-40B4-BE49-F238E27FC236}">
              <a16:creationId xmlns:a16="http://schemas.microsoft.com/office/drawing/2014/main" id="{5CE1A9A8-D62E-4F25-8241-BE5E274A9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289560</xdr:colOff>
      <xdr:row>174</xdr:row>
      <xdr:rowOff>106680</xdr:rowOff>
    </xdr:from>
    <xdr:to>
      <xdr:col>14</xdr:col>
      <xdr:colOff>243840</xdr:colOff>
      <xdr:row>194</xdr:row>
      <xdr:rowOff>91440</xdr:rowOff>
    </xdr:to>
    <xdr:graphicFrame macro="">
      <xdr:nvGraphicFramePr>
        <xdr:cNvPr id="1129" name="Wykres 3">
          <a:extLst>
            <a:ext uri="{FF2B5EF4-FFF2-40B4-BE49-F238E27FC236}">
              <a16:creationId xmlns:a16="http://schemas.microsoft.com/office/drawing/2014/main" id="{4C435706-0B00-496E-95BA-4D78627CA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198</xdr:row>
      <xdr:rowOff>76200</xdr:rowOff>
    </xdr:from>
    <xdr:to>
      <xdr:col>6</xdr:col>
      <xdr:colOff>685800</xdr:colOff>
      <xdr:row>218</xdr:row>
      <xdr:rowOff>68580</xdr:rowOff>
    </xdr:to>
    <xdr:graphicFrame macro="">
      <xdr:nvGraphicFramePr>
        <xdr:cNvPr id="1130" name="Wykres 4">
          <a:extLst>
            <a:ext uri="{FF2B5EF4-FFF2-40B4-BE49-F238E27FC236}">
              <a16:creationId xmlns:a16="http://schemas.microsoft.com/office/drawing/2014/main" id="{7903FB78-F418-4AA0-B827-646E14E93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106680</xdr:colOff>
      <xdr:row>222</xdr:row>
      <xdr:rowOff>45720</xdr:rowOff>
    </xdr:from>
    <xdr:to>
      <xdr:col>6</xdr:col>
      <xdr:colOff>792480</xdr:colOff>
      <xdr:row>242</xdr:row>
      <xdr:rowOff>38100</xdr:rowOff>
    </xdr:to>
    <xdr:graphicFrame macro="">
      <xdr:nvGraphicFramePr>
        <xdr:cNvPr id="1131" name="Wykres 5">
          <a:extLst>
            <a:ext uri="{FF2B5EF4-FFF2-40B4-BE49-F238E27FC236}">
              <a16:creationId xmlns:a16="http://schemas.microsoft.com/office/drawing/2014/main" id="{F82757C9-0F05-451A-AF12-09BF3B3BB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647700</xdr:colOff>
      <xdr:row>222</xdr:row>
      <xdr:rowOff>60960</xdr:rowOff>
    </xdr:from>
    <xdr:to>
      <xdr:col>14</xdr:col>
      <xdr:colOff>594360</xdr:colOff>
      <xdr:row>242</xdr:row>
      <xdr:rowOff>45720</xdr:rowOff>
    </xdr:to>
    <xdr:graphicFrame macro="">
      <xdr:nvGraphicFramePr>
        <xdr:cNvPr id="1132" name="Wykres 6">
          <a:extLst>
            <a:ext uri="{FF2B5EF4-FFF2-40B4-BE49-F238E27FC236}">
              <a16:creationId xmlns:a16="http://schemas.microsoft.com/office/drawing/2014/main" id="{E3368334-8DBC-4F3B-B4DD-FC3547695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579120</xdr:colOff>
      <xdr:row>198</xdr:row>
      <xdr:rowOff>76200</xdr:rowOff>
    </xdr:from>
    <xdr:to>
      <xdr:col>14</xdr:col>
      <xdr:colOff>525780</xdr:colOff>
      <xdr:row>218</xdr:row>
      <xdr:rowOff>68580</xdr:rowOff>
    </xdr:to>
    <xdr:graphicFrame macro="">
      <xdr:nvGraphicFramePr>
        <xdr:cNvPr id="1133" name="Wykres 7">
          <a:extLst>
            <a:ext uri="{FF2B5EF4-FFF2-40B4-BE49-F238E27FC236}">
              <a16:creationId xmlns:a16="http://schemas.microsoft.com/office/drawing/2014/main" id="{B72EEA45-EA9A-4B49-AF1E-72DC10136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topLeftCell="A203" zoomScale="115" zoomScaleNormal="115" workbookViewId="0">
      <selection activeCell="K166" sqref="K166"/>
    </sheetView>
  </sheetViews>
  <sheetFormatPr defaultColWidth="11.5546875" defaultRowHeight="13.2" x14ac:dyDescent="0.25"/>
  <cols>
    <col min="1" max="1" width="12.5546875" customWidth="1"/>
    <col min="2" max="2" width="12.33203125" customWidth="1"/>
    <col min="5" max="5" width="12.88671875" customWidth="1"/>
    <col min="7" max="7" width="12.109375" customWidth="1"/>
    <col min="9" max="9" width="13.33203125" customWidth="1"/>
  </cols>
  <sheetData>
    <row r="1" spans="1:14" x14ac:dyDescent="0.25">
      <c r="A1" s="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6" spans="1:14" x14ac:dyDescent="0.25">
      <c r="A6" s="1" t="s">
        <v>4</v>
      </c>
      <c r="B6" s="1"/>
      <c r="C6" s="1"/>
      <c r="D6" s="1"/>
      <c r="E6" s="1"/>
      <c r="F6" s="1"/>
      <c r="G6" s="1"/>
      <c r="H6" s="1"/>
    </row>
    <row r="8" spans="1:14" x14ac:dyDescent="0.2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</row>
    <row r="10" spans="1:14" x14ac:dyDescent="0.25">
      <c r="A10" t="s">
        <v>6</v>
      </c>
    </row>
    <row r="11" spans="1:14" x14ac:dyDescent="0.25">
      <c r="A11">
        <v>18</v>
      </c>
      <c r="B11">
        <v>35</v>
      </c>
      <c r="C11">
        <v>29</v>
      </c>
      <c r="D11">
        <v>18</v>
      </c>
      <c r="E11">
        <v>55</v>
      </c>
      <c r="F11">
        <v>28</v>
      </c>
      <c r="G11">
        <v>25</v>
      </c>
      <c r="H11">
        <v>34</v>
      </c>
    </row>
    <row r="12" spans="1:14" x14ac:dyDescent="0.25">
      <c r="A12">
        <v>50</v>
      </c>
      <c r="B12">
        <v>19</v>
      </c>
      <c r="C12">
        <v>44</v>
      </c>
      <c r="D12">
        <v>35</v>
      </c>
      <c r="E12">
        <v>25</v>
      </c>
      <c r="F12">
        <v>52</v>
      </c>
      <c r="G12">
        <v>20</v>
      </c>
      <c r="H12">
        <v>42</v>
      </c>
    </row>
    <row r="13" spans="1:14" x14ac:dyDescent="0.25">
      <c r="A13">
        <v>37</v>
      </c>
      <c r="B13">
        <v>27</v>
      </c>
      <c r="C13">
        <v>50</v>
      </c>
      <c r="D13">
        <v>22</v>
      </c>
      <c r="E13">
        <v>39</v>
      </c>
      <c r="F13">
        <v>60</v>
      </c>
      <c r="G13">
        <v>49</v>
      </c>
      <c r="H13">
        <v>41</v>
      </c>
    </row>
    <row r="14" spans="1:14" x14ac:dyDescent="0.25">
      <c r="A14">
        <v>21</v>
      </c>
      <c r="B14">
        <v>59</v>
      </c>
      <c r="C14">
        <v>28</v>
      </c>
      <c r="D14">
        <v>46</v>
      </c>
      <c r="E14">
        <v>43</v>
      </c>
      <c r="F14">
        <v>38</v>
      </c>
      <c r="G14">
        <v>52</v>
      </c>
      <c r="H14">
        <v>43</v>
      </c>
    </row>
    <row r="15" spans="1:14" x14ac:dyDescent="0.25">
      <c r="A15">
        <v>48</v>
      </c>
      <c r="B15">
        <v>32</v>
      </c>
      <c r="C15">
        <v>20</v>
      </c>
      <c r="D15">
        <v>51</v>
      </c>
      <c r="E15">
        <v>23</v>
      </c>
      <c r="F15">
        <v>28</v>
      </c>
      <c r="G15">
        <v>21</v>
      </c>
      <c r="H15">
        <v>30</v>
      </c>
    </row>
    <row r="18" spans="1:10" x14ac:dyDescent="0.25">
      <c r="A18" s="1" t="s">
        <v>7</v>
      </c>
      <c r="B18" s="1"/>
      <c r="C18" s="1"/>
      <c r="D18" s="1"/>
    </row>
    <row r="20" spans="1:10" x14ac:dyDescent="0.25">
      <c r="A20" s="1" t="s">
        <v>8</v>
      </c>
      <c r="B20" s="1"/>
      <c r="C20" s="1"/>
    </row>
    <row r="21" spans="1:10" x14ac:dyDescent="0.25">
      <c r="A21" s="1" t="s">
        <v>9</v>
      </c>
      <c r="B21" s="1"/>
    </row>
    <row r="23" spans="1:10" x14ac:dyDescent="0.25">
      <c r="A23" t="s">
        <v>10</v>
      </c>
      <c r="B23" t="s">
        <v>11</v>
      </c>
      <c r="C23" t="s">
        <v>12</v>
      </c>
      <c r="F23" t="s">
        <v>13</v>
      </c>
      <c r="G23" t="s">
        <v>14</v>
      </c>
      <c r="H23" t="s">
        <v>15</v>
      </c>
    </row>
    <row r="24" spans="1:10" x14ac:dyDescent="0.25">
      <c r="A24">
        <v>18</v>
      </c>
      <c r="B24" cm="1">
        <f t="array" ref="B24:B63">_xlfn._xlws.SORT(A24:A63)</f>
        <v>18</v>
      </c>
      <c r="C24">
        <f>IF(B24=B23,0,1)</f>
        <v>1</v>
      </c>
      <c r="F24">
        <f>MIN(A24:A63)</f>
        <v>18</v>
      </c>
      <c r="G24">
        <f>MAX(A24:A63)</f>
        <v>60</v>
      </c>
      <c r="H24">
        <f>COUNT(A24:A63)</f>
        <v>40</v>
      </c>
    </row>
    <row r="25" spans="1:10" x14ac:dyDescent="0.25">
      <c r="A25">
        <v>35</v>
      </c>
      <c r="B25">
        <v>18</v>
      </c>
      <c r="C25">
        <f t="shared" ref="C25:C63" si="0">IF(B25=B24,0,1)</f>
        <v>0</v>
      </c>
    </row>
    <row r="26" spans="1:10" x14ac:dyDescent="0.25">
      <c r="A26">
        <v>29</v>
      </c>
      <c r="B26">
        <v>19</v>
      </c>
      <c r="C26">
        <f t="shared" si="0"/>
        <v>1</v>
      </c>
    </row>
    <row r="27" spans="1:10" x14ac:dyDescent="0.25">
      <c r="A27">
        <v>18</v>
      </c>
      <c r="B27">
        <v>20</v>
      </c>
      <c r="C27">
        <f t="shared" si="0"/>
        <v>1</v>
      </c>
      <c r="F27" t="s">
        <v>16</v>
      </c>
      <c r="G27" t="s">
        <v>17</v>
      </c>
      <c r="H27" t="s">
        <v>18</v>
      </c>
      <c r="J27" t="s">
        <v>19</v>
      </c>
    </row>
    <row r="28" spans="1:10" x14ac:dyDescent="0.25">
      <c r="A28">
        <v>55</v>
      </c>
      <c r="B28">
        <v>20</v>
      </c>
      <c r="C28">
        <f t="shared" si="0"/>
        <v>0</v>
      </c>
      <c r="F28">
        <f>AVERAGE(A24:A63)</f>
        <v>35.924999999999997</v>
      </c>
      <c r="G28">
        <f>VAR(A24:A63)</f>
        <v>157.199358974359</v>
      </c>
      <c r="H28">
        <f>STDEVA(A24:A63)</f>
        <v>12.537916851469346</v>
      </c>
      <c r="J28">
        <f>MEDIAN(A24:A63)</f>
        <v>35</v>
      </c>
    </row>
    <row r="29" spans="1:10" x14ac:dyDescent="0.25">
      <c r="A29">
        <v>28</v>
      </c>
      <c r="B29">
        <v>21</v>
      </c>
      <c r="C29">
        <f t="shared" si="0"/>
        <v>1</v>
      </c>
    </row>
    <row r="30" spans="1:10" x14ac:dyDescent="0.25">
      <c r="A30">
        <v>25</v>
      </c>
      <c r="B30">
        <v>21</v>
      </c>
      <c r="C30">
        <f t="shared" si="0"/>
        <v>0</v>
      </c>
    </row>
    <row r="31" spans="1:10" x14ac:dyDescent="0.25">
      <c r="A31">
        <v>34</v>
      </c>
      <c r="B31">
        <v>22</v>
      </c>
      <c r="C31">
        <f t="shared" si="0"/>
        <v>1</v>
      </c>
    </row>
    <row r="32" spans="1:10" x14ac:dyDescent="0.25">
      <c r="A32">
        <v>50</v>
      </c>
      <c r="B32">
        <v>23</v>
      </c>
      <c r="C32">
        <f t="shared" si="0"/>
        <v>1</v>
      </c>
    </row>
    <row r="33" spans="1:3" x14ac:dyDescent="0.25">
      <c r="A33">
        <v>19</v>
      </c>
      <c r="B33">
        <v>25</v>
      </c>
      <c r="C33">
        <f t="shared" si="0"/>
        <v>1</v>
      </c>
    </row>
    <row r="34" spans="1:3" x14ac:dyDescent="0.25">
      <c r="A34">
        <v>44</v>
      </c>
      <c r="B34">
        <v>25</v>
      </c>
      <c r="C34">
        <f t="shared" si="0"/>
        <v>0</v>
      </c>
    </row>
    <row r="35" spans="1:3" x14ac:dyDescent="0.25">
      <c r="A35">
        <v>35</v>
      </c>
      <c r="B35">
        <v>27</v>
      </c>
      <c r="C35">
        <f t="shared" si="0"/>
        <v>1</v>
      </c>
    </row>
    <row r="36" spans="1:3" x14ac:dyDescent="0.25">
      <c r="A36">
        <v>25</v>
      </c>
      <c r="B36">
        <v>28</v>
      </c>
      <c r="C36">
        <f t="shared" si="0"/>
        <v>1</v>
      </c>
    </row>
    <row r="37" spans="1:3" x14ac:dyDescent="0.25">
      <c r="A37">
        <v>52</v>
      </c>
      <c r="B37">
        <v>28</v>
      </c>
      <c r="C37">
        <f t="shared" si="0"/>
        <v>0</v>
      </c>
    </row>
    <row r="38" spans="1:3" x14ac:dyDescent="0.25">
      <c r="A38">
        <v>20</v>
      </c>
      <c r="B38">
        <v>28</v>
      </c>
      <c r="C38">
        <f t="shared" si="0"/>
        <v>0</v>
      </c>
    </row>
    <row r="39" spans="1:3" x14ac:dyDescent="0.25">
      <c r="A39">
        <v>42</v>
      </c>
      <c r="B39">
        <v>29</v>
      </c>
      <c r="C39">
        <f t="shared" si="0"/>
        <v>1</v>
      </c>
    </row>
    <row r="40" spans="1:3" x14ac:dyDescent="0.25">
      <c r="A40">
        <v>37</v>
      </c>
      <c r="B40">
        <v>30</v>
      </c>
      <c r="C40">
        <f t="shared" si="0"/>
        <v>1</v>
      </c>
    </row>
    <row r="41" spans="1:3" x14ac:dyDescent="0.25">
      <c r="A41">
        <v>27</v>
      </c>
      <c r="B41">
        <v>32</v>
      </c>
      <c r="C41">
        <f t="shared" si="0"/>
        <v>1</v>
      </c>
    </row>
    <row r="42" spans="1:3" x14ac:dyDescent="0.25">
      <c r="A42">
        <v>50</v>
      </c>
      <c r="B42">
        <v>34</v>
      </c>
      <c r="C42">
        <f t="shared" si="0"/>
        <v>1</v>
      </c>
    </row>
    <row r="43" spans="1:3" x14ac:dyDescent="0.25">
      <c r="A43">
        <v>22</v>
      </c>
      <c r="B43">
        <v>35</v>
      </c>
      <c r="C43">
        <f t="shared" si="0"/>
        <v>1</v>
      </c>
    </row>
    <row r="44" spans="1:3" x14ac:dyDescent="0.25">
      <c r="A44">
        <v>39</v>
      </c>
      <c r="B44">
        <v>35</v>
      </c>
      <c r="C44">
        <f t="shared" si="0"/>
        <v>0</v>
      </c>
    </row>
    <row r="45" spans="1:3" x14ac:dyDescent="0.25">
      <c r="A45">
        <v>60</v>
      </c>
      <c r="B45">
        <v>37</v>
      </c>
      <c r="C45">
        <f t="shared" si="0"/>
        <v>1</v>
      </c>
    </row>
    <row r="46" spans="1:3" x14ac:dyDescent="0.25">
      <c r="A46">
        <v>49</v>
      </c>
      <c r="B46">
        <v>38</v>
      </c>
      <c r="C46">
        <f t="shared" si="0"/>
        <v>1</v>
      </c>
    </row>
    <row r="47" spans="1:3" x14ac:dyDescent="0.25">
      <c r="A47">
        <v>41</v>
      </c>
      <c r="B47">
        <v>39</v>
      </c>
      <c r="C47">
        <f t="shared" si="0"/>
        <v>1</v>
      </c>
    </row>
    <row r="48" spans="1:3" x14ac:dyDescent="0.25">
      <c r="A48">
        <v>21</v>
      </c>
      <c r="B48">
        <v>41</v>
      </c>
      <c r="C48">
        <f t="shared" si="0"/>
        <v>1</v>
      </c>
    </row>
    <row r="49" spans="1:3" x14ac:dyDescent="0.25">
      <c r="A49">
        <v>59</v>
      </c>
      <c r="B49">
        <v>42</v>
      </c>
      <c r="C49">
        <f t="shared" si="0"/>
        <v>1</v>
      </c>
    </row>
    <row r="50" spans="1:3" x14ac:dyDescent="0.25">
      <c r="A50">
        <v>28</v>
      </c>
      <c r="B50">
        <v>43</v>
      </c>
      <c r="C50">
        <f t="shared" si="0"/>
        <v>1</v>
      </c>
    </row>
    <row r="51" spans="1:3" x14ac:dyDescent="0.25">
      <c r="A51">
        <v>46</v>
      </c>
      <c r="B51">
        <v>43</v>
      </c>
      <c r="C51">
        <f t="shared" si="0"/>
        <v>0</v>
      </c>
    </row>
    <row r="52" spans="1:3" x14ac:dyDescent="0.25">
      <c r="A52">
        <v>43</v>
      </c>
      <c r="B52">
        <v>44</v>
      </c>
      <c r="C52">
        <f t="shared" si="0"/>
        <v>1</v>
      </c>
    </row>
    <row r="53" spans="1:3" x14ac:dyDescent="0.25">
      <c r="A53">
        <v>38</v>
      </c>
      <c r="B53">
        <v>46</v>
      </c>
      <c r="C53">
        <f t="shared" si="0"/>
        <v>1</v>
      </c>
    </row>
    <row r="54" spans="1:3" x14ac:dyDescent="0.25">
      <c r="A54">
        <v>52</v>
      </c>
      <c r="B54">
        <v>48</v>
      </c>
      <c r="C54">
        <f t="shared" si="0"/>
        <v>1</v>
      </c>
    </row>
    <row r="55" spans="1:3" x14ac:dyDescent="0.25">
      <c r="A55">
        <v>43</v>
      </c>
      <c r="B55">
        <v>49</v>
      </c>
      <c r="C55">
        <f t="shared" si="0"/>
        <v>1</v>
      </c>
    </row>
    <row r="56" spans="1:3" x14ac:dyDescent="0.25">
      <c r="A56">
        <v>48</v>
      </c>
      <c r="B56">
        <v>50</v>
      </c>
      <c r="C56">
        <f t="shared" si="0"/>
        <v>1</v>
      </c>
    </row>
    <row r="57" spans="1:3" x14ac:dyDescent="0.25">
      <c r="A57">
        <v>32</v>
      </c>
      <c r="B57">
        <v>50</v>
      </c>
      <c r="C57">
        <f t="shared" si="0"/>
        <v>0</v>
      </c>
    </row>
    <row r="58" spans="1:3" x14ac:dyDescent="0.25">
      <c r="A58">
        <v>20</v>
      </c>
      <c r="B58">
        <v>51</v>
      </c>
      <c r="C58">
        <f t="shared" si="0"/>
        <v>1</v>
      </c>
    </row>
    <row r="59" spans="1:3" x14ac:dyDescent="0.25">
      <c r="A59">
        <v>51</v>
      </c>
      <c r="B59">
        <v>52</v>
      </c>
      <c r="C59">
        <f t="shared" si="0"/>
        <v>1</v>
      </c>
    </row>
    <row r="60" spans="1:3" x14ac:dyDescent="0.25">
      <c r="A60">
        <v>23</v>
      </c>
      <c r="B60">
        <v>52</v>
      </c>
      <c r="C60">
        <f t="shared" si="0"/>
        <v>0</v>
      </c>
    </row>
    <row r="61" spans="1:3" x14ac:dyDescent="0.25">
      <c r="A61">
        <v>28</v>
      </c>
      <c r="B61">
        <v>55</v>
      </c>
      <c r="C61">
        <f t="shared" si="0"/>
        <v>1</v>
      </c>
    </row>
    <row r="62" spans="1:3" x14ac:dyDescent="0.25">
      <c r="A62">
        <v>21</v>
      </c>
      <c r="B62">
        <v>59</v>
      </c>
      <c r="C62">
        <f t="shared" si="0"/>
        <v>1</v>
      </c>
    </row>
    <row r="63" spans="1:3" x14ac:dyDescent="0.25">
      <c r="A63">
        <v>30</v>
      </c>
      <c r="B63">
        <v>60</v>
      </c>
      <c r="C63">
        <f t="shared" si="0"/>
        <v>1</v>
      </c>
    </row>
    <row r="65" spans="1:3" x14ac:dyDescent="0.25">
      <c r="A65" s="1" t="s">
        <v>20</v>
      </c>
      <c r="B65" s="1"/>
      <c r="C65" s="1"/>
    </row>
    <row r="68" spans="1:3" x14ac:dyDescent="0.25">
      <c r="A68" t="s">
        <v>11</v>
      </c>
    </row>
    <row r="69" spans="1:3" x14ac:dyDescent="0.25">
      <c r="A69">
        <v>18</v>
      </c>
    </row>
    <row r="70" spans="1:3" x14ac:dyDescent="0.25">
      <c r="A70">
        <v>19</v>
      </c>
    </row>
    <row r="71" spans="1:3" x14ac:dyDescent="0.25">
      <c r="A71">
        <v>20</v>
      </c>
    </row>
    <row r="72" spans="1:3" x14ac:dyDescent="0.25">
      <c r="A72">
        <v>21</v>
      </c>
    </row>
    <row r="73" spans="1:3" x14ac:dyDescent="0.25">
      <c r="A73">
        <v>22</v>
      </c>
    </row>
    <row r="74" spans="1:3" x14ac:dyDescent="0.25">
      <c r="A74">
        <v>23</v>
      </c>
    </row>
    <row r="75" spans="1:3" x14ac:dyDescent="0.25">
      <c r="A75">
        <v>25</v>
      </c>
    </row>
    <row r="76" spans="1:3" x14ac:dyDescent="0.25">
      <c r="A76">
        <v>27</v>
      </c>
    </row>
    <row r="77" spans="1:3" x14ac:dyDescent="0.25">
      <c r="A77">
        <v>28</v>
      </c>
    </row>
    <row r="78" spans="1:3" x14ac:dyDescent="0.25">
      <c r="A78">
        <v>29</v>
      </c>
    </row>
    <row r="79" spans="1:3" x14ac:dyDescent="0.25">
      <c r="A79">
        <v>30</v>
      </c>
    </row>
    <row r="80" spans="1:3" x14ac:dyDescent="0.25">
      <c r="A80">
        <v>32</v>
      </c>
    </row>
    <row r="81" spans="1:1" x14ac:dyDescent="0.25">
      <c r="A81">
        <v>34</v>
      </c>
    </row>
    <row r="82" spans="1:1" x14ac:dyDescent="0.25">
      <c r="A82">
        <v>35</v>
      </c>
    </row>
    <row r="83" spans="1:1" x14ac:dyDescent="0.25">
      <c r="A83">
        <v>37</v>
      </c>
    </row>
    <row r="84" spans="1:1" x14ac:dyDescent="0.25">
      <c r="A84">
        <v>38</v>
      </c>
    </row>
    <row r="85" spans="1:1" x14ac:dyDescent="0.25">
      <c r="A85">
        <v>39</v>
      </c>
    </row>
    <row r="86" spans="1:1" x14ac:dyDescent="0.25">
      <c r="A86">
        <v>41</v>
      </c>
    </row>
    <row r="87" spans="1:1" x14ac:dyDescent="0.25">
      <c r="A87">
        <v>42</v>
      </c>
    </row>
    <row r="88" spans="1:1" x14ac:dyDescent="0.25">
      <c r="A88">
        <v>43</v>
      </c>
    </row>
    <row r="89" spans="1:1" x14ac:dyDescent="0.25">
      <c r="A89">
        <v>44</v>
      </c>
    </row>
    <row r="90" spans="1:1" x14ac:dyDescent="0.25">
      <c r="A90">
        <v>46</v>
      </c>
    </row>
    <row r="91" spans="1:1" x14ac:dyDescent="0.25">
      <c r="A91">
        <v>48</v>
      </c>
    </row>
    <row r="92" spans="1:1" x14ac:dyDescent="0.25">
      <c r="A92">
        <v>49</v>
      </c>
    </row>
    <row r="93" spans="1:1" x14ac:dyDescent="0.25">
      <c r="A93">
        <v>50</v>
      </c>
    </row>
    <row r="94" spans="1:1" x14ac:dyDescent="0.25">
      <c r="A94">
        <v>51</v>
      </c>
    </row>
    <row r="95" spans="1:1" x14ac:dyDescent="0.25">
      <c r="A95">
        <v>52</v>
      </c>
    </row>
    <row r="96" spans="1:1" x14ac:dyDescent="0.25">
      <c r="A96">
        <v>55</v>
      </c>
    </row>
    <row r="97" spans="1:2" x14ac:dyDescent="0.25">
      <c r="A97">
        <v>59</v>
      </c>
    </row>
    <row r="98" spans="1:2" x14ac:dyDescent="0.25">
      <c r="A98">
        <v>60</v>
      </c>
    </row>
    <row r="110" spans="1:2" x14ac:dyDescent="0.25">
      <c r="A110" t="s">
        <v>21</v>
      </c>
    </row>
    <row r="112" spans="1:2" ht="39.6" x14ac:dyDescent="0.25">
      <c r="A112" s="4" t="s">
        <v>22</v>
      </c>
      <c r="B112" s="4" t="s">
        <v>23</v>
      </c>
    </row>
    <row r="113" spans="1:2" x14ac:dyDescent="0.25">
      <c r="A113">
        <v>18</v>
      </c>
      <c r="B113" cm="1">
        <f t="array" ref="B113:B143">FREQUENCY(A24:A63,A113:A142)</f>
        <v>2</v>
      </c>
    </row>
    <row r="114" spans="1:2" x14ac:dyDescent="0.25">
      <c r="A114">
        <v>19</v>
      </c>
      <c r="B114">
        <v>1</v>
      </c>
    </row>
    <row r="115" spans="1:2" x14ac:dyDescent="0.25">
      <c r="A115">
        <v>20</v>
      </c>
      <c r="B115">
        <v>2</v>
      </c>
    </row>
    <row r="116" spans="1:2" x14ac:dyDescent="0.25">
      <c r="A116">
        <v>21</v>
      </c>
      <c r="B116">
        <v>2</v>
      </c>
    </row>
    <row r="117" spans="1:2" x14ac:dyDescent="0.25">
      <c r="A117">
        <v>22</v>
      </c>
      <c r="B117">
        <v>1</v>
      </c>
    </row>
    <row r="118" spans="1:2" x14ac:dyDescent="0.25">
      <c r="A118">
        <v>23</v>
      </c>
      <c r="B118">
        <v>1</v>
      </c>
    </row>
    <row r="119" spans="1:2" x14ac:dyDescent="0.25">
      <c r="A119">
        <v>25</v>
      </c>
      <c r="B119">
        <v>2</v>
      </c>
    </row>
    <row r="120" spans="1:2" x14ac:dyDescent="0.25">
      <c r="A120">
        <v>27</v>
      </c>
      <c r="B120">
        <v>1</v>
      </c>
    </row>
    <row r="121" spans="1:2" x14ac:dyDescent="0.25">
      <c r="A121">
        <v>28</v>
      </c>
      <c r="B121">
        <v>3</v>
      </c>
    </row>
    <row r="122" spans="1:2" x14ac:dyDescent="0.25">
      <c r="A122">
        <v>29</v>
      </c>
      <c r="B122">
        <v>1</v>
      </c>
    </row>
    <row r="123" spans="1:2" x14ac:dyDescent="0.25">
      <c r="A123">
        <v>30</v>
      </c>
      <c r="B123">
        <v>1</v>
      </c>
    </row>
    <row r="124" spans="1:2" x14ac:dyDescent="0.25">
      <c r="A124">
        <v>32</v>
      </c>
      <c r="B124">
        <v>1</v>
      </c>
    </row>
    <row r="125" spans="1:2" x14ac:dyDescent="0.25">
      <c r="A125">
        <v>34</v>
      </c>
      <c r="B125">
        <v>1</v>
      </c>
    </row>
    <row r="126" spans="1:2" x14ac:dyDescent="0.25">
      <c r="A126">
        <v>35</v>
      </c>
      <c r="B126">
        <v>2</v>
      </c>
    </row>
    <row r="127" spans="1:2" x14ac:dyDescent="0.25">
      <c r="A127">
        <v>37</v>
      </c>
      <c r="B127">
        <v>1</v>
      </c>
    </row>
    <row r="128" spans="1:2" x14ac:dyDescent="0.25">
      <c r="A128">
        <v>38</v>
      </c>
      <c r="B128">
        <v>1</v>
      </c>
    </row>
    <row r="129" spans="1:2" x14ac:dyDescent="0.25">
      <c r="A129">
        <v>39</v>
      </c>
      <c r="B129">
        <v>1</v>
      </c>
    </row>
    <row r="130" spans="1:2" x14ac:dyDescent="0.25">
      <c r="A130">
        <v>41</v>
      </c>
      <c r="B130">
        <v>1</v>
      </c>
    </row>
    <row r="131" spans="1:2" x14ac:dyDescent="0.25">
      <c r="A131">
        <v>42</v>
      </c>
      <c r="B131">
        <v>1</v>
      </c>
    </row>
    <row r="132" spans="1:2" x14ac:dyDescent="0.25">
      <c r="A132">
        <v>43</v>
      </c>
      <c r="B132">
        <v>2</v>
      </c>
    </row>
    <row r="133" spans="1:2" x14ac:dyDescent="0.25">
      <c r="A133">
        <v>44</v>
      </c>
      <c r="B133">
        <v>1</v>
      </c>
    </row>
    <row r="134" spans="1:2" x14ac:dyDescent="0.25">
      <c r="A134">
        <v>46</v>
      </c>
      <c r="B134">
        <v>1</v>
      </c>
    </row>
    <row r="135" spans="1:2" x14ac:dyDescent="0.25">
      <c r="A135">
        <v>48</v>
      </c>
      <c r="B135">
        <v>1</v>
      </c>
    </row>
    <row r="136" spans="1:2" x14ac:dyDescent="0.25">
      <c r="A136">
        <v>49</v>
      </c>
      <c r="B136">
        <v>1</v>
      </c>
    </row>
    <row r="137" spans="1:2" x14ac:dyDescent="0.25">
      <c r="A137">
        <v>50</v>
      </c>
      <c r="B137">
        <v>2</v>
      </c>
    </row>
    <row r="138" spans="1:2" x14ac:dyDescent="0.25">
      <c r="A138">
        <v>51</v>
      </c>
      <c r="B138">
        <v>1</v>
      </c>
    </row>
    <row r="139" spans="1:2" x14ac:dyDescent="0.25">
      <c r="A139">
        <v>52</v>
      </c>
      <c r="B139">
        <v>2</v>
      </c>
    </row>
    <row r="140" spans="1:2" x14ac:dyDescent="0.25">
      <c r="A140">
        <v>55</v>
      </c>
      <c r="B140">
        <v>1</v>
      </c>
    </row>
    <row r="141" spans="1:2" x14ac:dyDescent="0.25">
      <c r="A141">
        <v>59</v>
      </c>
      <c r="B141">
        <v>1</v>
      </c>
    </row>
    <row r="142" spans="1:2" x14ac:dyDescent="0.25">
      <c r="A142">
        <v>60</v>
      </c>
      <c r="B142">
        <v>1</v>
      </c>
    </row>
    <row r="143" spans="1:2" x14ac:dyDescent="0.25">
      <c r="B143">
        <v>0</v>
      </c>
    </row>
    <row r="145" spans="1:11" x14ac:dyDescent="0.25">
      <c r="A145" s="1" t="s">
        <v>24</v>
      </c>
      <c r="B145" s="1"/>
      <c r="C145" s="1"/>
    </row>
    <row r="147" spans="1:11" x14ac:dyDescent="0.25">
      <c r="A147" t="s">
        <v>25</v>
      </c>
      <c r="H147" t="s">
        <v>26</v>
      </c>
    </row>
    <row r="149" spans="1:11" ht="40.799999999999997" x14ac:dyDescent="0.35">
      <c r="A149" s="4" t="s">
        <v>27</v>
      </c>
      <c r="B149" s="4" t="s">
        <v>28</v>
      </c>
      <c r="C149" t="s">
        <v>29</v>
      </c>
      <c r="D149" t="s">
        <v>30</v>
      </c>
      <c r="H149" s="4" t="s">
        <v>27</v>
      </c>
      <c r="I149" s="4" t="s">
        <v>28</v>
      </c>
      <c r="J149" t="s">
        <v>29</v>
      </c>
      <c r="K149" t="s">
        <v>30</v>
      </c>
    </row>
    <row r="150" spans="1:11" x14ac:dyDescent="0.25">
      <c r="B150">
        <v>20</v>
      </c>
      <c r="C150" s="5" t="s">
        <v>31</v>
      </c>
      <c r="D150" cm="1">
        <f t="array" ref="D150:D155">FREQUENCY(A24:A63,B150:B154)</f>
        <v>5</v>
      </c>
      <c r="H150">
        <v>15</v>
      </c>
      <c r="I150">
        <v>24</v>
      </c>
      <c r="J150" s="5" t="s">
        <v>32</v>
      </c>
    </row>
    <row r="151" spans="1:11" x14ac:dyDescent="0.25">
      <c r="A151">
        <v>21</v>
      </c>
      <c r="B151">
        <v>30</v>
      </c>
      <c r="C151" s="5" t="s">
        <v>33</v>
      </c>
      <c r="D151">
        <v>12</v>
      </c>
      <c r="H151">
        <v>25</v>
      </c>
      <c r="I151">
        <v>34</v>
      </c>
      <c r="J151" s="5" t="s">
        <v>34</v>
      </c>
    </row>
    <row r="152" spans="1:11" x14ac:dyDescent="0.25">
      <c r="A152">
        <v>31</v>
      </c>
      <c r="B152">
        <v>40</v>
      </c>
      <c r="C152" s="5" t="s">
        <v>35</v>
      </c>
      <c r="D152">
        <v>7</v>
      </c>
      <c r="H152">
        <v>35</v>
      </c>
      <c r="I152">
        <v>44</v>
      </c>
      <c r="J152" s="5" t="s">
        <v>36</v>
      </c>
    </row>
    <row r="153" spans="1:11" x14ac:dyDescent="0.25">
      <c r="A153">
        <v>41</v>
      </c>
      <c r="B153">
        <v>50</v>
      </c>
      <c r="C153" s="5" t="s">
        <v>37</v>
      </c>
      <c r="D153">
        <v>10</v>
      </c>
      <c r="H153">
        <v>45</v>
      </c>
      <c r="I153">
        <v>54</v>
      </c>
      <c r="J153" s="5" t="s">
        <v>38</v>
      </c>
    </row>
    <row r="154" spans="1:11" x14ac:dyDescent="0.25">
      <c r="A154">
        <v>51</v>
      </c>
      <c r="B154">
        <v>60</v>
      </c>
      <c r="C154" s="5" t="s">
        <v>39</v>
      </c>
      <c r="D154">
        <v>6</v>
      </c>
      <c r="H154">
        <v>55</v>
      </c>
      <c r="I154">
        <v>64</v>
      </c>
      <c r="J154" s="5" t="s">
        <v>40</v>
      </c>
    </row>
    <row r="155" spans="1:11" x14ac:dyDescent="0.25">
      <c r="D155">
        <v>0</v>
      </c>
    </row>
    <row r="158" spans="1:11" x14ac:dyDescent="0.25">
      <c r="A158" s="1" t="s">
        <v>41</v>
      </c>
      <c r="B158" s="1"/>
      <c r="C158" s="1"/>
      <c r="D158" s="1"/>
      <c r="E158" s="1"/>
    </row>
    <row r="160" spans="1:11" x14ac:dyDescent="0.25">
      <c r="F160" s="9"/>
    </row>
    <row r="161" spans="1:9" ht="42" x14ac:dyDescent="0.35">
      <c r="A161" s="4" t="s">
        <v>27</v>
      </c>
      <c r="B161" s="4" t="s">
        <v>28</v>
      </c>
      <c r="C161" t="s">
        <v>29</v>
      </c>
      <c r="D161" s="4" t="s">
        <v>42</v>
      </c>
      <c r="E161" s="4" t="s">
        <v>43</v>
      </c>
      <c r="F161" s="8" t="s">
        <v>44</v>
      </c>
      <c r="G161" s="4" t="s">
        <v>45</v>
      </c>
      <c r="H161" s="4" t="s">
        <v>46</v>
      </c>
      <c r="I161" s="4" t="s">
        <v>47</v>
      </c>
    </row>
    <row r="162" spans="1:9" x14ac:dyDescent="0.25">
      <c r="B162">
        <v>20</v>
      </c>
      <c r="C162" s="5" t="s">
        <v>31</v>
      </c>
      <c r="D162" cm="1">
        <f t="array" ref="D162:D167">FREQUENCY(A24:A63,B162:B166)</f>
        <v>5</v>
      </c>
      <c r="E162">
        <f>SUM(D$162:D162)</f>
        <v>5</v>
      </c>
      <c r="F162" s="9">
        <f>D162/40</f>
        <v>0.125</v>
      </c>
      <c r="G162">
        <f>SUM(F$162:F162)</f>
        <v>0.125</v>
      </c>
      <c r="H162" s="6">
        <f>F162*100%</f>
        <v>0.125</v>
      </c>
      <c r="I162" s="6">
        <f>SUM(H$162:H162)</f>
        <v>0.125</v>
      </c>
    </row>
    <row r="163" spans="1:9" x14ac:dyDescent="0.25">
      <c r="A163">
        <v>21</v>
      </c>
      <c r="B163">
        <v>30</v>
      </c>
      <c r="C163" s="5" t="s">
        <v>33</v>
      </c>
      <c r="D163">
        <v>12</v>
      </c>
      <c r="E163">
        <f>SUM(D$162:D163)</f>
        <v>17</v>
      </c>
      <c r="F163" s="9">
        <f t="shared" ref="F163:F166" si="1">D163/40</f>
        <v>0.3</v>
      </c>
      <c r="G163">
        <f>SUM(F$162:F163)</f>
        <v>0.42499999999999999</v>
      </c>
      <c r="H163" s="6">
        <f t="shared" ref="H163:H166" si="2">F163*100%</f>
        <v>0.3</v>
      </c>
      <c r="I163" s="6">
        <f>SUM(H$162:H163)</f>
        <v>0.42499999999999999</v>
      </c>
    </row>
    <row r="164" spans="1:9" x14ac:dyDescent="0.25">
      <c r="A164">
        <v>31</v>
      </c>
      <c r="B164">
        <v>40</v>
      </c>
      <c r="C164" s="5" t="s">
        <v>35</v>
      </c>
      <c r="D164">
        <v>7</v>
      </c>
      <c r="E164">
        <f>SUM(D$162:D164)</f>
        <v>24</v>
      </c>
      <c r="F164" s="9">
        <f t="shared" si="1"/>
        <v>0.17499999999999999</v>
      </c>
      <c r="G164">
        <f>SUM(F$162:F164)</f>
        <v>0.6</v>
      </c>
      <c r="H164" s="6">
        <f t="shared" si="2"/>
        <v>0.17499999999999999</v>
      </c>
      <c r="I164" s="6">
        <f>SUM(H$162:H164)</f>
        <v>0.6</v>
      </c>
    </row>
    <row r="165" spans="1:9" x14ac:dyDescent="0.25">
      <c r="A165">
        <v>41</v>
      </c>
      <c r="B165">
        <v>50</v>
      </c>
      <c r="C165" s="5" t="s">
        <v>37</v>
      </c>
      <c r="D165">
        <v>10</v>
      </c>
      <c r="E165">
        <f>SUM(D$162:D165)</f>
        <v>34</v>
      </c>
      <c r="F165" s="9">
        <f t="shared" si="1"/>
        <v>0.25</v>
      </c>
      <c r="G165">
        <f>SUM(F$162:F165)</f>
        <v>0.85</v>
      </c>
      <c r="H165" s="6">
        <f t="shared" si="2"/>
        <v>0.25</v>
      </c>
      <c r="I165" s="6">
        <f>SUM(H$162:H165)</f>
        <v>0.85</v>
      </c>
    </row>
    <row r="166" spans="1:9" x14ac:dyDescent="0.25">
      <c r="A166">
        <v>51</v>
      </c>
      <c r="B166">
        <v>60</v>
      </c>
      <c r="C166" s="5" t="s">
        <v>39</v>
      </c>
      <c r="D166">
        <v>6</v>
      </c>
      <c r="E166">
        <f>SUM(D$162:D166)</f>
        <v>40</v>
      </c>
      <c r="F166" s="9">
        <f t="shared" si="1"/>
        <v>0.15</v>
      </c>
      <c r="G166">
        <f>SUM(F$162:F166)</f>
        <v>1</v>
      </c>
      <c r="H166" s="6">
        <f t="shared" si="2"/>
        <v>0.15</v>
      </c>
      <c r="I166" s="6">
        <f>SUM(H$162:H166)</f>
        <v>1</v>
      </c>
    </row>
    <row r="167" spans="1:9" x14ac:dyDescent="0.25">
      <c r="A167" s="7"/>
      <c r="B167" s="7"/>
      <c r="C167" s="7"/>
      <c r="D167" s="7">
        <v>0</v>
      </c>
      <c r="E167" s="7"/>
      <c r="F167" s="7"/>
      <c r="G167" s="7"/>
      <c r="H167" s="7"/>
      <c r="I167" s="7"/>
    </row>
    <row r="168" spans="1:9" x14ac:dyDescent="0.25">
      <c r="C168" t="s">
        <v>48</v>
      </c>
      <c r="D168">
        <f>SUM(D162:D166)</f>
        <v>40</v>
      </c>
      <c r="F168">
        <f>SUM(F162:F166)</f>
        <v>1</v>
      </c>
      <c r="H168" s="6">
        <f>SUM(H162:H166)</f>
        <v>1</v>
      </c>
    </row>
    <row r="172" spans="1:9" x14ac:dyDescent="0.25">
      <c r="A172" s="1" t="s">
        <v>49</v>
      </c>
      <c r="B172" s="1"/>
      <c r="C172" s="1"/>
      <c r="D172" s="1"/>
      <c r="E172" s="1"/>
    </row>
    <row r="173" spans="1:9" x14ac:dyDescent="0.25">
      <c r="I173" t="s">
        <v>60</v>
      </c>
    </row>
    <row r="174" spans="1:9" x14ac:dyDescent="0.25">
      <c r="A174" t="s">
        <v>50</v>
      </c>
      <c r="I174" t="s">
        <v>51</v>
      </c>
    </row>
    <row r="198" spans="1:9" x14ac:dyDescent="0.25">
      <c r="A198" t="s">
        <v>52</v>
      </c>
      <c r="I198" t="s">
        <v>53</v>
      </c>
    </row>
    <row r="222" spans="1:9" x14ac:dyDescent="0.25">
      <c r="A222" t="s">
        <v>54</v>
      </c>
      <c r="I222" t="s">
        <v>55</v>
      </c>
    </row>
    <row r="245" spans="1:7" x14ac:dyDescent="0.25">
      <c r="A245" s="1" t="s">
        <v>56</v>
      </c>
      <c r="B245" s="1"/>
      <c r="C245" s="1"/>
      <c r="D245" s="1"/>
      <c r="E245" s="1"/>
    </row>
    <row r="247" spans="1:7" ht="14.4" x14ac:dyDescent="0.3">
      <c r="A247" t="s">
        <v>57</v>
      </c>
      <c r="G247" s="10" t="s">
        <v>59</v>
      </c>
    </row>
    <row r="248" spans="1:7" ht="14.4" x14ac:dyDescent="0.3">
      <c r="A248" t="s">
        <v>58</v>
      </c>
      <c r="G248" s="11">
        <v>0.6</v>
      </c>
    </row>
  </sheetData>
  <sheetProtection selectLockedCells="1" selectUnlockedCells="1"/>
  <autoFilter ref="A68:A98" xr:uid="{00000000-0001-0000-0000-000000000000}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26III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</dc:creator>
  <cp:keywords/>
  <dc:description/>
  <cp:lastModifiedBy>Matteo Catalani</cp:lastModifiedBy>
  <cp:revision/>
  <dcterms:created xsi:type="dcterms:W3CDTF">2013-02-19T15:34:30Z</dcterms:created>
  <dcterms:modified xsi:type="dcterms:W3CDTF">2022-04-09T07:06:06Z</dcterms:modified>
  <cp:category/>
  <cp:contentStatus/>
</cp:coreProperties>
</file>