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B Survey\sentiment-analysis-main\"/>
    </mc:Choice>
  </mc:AlternateContent>
  <bookViews>
    <workbookView xWindow="-105" yWindow="-105" windowWidth="23250" windowHeight="12450" activeTab="2"/>
  </bookViews>
  <sheets>
    <sheet name="HASIL AKURASI KESELURUHAN" sheetId="1" r:id="rId1"/>
    <sheet name="HITUNGAN CONFUSSION MATRIX" sheetId="2" r:id="rId2"/>
    <sheet name="HITUNGAN TFID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3" l="1"/>
  <c r="AB44" i="3"/>
  <c r="AC47" i="3" s="1"/>
  <c r="AC48" i="3"/>
  <c r="AG13" i="3"/>
  <c r="AG12" i="3"/>
  <c r="T12" i="3" l="1"/>
  <c r="U12" i="3"/>
  <c r="M12" i="3"/>
  <c r="L12" i="3"/>
  <c r="K12" i="3"/>
  <c r="C16" i="3"/>
  <c r="D56" i="2"/>
  <c r="C56" i="2"/>
  <c r="C58" i="2"/>
  <c r="C53" i="2"/>
  <c r="AC14" i="3"/>
  <c r="AC15" i="3"/>
  <c r="AC16" i="3"/>
  <c r="AC18" i="3"/>
  <c r="AC19" i="3"/>
  <c r="AC20" i="3"/>
  <c r="AC22" i="3"/>
  <c r="AC23" i="3"/>
  <c r="AC24" i="3"/>
  <c r="AC25" i="3"/>
  <c r="AC27" i="3"/>
  <c r="AC29" i="3"/>
  <c r="AC30" i="3"/>
  <c r="AC31" i="3"/>
  <c r="AC32" i="3"/>
  <c r="AC35" i="3"/>
  <c r="AC37" i="3"/>
  <c r="AC38" i="3"/>
  <c r="AC39" i="3"/>
  <c r="AC42" i="3"/>
  <c r="AC43" i="3"/>
  <c r="AB13" i="3"/>
  <c r="AC13" i="3" s="1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C28" i="3" s="1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12" i="3"/>
  <c r="AC12" i="3" s="1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P41" i="3"/>
  <c r="Q41" i="3"/>
  <c r="R41" i="3"/>
  <c r="T41" i="3" s="1"/>
  <c r="S41" i="3"/>
  <c r="L41" i="3"/>
  <c r="M41" i="3"/>
  <c r="I41" i="3"/>
  <c r="G41" i="3"/>
  <c r="M17" i="3"/>
  <c r="M26" i="3"/>
  <c r="M34" i="3"/>
  <c r="M39" i="3"/>
  <c r="L35" i="3"/>
  <c r="M35" i="3" s="1"/>
  <c r="L36" i="3"/>
  <c r="M36" i="3" s="1"/>
  <c r="L37" i="3"/>
  <c r="M37" i="3" s="1"/>
  <c r="L38" i="3"/>
  <c r="M38" i="3" s="1"/>
  <c r="L39" i="3"/>
  <c r="L40" i="3"/>
  <c r="M40" i="3" s="1"/>
  <c r="L42" i="3"/>
  <c r="M42" i="3" s="1"/>
  <c r="L43" i="3"/>
  <c r="M43" i="3" s="1"/>
  <c r="J44" i="3"/>
  <c r="K39" i="3" s="1"/>
  <c r="S39" i="3" s="1"/>
  <c r="H44" i="3"/>
  <c r="I14" i="3" s="1"/>
  <c r="F44" i="3"/>
  <c r="G37" i="3" s="1"/>
  <c r="Q37" i="3" s="1"/>
  <c r="D44" i="3"/>
  <c r="E16" i="3" s="1"/>
  <c r="P16" i="3" s="1"/>
  <c r="B44" i="3"/>
  <c r="C20" i="3" s="1"/>
  <c r="O20" i="3" s="1"/>
  <c r="L34" i="3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L16" i="3"/>
  <c r="M16" i="3" s="1"/>
  <c r="L15" i="3"/>
  <c r="M15" i="3" s="1"/>
  <c r="L14" i="3"/>
  <c r="M14" i="3" s="1"/>
  <c r="R14" i="3" s="1"/>
  <c r="L13" i="3"/>
  <c r="M13" i="3" s="1"/>
  <c r="C60" i="2" l="1"/>
  <c r="C12" i="3"/>
  <c r="O12" i="3" s="1"/>
  <c r="C13" i="3"/>
  <c r="O13" i="3" s="1"/>
  <c r="K41" i="3"/>
  <c r="E41" i="3"/>
  <c r="C41" i="3"/>
  <c r="O41" i="3" s="1"/>
  <c r="U41" i="3" s="1"/>
  <c r="W41" i="3" s="1"/>
  <c r="AC41" i="3" s="1"/>
  <c r="K22" i="3"/>
  <c r="S22" i="3" s="1"/>
  <c r="K19" i="3"/>
  <c r="S19" i="3" s="1"/>
  <c r="K18" i="3"/>
  <c r="S18" i="3" s="1"/>
  <c r="K13" i="3"/>
  <c r="S13" i="3" s="1"/>
  <c r="K40" i="3"/>
  <c r="S40" i="3" s="1"/>
  <c r="K37" i="3"/>
  <c r="S37" i="3" s="1"/>
  <c r="S12" i="3"/>
  <c r="K34" i="3"/>
  <c r="S34" i="3" s="1"/>
  <c r="K31" i="3"/>
  <c r="S31" i="3" s="1"/>
  <c r="I24" i="3"/>
  <c r="R24" i="3" s="1"/>
  <c r="G29" i="3"/>
  <c r="Q29" i="3" s="1"/>
  <c r="G17" i="3"/>
  <c r="Q17" i="3" s="1"/>
  <c r="G35" i="3"/>
  <c r="Q35" i="3" s="1"/>
  <c r="K42" i="3"/>
  <c r="S42" i="3" s="1"/>
  <c r="K30" i="3"/>
  <c r="S30" i="3" s="1"/>
  <c r="K36" i="3"/>
  <c r="S36" i="3" s="1"/>
  <c r="K25" i="3"/>
  <c r="S25" i="3" s="1"/>
  <c r="K24" i="3"/>
  <c r="S24" i="3" s="1"/>
  <c r="K23" i="3"/>
  <c r="S23" i="3" s="1"/>
  <c r="I43" i="3"/>
  <c r="R43" i="3" s="1"/>
  <c r="K43" i="3"/>
  <c r="S43" i="3" s="1"/>
  <c r="C43" i="3"/>
  <c r="O43" i="3" s="1"/>
  <c r="C30" i="3"/>
  <c r="O30" i="3" s="1"/>
  <c r="C21" i="3"/>
  <c r="O21" i="3" s="1"/>
  <c r="C18" i="3"/>
  <c r="O18" i="3" s="1"/>
  <c r="G38" i="3"/>
  <c r="Q38" i="3" s="1"/>
  <c r="C31" i="3"/>
  <c r="O31" i="3" s="1"/>
  <c r="C19" i="3"/>
  <c r="O19" i="3" s="1"/>
  <c r="G30" i="3"/>
  <c r="Q30" i="3" s="1"/>
  <c r="G18" i="3"/>
  <c r="Q18" i="3" s="1"/>
  <c r="G36" i="3"/>
  <c r="Q36" i="3" s="1"/>
  <c r="I25" i="3"/>
  <c r="R25" i="3" s="1"/>
  <c r="T25" i="3" s="1"/>
  <c r="I13" i="3"/>
  <c r="R13" i="3" s="1"/>
  <c r="K32" i="3"/>
  <c r="S32" i="3" s="1"/>
  <c r="K20" i="3"/>
  <c r="S20" i="3" s="1"/>
  <c r="K38" i="3"/>
  <c r="S38" i="3" s="1"/>
  <c r="C42" i="3"/>
  <c r="O42" i="3" s="1"/>
  <c r="C17" i="3"/>
  <c r="O17" i="3" s="1"/>
  <c r="I12" i="3"/>
  <c r="R12" i="3" s="1"/>
  <c r="I23" i="3"/>
  <c r="R23" i="3" s="1"/>
  <c r="I42" i="3"/>
  <c r="R42" i="3" s="1"/>
  <c r="C40" i="3"/>
  <c r="O40" i="3" s="1"/>
  <c r="C28" i="3"/>
  <c r="O28" i="3" s="1"/>
  <c r="O16" i="3"/>
  <c r="U16" i="3" s="1"/>
  <c r="W16" i="3" s="1"/>
  <c r="G27" i="3"/>
  <c r="Q27" i="3" s="1"/>
  <c r="G15" i="3"/>
  <c r="Q15" i="3" s="1"/>
  <c r="I34" i="3"/>
  <c r="R34" i="3" s="1"/>
  <c r="I22" i="3"/>
  <c r="R22" i="3" s="1"/>
  <c r="I40" i="3"/>
  <c r="R40" i="3" s="1"/>
  <c r="T40" i="3" s="1"/>
  <c r="K29" i="3"/>
  <c r="S29" i="3" s="1"/>
  <c r="K17" i="3"/>
  <c r="S17" i="3" s="1"/>
  <c r="K35" i="3"/>
  <c r="S35" i="3" s="1"/>
  <c r="C39" i="3"/>
  <c r="O39" i="3" s="1"/>
  <c r="C27" i="3"/>
  <c r="O27" i="3" s="1"/>
  <c r="U27" i="3" s="1"/>
  <c r="W27" i="3" s="1"/>
  <c r="C15" i="3"/>
  <c r="O15" i="3" s="1"/>
  <c r="G26" i="3"/>
  <c r="Q26" i="3" s="1"/>
  <c r="G14" i="3"/>
  <c r="Q14" i="3" s="1"/>
  <c r="I33" i="3"/>
  <c r="R33" i="3" s="1"/>
  <c r="I21" i="3"/>
  <c r="R21" i="3" s="1"/>
  <c r="I39" i="3"/>
  <c r="R39" i="3" s="1"/>
  <c r="T39" i="3" s="1"/>
  <c r="K28" i="3"/>
  <c r="S28" i="3" s="1"/>
  <c r="K16" i="3"/>
  <c r="S16" i="3" s="1"/>
  <c r="C29" i="3"/>
  <c r="O29" i="3" s="1"/>
  <c r="G16" i="3"/>
  <c r="Q16" i="3" s="1"/>
  <c r="C38" i="3"/>
  <c r="O38" i="3" s="1"/>
  <c r="C26" i="3"/>
  <c r="O26" i="3" s="1"/>
  <c r="C14" i="3"/>
  <c r="O14" i="3" s="1"/>
  <c r="G25" i="3"/>
  <c r="Q25" i="3" s="1"/>
  <c r="G13" i="3"/>
  <c r="Q13" i="3" s="1"/>
  <c r="I32" i="3"/>
  <c r="R32" i="3" s="1"/>
  <c r="T32" i="3" s="1"/>
  <c r="I20" i="3"/>
  <c r="R20" i="3" s="1"/>
  <c r="T20" i="3" s="1"/>
  <c r="I38" i="3"/>
  <c r="R38" i="3" s="1"/>
  <c r="K27" i="3"/>
  <c r="S27" i="3" s="1"/>
  <c r="K15" i="3"/>
  <c r="S15" i="3" s="1"/>
  <c r="G28" i="3"/>
  <c r="Q28" i="3" s="1"/>
  <c r="C37" i="3"/>
  <c r="O37" i="3" s="1"/>
  <c r="C25" i="3"/>
  <c r="O25" i="3" s="1"/>
  <c r="G24" i="3"/>
  <c r="Q24" i="3" s="1"/>
  <c r="G43" i="3"/>
  <c r="Q43" i="3" s="1"/>
  <c r="I31" i="3"/>
  <c r="R31" i="3" s="1"/>
  <c r="I19" i="3"/>
  <c r="R19" i="3" s="1"/>
  <c r="I37" i="3"/>
  <c r="R37" i="3" s="1"/>
  <c r="K26" i="3"/>
  <c r="S26" i="3" s="1"/>
  <c r="K14" i="3"/>
  <c r="S14" i="3" s="1"/>
  <c r="T14" i="3" s="1"/>
  <c r="C36" i="3"/>
  <c r="O36" i="3" s="1"/>
  <c r="C24" i="3"/>
  <c r="O24" i="3" s="1"/>
  <c r="G12" i="3"/>
  <c r="Q12" i="3" s="1"/>
  <c r="G23" i="3"/>
  <c r="Q23" i="3" s="1"/>
  <c r="G42" i="3"/>
  <c r="Q42" i="3" s="1"/>
  <c r="I30" i="3"/>
  <c r="R30" i="3" s="1"/>
  <c r="I18" i="3"/>
  <c r="R18" i="3" s="1"/>
  <c r="I36" i="3"/>
  <c r="R36" i="3" s="1"/>
  <c r="C35" i="3"/>
  <c r="O35" i="3" s="1"/>
  <c r="C23" i="3"/>
  <c r="O23" i="3" s="1"/>
  <c r="G34" i="3"/>
  <c r="Q34" i="3" s="1"/>
  <c r="G22" i="3"/>
  <c r="Q22" i="3" s="1"/>
  <c r="G40" i="3"/>
  <c r="Q40" i="3" s="1"/>
  <c r="I29" i="3"/>
  <c r="R29" i="3" s="1"/>
  <c r="I17" i="3"/>
  <c r="R17" i="3" s="1"/>
  <c r="I35" i="3"/>
  <c r="R35" i="3" s="1"/>
  <c r="T35" i="3" s="1"/>
  <c r="C34" i="3"/>
  <c r="O34" i="3" s="1"/>
  <c r="C22" i="3"/>
  <c r="O22" i="3" s="1"/>
  <c r="U22" i="3" s="1"/>
  <c r="W22" i="3" s="1"/>
  <c r="G33" i="3"/>
  <c r="Q33" i="3" s="1"/>
  <c r="G21" i="3"/>
  <c r="Q21" i="3" s="1"/>
  <c r="G39" i="3"/>
  <c r="Q39" i="3" s="1"/>
  <c r="I28" i="3"/>
  <c r="R28" i="3" s="1"/>
  <c r="I16" i="3"/>
  <c r="R16" i="3" s="1"/>
  <c r="G32" i="3"/>
  <c r="Q32" i="3" s="1"/>
  <c r="I27" i="3"/>
  <c r="R27" i="3" s="1"/>
  <c r="I15" i="3"/>
  <c r="R15" i="3" s="1"/>
  <c r="C33" i="3"/>
  <c r="O33" i="3" s="1"/>
  <c r="G20" i="3"/>
  <c r="Q20" i="3" s="1"/>
  <c r="C32" i="3"/>
  <c r="O32" i="3" s="1"/>
  <c r="G31" i="3"/>
  <c r="Q31" i="3" s="1"/>
  <c r="G19" i="3"/>
  <c r="Q19" i="3" s="1"/>
  <c r="I26" i="3"/>
  <c r="R26" i="3" s="1"/>
  <c r="K33" i="3"/>
  <c r="S33" i="3" s="1"/>
  <c r="K21" i="3"/>
  <c r="S21" i="3" s="1"/>
  <c r="E14" i="3"/>
  <c r="P14" i="3" s="1"/>
  <c r="E13" i="3"/>
  <c r="P13" i="3" s="1"/>
  <c r="E12" i="3"/>
  <c r="P12" i="3" s="1"/>
  <c r="E37" i="3"/>
  <c r="P37" i="3" s="1"/>
  <c r="E34" i="3"/>
  <c r="P34" i="3" s="1"/>
  <c r="E33" i="3"/>
  <c r="P33" i="3" s="1"/>
  <c r="E32" i="3"/>
  <c r="P32" i="3" s="1"/>
  <c r="E26" i="3"/>
  <c r="P26" i="3" s="1"/>
  <c r="E15" i="3"/>
  <c r="P15" i="3" s="1"/>
  <c r="E25" i="3"/>
  <c r="P25" i="3" s="1"/>
  <c r="E24" i="3"/>
  <c r="P24" i="3" s="1"/>
  <c r="E20" i="3"/>
  <c r="P20" i="3" s="1"/>
  <c r="U20" i="3" s="1"/>
  <c r="W20" i="3" s="1"/>
  <c r="E19" i="3"/>
  <c r="P19" i="3" s="1"/>
  <c r="E36" i="3"/>
  <c r="P36" i="3" s="1"/>
  <c r="E31" i="3"/>
  <c r="P31" i="3" s="1"/>
  <c r="E27" i="3"/>
  <c r="P27" i="3" s="1"/>
  <c r="E39" i="3"/>
  <c r="P39" i="3" s="1"/>
  <c r="E22" i="3"/>
  <c r="P22" i="3" s="1"/>
  <c r="E38" i="3"/>
  <c r="P38" i="3" s="1"/>
  <c r="E21" i="3"/>
  <c r="P21" i="3" s="1"/>
  <c r="E35" i="3"/>
  <c r="P35" i="3" s="1"/>
  <c r="E23" i="3"/>
  <c r="P23" i="3" s="1"/>
  <c r="E43" i="3"/>
  <c r="P43" i="3" s="1"/>
  <c r="E30" i="3"/>
  <c r="P30" i="3" s="1"/>
  <c r="E18" i="3"/>
  <c r="P18" i="3" s="1"/>
  <c r="E42" i="3"/>
  <c r="P42" i="3" s="1"/>
  <c r="E29" i="3"/>
  <c r="P29" i="3" s="1"/>
  <c r="E17" i="3"/>
  <c r="P17" i="3" s="1"/>
  <c r="E40" i="3"/>
  <c r="P40" i="3" s="1"/>
  <c r="E28" i="3"/>
  <c r="P28" i="3" s="1"/>
  <c r="U28" i="3" l="1"/>
  <c r="W28" i="3" s="1"/>
  <c r="U13" i="3"/>
  <c r="W13" i="3" s="1"/>
  <c r="T22" i="3"/>
  <c r="T18" i="3"/>
  <c r="T38" i="3"/>
  <c r="T16" i="3"/>
  <c r="T30" i="3"/>
  <c r="T42" i="3"/>
  <c r="T15" i="3"/>
  <c r="T29" i="3"/>
  <c r="U39" i="3"/>
  <c r="W39" i="3" s="1"/>
  <c r="U34" i="3"/>
  <c r="W34" i="3" s="1"/>
  <c r="AC34" i="3" s="1"/>
  <c r="U14" i="3"/>
  <c r="W14" i="3" s="1"/>
  <c r="U32" i="3"/>
  <c r="W32" i="3" s="1"/>
  <c r="U40" i="3"/>
  <c r="W40" i="3" s="1"/>
  <c r="AC40" i="3" s="1"/>
  <c r="U29" i="3"/>
  <c r="W29" i="3" s="1"/>
  <c r="T26" i="3"/>
  <c r="T36" i="3"/>
  <c r="T31" i="3"/>
  <c r="T13" i="3"/>
  <c r="V13" i="3" s="1"/>
  <c r="U43" i="3"/>
  <c r="W43" i="3" s="1"/>
  <c r="T24" i="3"/>
  <c r="T43" i="3"/>
  <c r="U26" i="3"/>
  <c r="W26" i="3" s="1"/>
  <c r="AC26" i="3" s="1"/>
  <c r="U38" i="3"/>
  <c r="W38" i="3" s="1"/>
  <c r="U33" i="3"/>
  <c r="W33" i="3" s="1"/>
  <c r="AC33" i="3" s="1"/>
  <c r="T17" i="3"/>
  <c r="U37" i="3"/>
  <c r="W37" i="3" s="1"/>
  <c r="T23" i="3"/>
  <c r="U19" i="3"/>
  <c r="W19" i="3" s="1"/>
  <c r="U15" i="3"/>
  <c r="W15" i="3" s="1"/>
  <c r="U25" i="3"/>
  <c r="W25" i="3" s="1"/>
  <c r="U24" i="3"/>
  <c r="W24" i="3" s="1"/>
  <c r="V12" i="3"/>
  <c r="U31" i="3"/>
  <c r="W31" i="3" s="1"/>
  <c r="T27" i="3"/>
  <c r="U36" i="3"/>
  <c r="W36" i="3" s="1"/>
  <c r="AC36" i="3" s="1"/>
  <c r="U17" i="3"/>
  <c r="W17" i="3" s="1"/>
  <c r="AC17" i="3" s="1"/>
  <c r="W12" i="3"/>
  <c r="T28" i="3"/>
  <c r="V28" i="3" s="1"/>
  <c r="U23" i="3"/>
  <c r="W23" i="3" s="1"/>
  <c r="T37" i="3"/>
  <c r="T21" i="3"/>
  <c r="T34" i="3"/>
  <c r="U21" i="3"/>
  <c r="W21" i="3" s="1"/>
  <c r="AC21" i="3" s="1"/>
  <c r="U42" i="3"/>
  <c r="W42" i="3" s="1"/>
  <c r="U18" i="3"/>
  <c r="W18" i="3" s="1"/>
  <c r="U35" i="3"/>
  <c r="W35" i="3" s="1"/>
  <c r="T19" i="3"/>
  <c r="T33" i="3"/>
  <c r="U30" i="3"/>
  <c r="W30" i="3" s="1"/>
  <c r="AC52" i="3" l="1"/>
  <c r="AE116" i="2"/>
  <c r="AD116" i="2"/>
  <c r="AB116" i="2"/>
  <c r="AA116" i="2"/>
  <c r="Y116" i="2"/>
  <c r="X116" i="2"/>
  <c r="V116" i="2"/>
  <c r="U116" i="2"/>
  <c r="S116" i="2"/>
  <c r="R116" i="2"/>
  <c r="P116" i="2"/>
  <c r="O116" i="2"/>
  <c r="M116" i="2"/>
  <c r="L116" i="2"/>
  <c r="J116" i="2"/>
  <c r="I116" i="2"/>
  <c r="G116" i="2"/>
  <c r="F116" i="2"/>
  <c r="D116" i="2"/>
  <c r="C116" i="2"/>
  <c r="AE114" i="2"/>
  <c r="AD114" i="2"/>
  <c r="AB114" i="2"/>
  <c r="AA114" i="2"/>
  <c r="Y114" i="2"/>
  <c r="X114" i="2"/>
  <c r="W113" i="2" s="1"/>
  <c r="V114" i="2"/>
  <c r="U114" i="2"/>
  <c r="S114" i="2"/>
  <c r="R114" i="2"/>
  <c r="P114" i="2"/>
  <c r="O114" i="2"/>
  <c r="M114" i="2"/>
  <c r="L114" i="2"/>
  <c r="K113" i="2" s="1"/>
  <c r="J114" i="2"/>
  <c r="I114" i="2"/>
  <c r="G114" i="2"/>
  <c r="F114" i="2"/>
  <c r="D114" i="2"/>
  <c r="C114" i="2"/>
  <c r="AD111" i="2"/>
  <c r="AA111" i="2"/>
  <c r="X111" i="2"/>
  <c r="U111" i="2"/>
  <c r="R111" i="2"/>
  <c r="O111" i="2"/>
  <c r="L111" i="2"/>
  <c r="I111" i="2"/>
  <c r="F111" i="2"/>
  <c r="C111" i="2"/>
  <c r="H104" i="2"/>
  <c r="K104" i="2" s="1"/>
  <c r="N104" i="2" s="1"/>
  <c r="Q104" i="2" s="1"/>
  <c r="T104" i="2" s="1"/>
  <c r="W104" i="2" s="1"/>
  <c r="Z104" i="2" s="1"/>
  <c r="AC104" i="2" s="1"/>
  <c r="E104" i="2"/>
  <c r="AE97" i="2"/>
  <c r="AD97" i="2"/>
  <c r="AB97" i="2"/>
  <c r="AA97" i="2"/>
  <c r="Y97" i="2"/>
  <c r="X97" i="2"/>
  <c r="V97" i="2"/>
  <c r="U97" i="2"/>
  <c r="S97" i="2"/>
  <c r="R97" i="2"/>
  <c r="P97" i="2"/>
  <c r="O97" i="2"/>
  <c r="M97" i="2"/>
  <c r="L97" i="2"/>
  <c r="J97" i="2"/>
  <c r="I97" i="2"/>
  <c r="G97" i="2"/>
  <c r="F97" i="2"/>
  <c r="D97" i="2"/>
  <c r="C97" i="2"/>
  <c r="B96" i="2" s="1"/>
  <c r="AE95" i="2"/>
  <c r="AD95" i="2"/>
  <c r="AB95" i="2"/>
  <c r="AA95" i="2"/>
  <c r="Y95" i="2"/>
  <c r="X95" i="2"/>
  <c r="V95" i="2"/>
  <c r="U95" i="2"/>
  <c r="S95" i="2"/>
  <c r="R95" i="2"/>
  <c r="P95" i="2"/>
  <c r="O95" i="2"/>
  <c r="N94" i="2" s="1"/>
  <c r="M95" i="2"/>
  <c r="L95" i="2"/>
  <c r="L99" i="2" s="1"/>
  <c r="J95" i="2"/>
  <c r="I95" i="2"/>
  <c r="G95" i="2"/>
  <c r="F95" i="2"/>
  <c r="D95" i="2"/>
  <c r="C95" i="2"/>
  <c r="AD92" i="2"/>
  <c r="AA92" i="2"/>
  <c r="X92" i="2"/>
  <c r="U92" i="2"/>
  <c r="R92" i="2"/>
  <c r="O92" i="2"/>
  <c r="L92" i="2"/>
  <c r="I92" i="2"/>
  <c r="F92" i="2"/>
  <c r="C92" i="2"/>
  <c r="E85" i="2"/>
  <c r="H85" i="2" s="1"/>
  <c r="K85" i="2" s="1"/>
  <c r="N85" i="2" s="1"/>
  <c r="Q85" i="2" s="1"/>
  <c r="T85" i="2" s="1"/>
  <c r="W85" i="2" s="1"/>
  <c r="Z85" i="2" s="1"/>
  <c r="AC85" i="2" s="1"/>
  <c r="AE78" i="2"/>
  <c r="AD78" i="2"/>
  <c r="AB78" i="2"/>
  <c r="AA78" i="2"/>
  <c r="Y78" i="2"/>
  <c r="X78" i="2"/>
  <c r="V78" i="2"/>
  <c r="U78" i="2"/>
  <c r="S78" i="2"/>
  <c r="R78" i="2"/>
  <c r="P78" i="2"/>
  <c r="O78" i="2"/>
  <c r="M78" i="2"/>
  <c r="L78" i="2"/>
  <c r="K77" i="2" s="1"/>
  <c r="J78" i="2"/>
  <c r="I78" i="2"/>
  <c r="G78" i="2"/>
  <c r="F78" i="2"/>
  <c r="D78" i="2"/>
  <c r="C78" i="2"/>
  <c r="AE76" i="2"/>
  <c r="AD76" i="2"/>
  <c r="AB76" i="2"/>
  <c r="AA76" i="2"/>
  <c r="Y76" i="2"/>
  <c r="X76" i="2"/>
  <c r="V76" i="2"/>
  <c r="U76" i="2"/>
  <c r="S76" i="2"/>
  <c r="R76" i="2"/>
  <c r="Q75" i="2" s="1"/>
  <c r="P76" i="2"/>
  <c r="O76" i="2"/>
  <c r="M76" i="2"/>
  <c r="L76" i="2"/>
  <c r="J76" i="2"/>
  <c r="I76" i="2"/>
  <c r="G76" i="2"/>
  <c r="F76" i="2"/>
  <c r="D76" i="2"/>
  <c r="C76" i="2"/>
  <c r="AD73" i="2"/>
  <c r="AA73" i="2"/>
  <c r="X73" i="2"/>
  <c r="U73" i="2"/>
  <c r="R73" i="2"/>
  <c r="O73" i="2"/>
  <c r="L73" i="2"/>
  <c r="I73" i="2"/>
  <c r="F73" i="2"/>
  <c r="C73" i="2"/>
  <c r="E66" i="2"/>
  <c r="H66" i="2" s="1"/>
  <c r="K66" i="2" s="1"/>
  <c r="N66" i="2" s="1"/>
  <c r="Q66" i="2" s="1"/>
  <c r="T66" i="2" s="1"/>
  <c r="W66" i="2" s="1"/>
  <c r="Z66" i="2" s="1"/>
  <c r="AC66" i="2" s="1"/>
  <c r="AE58" i="2"/>
  <c r="AD58" i="2"/>
  <c r="AB58" i="2"/>
  <c r="AA58" i="2"/>
  <c r="Y58" i="2"/>
  <c r="X58" i="2"/>
  <c r="V58" i="2"/>
  <c r="U58" i="2"/>
  <c r="S58" i="2"/>
  <c r="R58" i="2"/>
  <c r="P58" i="2"/>
  <c r="O58" i="2"/>
  <c r="M58" i="2"/>
  <c r="L58" i="2"/>
  <c r="J58" i="2"/>
  <c r="I58" i="2"/>
  <c r="G58" i="2"/>
  <c r="F58" i="2"/>
  <c r="D58" i="2"/>
  <c r="AE56" i="2"/>
  <c r="AD56" i="2"/>
  <c r="AB56" i="2"/>
  <c r="AA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/>
  <c r="F56" i="2"/>
  <c r="AD53" i="2"/>
  <c r="AA53" i="2"/>
  <c r="X53" i="2"/>
  <c r="U53" i="2"/>
  <c r="R53" i="2"/>
  <c r="O53" i="2"/>
  <c r="L53" i="2"/>
  <c r="I53" i="2"/>
  <c r="F53" i="2"/>
  <c r="E46" i="2"/>
  <c r="H46" i="2" s="1"/>
  <c r="K46" i="2" s="1"/>
  <c r="N46" i="2" s="1"/>
  <c r="Q46" i="2" s="1"/>
  <c r="T46" i="2" s="1"/>
  <c r="W46" i="2" s="1"/>
  <c r="Z46" i="2" s="1"/>
  <c r="AC46" i="2" s="1"/>
  <c r="H23" i="2"/>
  <c r="K23" i="2" s="1"/>
  <c r="N23" i="2" s="1"/>
  <c r="Q23" i="2" s="1"/>
  <c r="T23" i="2" s="1"/>
  <c r="W23" i="2" s="1"/>
  <c r="Z23" i="2" s="1"/>
  <c r="AC23" i="2" s="1"/>
  <c r="E23" i="2"/>
  <c r="AE35" i="2"/>
  <c r="AD35" i="2"/>
  <c r="AE33" i="2"/>
  <c r="AD33" i="2"/>
  <c r="AD30" i="2"/>
  <c r="AB35" i="2"/>
  <c r="AA35" i="2"/>
  <c r="AB33" i="2"/>
  <c r="AA33" i="2"/>
  <c r="AA37" i="2" s="1"/>
  <c r="AA30" i="2"/>
  <c r="Y35" i="2"/>
  <c r="X35" i="2"/>
  <c r="Y33" i="2"/>
  <c r="X33" i="2"/>
  <c r="X30" i="2"/>
  <c r="V35" i="2"/>
  <c r="U35" i="2"/>
  <c r="V33" i="2"/>
  <c r="U33" i="2"/>
  <c r="U30" i="2"/>
  <c r="S35" i="2"/>
  <c r="R35" i="2"/>
  <c r="S33" i="2"/>
  <c r="R33" i="2"/>
  <c r="R30" i="2"/>
  <c r="P35" i="2"/>
  <c r="O35" i="2"/>
  <c r="P33" i="2"/>
  <c r="P37" i="2" s="1"/>
  <c r="O33" i="2"/>
  <c r="O30" i="2"/>
  <c r="M35" i="2"/>
  <c r="L35" i="2"/>
  <c r="M33" i="2"/>
  <c r="L33" i="2"/>
  <c r="L30" i="2"/>
  <c r="J35" i="2"/>
  <c r="I35" i="2"/>
  <c r="J33" i="2"/>
  <c r="I33" i="2"/>
  <c r="I30" i="2"/>
  <c r="G35" i="2"/>
  <c r="F35" i="2"/>
  <c r="G33" i="2"/>
  <c r="F33" i="2"/>
  <c r="F30" i="2"/>
  <c r="D35" i="2"/>
  <c r="C35" i="2"/>
  <c r="D33" i="2"/>
  <c r="C33" i="2"/>
  <c r="C30" i="2"/>
  <c r="AC115" i="2" l="1"/>
  <c r="W115" i="2"/>
  <c r="Q115" i="2"/>
  <c r="K115" i="2"/>
  <c r="H113" i="2"/>
  <c r="E113" i="2"/>
  <c r="W96" i="2"/>
  <c r="W94" i="2"/>
  <c r="N96" i="2"/>
  <c r="K96" i="2"/>
  <c r="K94" i="2"/>
  <c r="H94" i="2"/>
  <c r="E96" i="2"/>
  <c r="C99" i="2"/>
  <c r="B94" i="2"/>
  <c r="W77" i="2"/>
  <c r="Q77" i="2"/>
  <c r="K75" i="2"/>
  <c r="H77" i="2"/>
  <c r="H75" i="2"/>
  <c r="E75" i="2"/>
  <c r="B77" i="2"/>
  <c r="AC57" i="2"/>
  <c r="W57" i="2"/>
  <c r="Y60" i="2"/>
  <c r="Q55" i="2"/>
  <c r="Q57" i="2"/>
  <c r="N57" i="2"/>
  <c r="K57" i="2"/>
  <c r="E57" i="2"/>
  <c r="E55" i="2"/>
  <c r="AC32" i="2"/>
  <c r="AC34" i="2"/>
  <c r="W32" i="2"/>
  <c r="AE118" i="2"/>
  <c r="AC113" i="2"/>
  <c r="AD118" i="2"/>
  <c r="Z113" i="2"/>
  <c r="Z115" i="2"/>
  <c r="T113" i="2"/>
  <c r="T115" i="2"/>
  <c r="R118" i="2"/>
  <c r="Q113" i="2"/>
  <c r="N113" i="2"/>
  <c r="N115" i="2"/>
  <c r="H115" i="2"/>
  <c r="E115" i="2"/>
  <c r="B115" i="2"/>
  <c r="D118" i="2"/>
  <c r="C118" i="2"/>
  <c r="B113" i="2"/>
  <c r="AC96" i="2"/>
  <c r="AC94" i="2"/>
  <c r="Z96" i="2"/>
  <c r="AA99" i="2"/>
  <c r="Z94" i="2"/>
  <c r="T94" i="2"/>
  <c r="T96" i="2"/>
  <c r="Q96" i="2"/>
  <c r="R99" i="2"/>
  <c r="Q94" i="2"/>
  <c r="H96" i="2"/>
  <c r="E94" i="2"/>
  <c r="AC77" i="2"/>
  <c r="AE80" i="2"/>
  <c r="AC75" i="2"/>
  <c r="Z77" i="2"/>
  <c r="Z75" i="2"/>
  <c r="Y80" i="2"/>
  <c r="W75" i="2"/>
  <c r="T75" i="2"/>
  <c r="T77" i="2"/>
  <c r="N75" i="2"/>
  <c r="P80" i="2"/>
  <c r="N77" i="2"/>
  <c r="O80" i="2"/>
  <c r="N79" i="2" s="1"/>
  <c r="I80" i="2"/>
  <c r="E77" i="2"/>
  <c r="B75" i="2"/>
  <c r="J60" i="2"/>
  <c r="I60" i="2"/>
  <c r="B57" i="2"/>
  <c r="K32" i="2"/>
  <c r="D37" i="2"/>
  <c r="B32" i="2"/>
  <c r="B34" i="2"/>
  <c r="Y118" i="2"/>
  <c r="X118" i="2"/>
  <c r="U118" i="2"/>
  <c r="S118" i="2"/>
  <c r="P118" i="2"/>
  <c r="L118" i="2"/>
  <c r="F118" i="2"/>
  <c r="AB99" i="2"/>
  <c r="X99" i="2"/>
  <c r="W98" i="2" s="1"/>
  <c r="S99" i="2"/>
  <c r="AD80" i="2"/>
  <c r="AB80" i="2"/>
  <c r="X80" i="2"/>
  <c r="U80" i="2"/>
  <c r="V80" i="2"/>
  <c r="S80" i="2"/>
  <c r="M80" i="2"/>
  <c r="J80" i="2"/>
  <c r="G80" i="2"/>
  <c r="F80" i="2"/>
  <c r="E79" i="2" s="1"/>
  <c r="C80" i="2"/>
  <c r="AE60" i="2"/>
  <c r="Z57" i="2"/>
  <c r="T57" i="2"/>
  <c r="P60" i="2"/>
  <c r="H57" i="2"/>
  <c r="R60" i="2"/>
  <c r="D60" i="2"/>
  <c r="B59" i="2" s="1"/>
  <c r="F60" i="2"/>
  <c r="V60" i="2"/>
  <c r="I118" i="2"/>
  <c r="N32" i="2"/>
  <c r="G60" i="2"/>
  <c r="X60" i="2"/>
  <c r="L80" i="2"/>
  <c r="J99" i="2"/>
  <c r="J118" i="2"/>
  <c r="M99" i="2"/>
  <c r="K98" i="2" s="1"/>
  <c r="AB60" i="2"/>
  <c r="I99" i="2"/>
  <c r="C37" i="2"/>
  <c r="M118" i="2"/>
  <c r="O99" i="2"/>
  <c r="AA118" i="2"/>
  <c r="AA60" i="2"/>
  <c r="L60" i="2"/>
  <c r="AD99" i="2"/>
  <c r="M60" i="2"/>
  <c r="AC55" i="2"/>
  <c r="AE99" i="2"/>
  <c r="U99" i="2"/>
  <c r="W34" i="2"/>
  <c r="O60" i="2"/>
  <c r="AD60" i="2"/>
  <c r="D80" i="2"/>
  <c r="R80" i="2"/>
  <c r="P99" i="2"/>
  <c r="O118" i="2"/>
  <c r="AB118" i="2"/>
  <c r="D99" i="2"/>
  <c r="S60" i="2"/>
  <c r="F99" i="2"/>
  <c r="V99" i="2"/>
  <c r="U60" i="2"/>
  <c r="G99" i="2"/>
  <c r="G118" i="2"/>
  <c r="Y99" i="2"/>
  <c r="V118" i="2"/>
  <c r="AA80" i="2"/>
  <c r="H55" i="2"/>
  <c r="T55" i="2"/>
  <c r="K55" i="2"/>
  <c r="W55" i="2"/>
  <c r="B55" i="2"/>
  <c r="N55" i="2"/>
  <c r="Z55" i="2"/>
  <c r="AE37" i="2"/>
  <c r="AB37" i="2"/>
  <c r="Z36" i="2" s="1"/>
  <c r="Z34" i="2"/>
  <c r="Z32" i="2"/>
  <c r="Y37" i="2"/>
  <c r="T32" i="2"/>
  <c r="U37" i="2"/>
  <c r="T34" i="2"/>
  <c r="Q34" i="2"/>
  <c r="Q32" i="2"/>
  <c r="S37" i="2"/>
  <c r="O37" i="2"/>
  <c r="N34" i="2"/>
  <c r="M37" i="2"/>
  <c r="K34" i="2"/>
  <c r="H34" i="2"/>
  <c r="H32" i="2"/>
  <c r="J37" i="2"/>
  <c r="E34" i="2"/>
  <c r="E32" i="2"/>
  <c r="G37" i="2"/>
  <c r="AD37" i="2"/>
  <c r="X37" i="2"/>
  <c r="V37" i="2"/>
  <c r="R37" i="2"/>
  <c r="N36" i="2"/>
  <c r="L37" i="2"/>
  <c r="K36" i="2" s="1"/>
  <c r="I37" i="2"/>
  <c r="F37" i="2"/>
  <c r="B98" i="2" l="1"/>
  <c r="W79" i="2"/>
  <c r="Q79" i="2"/>
  <c r="W59" i="2"/>
  <c r="H59" i="2"/>
  <c r="AC117" i="2"/>
  <c r="Z117" i="2"/>
  <c r="W117" i="2"/>
  <c r="T117" i="2"/>
  <c r="Q117" i="2"/>
  <c r="N117" i="2"/>
  <c r="K117" i="2"/>
  <c r="H117" i="2"/>
  <c r="E117" i="2"/>
  <c r="B117" i="2"/>
  <c r="AC98" i="2"/>
  <c r="Z98" i="2"/>
  <c r="T98" i="2"/>
  <c r="Q98" i="2"/>
  <c r="N98" i="2"/>
  <c r="H98" i="2"/>
  <c r="E98" i="2"/>
  <c r="AC79" i="2"/>
  <c r="Z79" i="2"/>
  <c r="T79" i="2"/>
  <c r="K79" i="2"/>
  <c r="H79" i="2"/>
  <c r="B79" i="2"/>
  <c r="E59" i="2"/>
  <c r="B36" i="2"/>
  <c r="AC59" i="2"/>
  <c r="Z59" i="2"/>
  <c r="N59" i="2"/>
  <c r="Q59" i="2"/>
  <c r="T59" i="2"/>
  <c r="Q36" i="2"/>
  <c r="K59" i="2"/>
  <c r="AC36" i="2"/>
  <c r="W36" i="2"/>
  <c r="T36" i="2"/>
  <c r="H36" i="2"/>
  <c r="E36" i="2"/>
</calcChain>
</file>

<file path=xl/sharedStrings.xml><?xml version="1.0" encoding="utf-8"?>
<sst xmlns="http://schemas.openxmlformats.org/spreadsheetml/2006/main" count="903" uniqueCount="148">
  <si>
    <t>alpha</t>
  </si>
  <si>
    <t>akurasi ts 0.1</t>
  </si>
  <si>
    <t>presisi ts 0.1</t>
  </si>
  <si>
    <t>recall ts 0.1</t>
  </si>
  <si>
    <t>f1 score ts 0.1</t>
  </si>
  <si>
    <t>akurasi ts 0.2</t>
  </si>
  <si>
    <t>presisi ts 0.2</t>
  </si>
  <si>
    <t>recall ts 0.2</t>
  </si>
  <si>
    <t>f1 score ts 0.2</t>
  </si>
  <si>
    <t>akurasi ts 0.3</t>
  </si>
  <si>
    <t>presisi ts 0.3</t>
  </si>
  <si>
    <t>recall ts 0.3</t>
  </si>
  <si>
    <t>f1 score ts 0.3</t>
  </si>
  <si>
    <t>akurasi ts 0.4</t>
  </si>
  <si>
    <t>presisi ts 0.4</t>
  </si>
  <si>
    <t>recall ts 0.4</t>
  </si>
  <si>
    <t>f1 score ts 0.4</t>
  </si>
  <si>
    <t>akurasi ts 0.5</t>
  </si>
  <si>
    <t>presisi ts 0.5</t>
  </si>
  <si>
    <t>recall ts 0.5</t>
  </si>
  <si>
    <t>f1 score ts 0.5</t>
  </si>
  <si>
    <t>RUMUS CONFUSSION MATRIX</t>
  </si>
  <si>
    <t xml:space="preserve">AKURASI = </t>
  </si>
  <si>
    <t>TP+TN</t>
  </si>
  <si>
    <t>TP+TN+FP+FN</t>
  </si>
  <si>
    <t xml:space="preserve">PRESISI = </t>
  </si>
  <si>
    <t>TP</t>
  </si>
  <si>
    <t>TP+FP</t>
  </si>
  <si>
    <t>RECALL</t>
  </si>
  <si>
    <t>TP+FN</t>
  </si>
  <si>
    <t>F1-SCORE</t>
  </si>
  <si>
    <t>+</t>
  </si>
  <si>
    <t>PRESISI</t>
  </si>
  <si>
    <t>TEST SIZE 0.1</t>
  </si>
  <si>
    <t>NEGATIVE</t>
  </si>
  <si>
    <t>POSITIVE</t>
  </si>
  <si>
    <t>PREDICTED SENTIMENT</t>
  </si>
  <si>
    <t>FP</t>
  </si>
  <si>
    <t>FN</t>
  </si>
  <si>
    <t>ACTUAL SENTIMENT</t>
  </si>
  <si>
    <t>AKURASI</t>
  </si>
  <si>
    <t>AVERAGE</t>
  </si>
  <si>
    <t>TEST SIZE 0.2</t>
  </si>
  <si>
    <t>TEST SIZE 0.3</t>
  </si>
  <si>
    <t>TEST SIZE 0.4</t>
  </si>
  <si>
    <t>TEST SIZE 0.5</t>
  </si>
  <si>
    <t xml:space="preserve">Contoh Text </t>
  </si>
  <si>
    <t>label</t>
  </si>
  <si>
    <t>NO</t>
  </si>
  <si>
    <t>sudah baik dan mantap pertahankan lagi kedepannya</t>
  </si>
  <si>
    <t>dosen sudah baik dan bagus</t>
  </si>
  <si>
    <t>semua sudah bagus semoga lebih baik lagi kedepannya</t>
  </si>
  <si>
    <t>responnya lama banget sampe buat orang kesel gapernah dijawab chat</t>
  </si>
  <si>
    <t>masih kurang banget tolong diperbaikin jalan didepan telkom rusak</t>
  </si>
  <si>
    <t>stem text</t>
  </si>
  <si>
    <t>sudah baik dan mantap tahan lagi depan</t>
  </si>
  <si>
    <t>semua sudah bagus moga lebih baik lagi depan</t>
  </si>
  <si>
    <t>masih kurang sekali tolong diperbaikin jalan di depan telkom rusak</t>
  </si>
  <si>
    <t>respon lama banget jalan depan telkom rusak mulu</t>
  </si>
  <si>
    <t>positif</t>
  </si>
  <si>
    <t>negatif</t>
  </si>
  <si>
    <t>?</t>
  </si>
  <si>
    <t>respon lama sekali jalan depan telkom rusak terus</t>
  </si>
  <si>
    <t>Term</t>
  </si>
  <si>
    <t>Banyak Kata</t>
  </si>
  <si>
    <t>TOTAL DF</t>
  </si>
  <si>
    <t>IDF</t>
  </si>
  <si>
    <t>TFIDF</t>
  </si>
  <si>
    <t>TF D1</t>
  </si>
  <si>
    <t>D2</t>
  </si>
  <si>
    <t>TF D2</t>
  </si>
  <si>
    <t>D3</t>
  </si>
  <si>
    <t>TF D3</t>
  </si>
  <si>
    <t>D4</t>
  </si>
  <si>
    <t>TF D4</t>
  </si>
  <si>
    <t>D5</t>
  </si>
  <si>
    <t>TF D5</t>
  </si>
  <si>
    <t>D1</t>
  </si>
  <si>
    <t>sudah</t>
  </si>
  <si>
    <t>dosen</t>
  </si>
  <si>
    <t>baik</t>
  </si>
  <si>
    <t>Jumlah Kata</t>
  </si>
  <si>
    <t>Label Kata</t>
  </si>
  <si>
    <t>dan</t>
  </si>
  <si>
    <t>mantap</t>
  </si>
  <si>
    <t>tahan</t>
  </si>
  <si>
    <t>lagi</t>
  </si>
  <si>
    <t>depan</t>
  </si>
  <si>
    <t>bagus</t>
  </si>
  <si>
    <t>semua</t>
  </si>
  <si>
    <t>moga</t>
  </si>
  <si>
    <t>lebih</t>
  </si>
  <si>
    <t>lama</t>
  </si>
  <si>
    <t>sekali</t>
  </si>
  <si>
    <t>sampai</t>
  </si>
  <si>
    <t>buat</t>
  </si>
  <si>
    <t>orang</t>
  </si>
  <si>
    <t>kesal</t>
  </si>
  <si>
    <t>tidak</t>
  </si>
  <si>
    <t>pernah</t>
  </si>
  <si>
    <t>jawab</t>
  </si>
  <si>
    <t>chat</t>
  </si>
  <si>
    <t>masih</t>
  </si>
  <si>
    <t>kurang</t>
  </si>
  <si>
    <t>tolong</t>
  </si>
  <si>
    <t>diperbaikin</t>
  </si>
  <si>
    <t>jalan</t>
  </si>
  <si>
    <t>di</t>
  </si>
  <si>
    <t>telkom</t>
  </si>
  <si>
    <t>rusak</t>
  </si>
  <si>
    <t>respon lama sekali sampai buat orang kesal tidak pernah jawab chat</t>
  </si>
  <si>
    <t>respon</t>
  </si>
  <si>
    <t>banyak data</t>
  </si>
  <si>
    <t>KAMUS KATA POSITIF</t>
  </si>
  <si>
    <t>NAÏVE PROBABILITY SETIAP KATA YANG TIDAK ADA DIDALAM KELAS</t>
  </si>
  <si>
    <t>Positif</t>
  </si>
  <si>
    <t>Negatif</t>
  </si>
  <si>
    <t>parameter smoothing</t>
  </si>
  <si>
    <t>D6</t>
  </si>
  <si>
    <t>terus</t>
  </si>
  <si>
    <t>HITUNG KELAS UNTUK D6</t>
  </si>
  <si>
    <t>TOTAL</t>
  </si>
  <si>
    <t>HITUNG KELAS NAÏVE</t>
  </si>
  <si>
    <t>=</t>
  </si>
  <si>
    <t>BERDASARKAN RUMUS DIMANA MENGAMBIL NILAI MAX MAKA</t>
  </si>
  <si>
    <t>CNBC</t>
  </si>
  <si>
    <t>Berati D6 masuk ke kelas negatif dikarenakan memiliki nilai yang paling besar</t>
  </si>
  <si>
    <t>Bukti</t>
  </si>
  <si>
    <t>LOG UNTUK KATA DISETIAP KELAS YANG BUKAN KELAS C</t>
  </si>
  <si>
    <t>NOTES</t>
  </si>
  <si>
    <t>^ ARTINYA BUKAN</t>
  </si>
  <si>
    <t>test size</t>
  </si>
  <si>
    <t xml:space="preserve">tp </t>
  </si>
  <si>
    <t>true positive</t>
  </si>
  <si>
    <t xml:space="preserve">tn </t>
  </si>
  <si>
    <t>true negative</t>
  </si>
  <si>
    <t xml:space="preserve">fp </t>
  </si>
  <si>
    <t>false positive</t>
  </si>
  <si>
    <t xml:space="preserve">fn </t>
  </si>
  <si>
    <t>false negative</t>
  </si>
  <si>
    <t>rumus probablitas kata</t>
  </si>
  <si>
    <t>`</t>
  </si>
  <si>
    <t>kelas negative</t>
  </si>
  <si>
    <t>probabilitas</t>
  </si>
  <si>
    <t>kelas positive</t>
  </si>
  <si>
    <t xml:space="preserve">probabilitas dari setiap kelas </t>
  </si>
  <si>
    <t>label yag muncul pada semua data</t>
  </si>
  <si>
    <t>total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</si>
</sst>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869576</xdr:colOff>
      <xdr:row>1</xdr:row>
      <xdr:rowOff>152400</xdr:rowOff>
    </xdr:from>
    <xdr:to>
      <xdr:col>21</xdr:col>
      <xdr:colOff>179682</xdr:colOff>
      <xdr:row>6</xdr:row>
      <xdr:rowOff>65521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B8214-3A84-047C-A65A-E019EAF2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8541" y="349624"/>
          <a:ext cx="2263336" cy="899238"/>
        </a:xfrm>
        <a:prstGeom prst="rect">
          <a:avLst/>
        </a:prstGeom>
      </xdr:spPr>
    </xdr:pic>
    <xdr:clientData/>
  </xdr:twoCellAnchor>
  <xdr:twoCellAnchor editAs="oneCell">
    <xdr:from>
      <xdr:col>23</xdr:col>
      <xdr:colOff>537883</xdr:colOff>
      <xdr:row>0</xdr:row>
      <xdr:rowOff>179294</xdr:rowOff>
    </xdr:from>
    <xdr:to>
      <xdr:col>30</xdr:col>
      <xdr:colOff>450104</xdr:colOff>
      <xdr:row>6</xdr:row>
      <xdr:rowOff>47604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A4DC89-4505-F535-779F-BC6079848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37507" y="179294"/>
          <a:ext cx="4549534" cy="1051651"/>
        </a:xfrm>
        <a:prstGeom prst="rect">
          <a:avLst/>
        </a:prstGeom>
      </xdr:spPr>
    </xdr:pic>
    <xdr:clientData/>
  </xdr:twoCellAnchor>
  <xdr:twoCellAnchor>
    <xdr:from>
      <xdr:col>30</xdr:col>
      <xdr:colOff>10886</xdr:colOff>
      <xdr:row>46</xdr:row>
      <xdr:rowOff>43545</xdr:rowOff>
    </xdr:from>
    <xdr:to>
      <xdr:col>37</xdr:col>
      <xdr:colOff>374925</xdr:colOff>
      <xdr:row>57</xdr:row>
      <xdr:rowOff>87087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AA87BA5-0942-271B-2DA5-EF70019BFD71}"/>
            </a:ext>
          </a:extLst>
        </xdr:cNvPr>
        <xdr:cNvGrpSpPr/>
      </xdr:nvGrpSpPr>
      <xdr:grpSpPr>
        <a:xfrm>
          <a:off x="24925565" y="9990366"/>
          <a:ext cx="4459789" cy="2833007"/>
          <a:chOff x="24416657" y="9655630"/>
          <a:chExt cx="4631239" cy="2775856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AC5976A0-46C1-CC7D-EE3C-12D2E2BF75C3}"/>
              </a:ext>
            </a:extLst>
          </xdr:cNvPr>
          <xdr:cNvGrpSpPr/>
        </xdr:nvGrpSpPr>
        <xdr:grpSpPr>
          <a:xfrm>
            <a:off x="24416657" y="9655630"/>
            <a:ext cx="4631239" cy="2775856"/>
            <a:chOff x="14728371" y="8980715"/>
            <a:chExt cx="5273497" cy="3398623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2D090B3A-23B8-2A7D-87FA-99E4A5A2AA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739257" y="11190515"/>
              <a:ext cx="5257800" cy="1188823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3CF255A6-FCED-78F9-C8DA-A6C7E3966B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728371" y="8980715"/>
              <a:ext cx="5273497" cy="2217612"/>
            </a:xfrm>
            <a:prstGeom prst="rect">
              <a:avLst/>
            </a:prstGeom>
          </xdr:spPr>
        </xdr:pic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C25555A-21CB-5C20-A6D9-331002657C99}"/>
              </a:ext>
            </a:extLst>
          </xdr:cNvPr>
          <xdr:cNvSpPr/>
        </xdr:nvSpPr>
        <xdr:spPr>
          <a:xfrm>
            <a:off x="24503743" y="11266714"/>
            <a:ext cx="3298371" cy="17417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1D6EF5D-5756-424C-99DD-58077A1062DC}"/>
              </a:ext>
            </a:extLst>
          </xdr:cNvPr>
          <xdr:cNvSpPr/>
        </xdr:nvSpPr>
        <xdr:spPr>
          <a:xfrm>
            <a:off x="27802115" y="12061370"/>
            <a:ext cx="947057" cy="25037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O22" sqref="O22"/>
    </sheetView>
  </sheetViews>
  <sheetFormatPr defaultRowHeight="15" x14ac:dyDescent="0.25"/>
  <sheetData>
    <row r="1" spans="1:21" ht="15.75" x14ac:dyDescent="0.25">
      <c r="A1" s="24" t="s">
        <v>131</v>
      </c>
      <c r="B1" s="25">
        <v>0.1</v>
      </c>
      <c r="C1" s="25"/>
      <c r="D1" s="25"/>
      <c r="E1" s="25"/>
      <c r="F1" s="25">
        <v>0.2</v>
      </c>
      <c r="G1" s="25"/>
      <c r="H1" s="25"/>
      <c r="I1" s="25"/>
      <c r="J1" s="25">
        <v>0.3</v>
      </c>
      <c r="K1" s="25"/>
      <c r="L1" s="25"/>
      <c r="M1" s="25"/>
      <c r="N1" s="25">
        <v>0.4</v>
      </c>
      <c r="O1" s="25"/>
      <c r="P1" s="25"/>
      <c r="Q1" s="25"/>
      <c r="R1" s="25">
        <v>0.5</v>
      </c>
      <c r="S1" s="25"/>
      <c r="T1" s="25"/>
      <c r="U1" s="25"/>
    </row>
    <row r="2" spans="1:21" ht="15.75" x14ac:dyDescent="0.25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</row>
    <row r="3" spans="1:21" ht="15.75" x14ac:dyDescent="0.25">
      <c r="A3" s="24">
        <v>0.1</v>
      </c>
      <c r="B3" s="24">
        <v>85.788280997086403</v>
      </c>
      <c r="C3" s="24">
        <v>0.81523010603064505</v>
      </c>
      <c r="D3" s="24">
        <v>0.83261156313423201</v>
      </c>
      <c r="E3" s="24">
        <v>0.82308319833696397</v>
      </c>
      <c r="F3" s="24">
        <v>84.817092910326906</v>
      </c>
      <c r="G3" s="24">
        <v>0.80347462640066003</v>
      </c>
      <c r="H3" s="24">
        <v>0.820819696424129</v>
      </c>
      <c r="I3" s="24">
        <v>0.81126268814409597</v>
      </c>
      <c r="J3" s="24">
        <v>85.389014783640803</v>
      </c>
      <c r="K3" s="24">
        <v>0.813050942924612</v>
      </c>
      <c r="L3" s="24">
        <v>0.82368749159159005</v>
      </c>
      <c r="M3" s="24">
        <v>0.81804780474393102</v>
      </c>
      <c r="N3" s="24">
        <v>85.577856911621794</v>
      </c>
      <c r="O3" s="24">
        <v>0.81644247597220598</v>
      </c>
      <c r="P3" s="24">
        <v>0.82481534649904098</v>
      </c>
      <c r="Q3" s="24">
        <v>0.82043160043534002</v>
      </c>
      <c r="R3" s="24">
        <v>85.076076400129494</v>
      </c>
      <c r="S3" s="24">
        <v>0.80924184181679704</v>
      </c>
      <c r="T3" s="24">
        <v>0.81670396169939097</v>
      </c>
      <c r="U3" s="24">
        <v>0.81281485864741598</v>
      </c>
    </row>
    <row r="4" spans="1:21" ht="15.75" x14ac:dyDescent="0.25">
      <c r="A4" s="24">
        <v>0.2</v>
      </c>
      <c r="B4" s="24">
        <v>85.723535124635802</v>
      </c>
      <c r="C4" s="24">
        <v>0.81510833426377305</v>
      </c>
      <c r="D4" s="24">
        <v>0.82713013436194904</v>
      </c>
      <c r="E4" s="24">
        <v>0.82072569135317497</v>
      </c>
      <c r="F4" s="24">
        <v>85.383619294269906</v>
      </c>
      <c r="G4" s="24">
        <v>0.81100367110383298</v>
      </c>
      <c r="H4" s="24">
        <v>0.82274378301104201</v>
      </c>
      <c r="I4" s="24">
        <v>0.81649091465006196</v>
      </c>
      <c r="J4" s="24">
        <v>85.874608827020595</v>
      </c>
      <c r="K4" s="24">
        <v>0.82017542888959305</v>
      </c>
      <c r="L4" s="24">
        <v>0.82438087556026496</v>
      </c>
      <c r="M4" s="24">
        <v>0.82223058421913497</v>
      </c>
      <c r="N4" s="24">
        <v>85.885399805762304</v>
      </c>
      <c r="O4" s="24">
        <v>0.82190484552790399</v>
      </c>
      <c r="P4" s="24">
        <v>0.82190484552790399</v>
      </c>
      <c r="Q4" s="24">
        <v>0.82190484552790399</v>
      </c>
      <c r="R4" s="24">
        <v>85.568145030754295</v>
      </c>
      <c r="S4" s="24">
        <v>0.81678726064613105</v>
      </c>
      <c r="T4" s="24">
        <v>0.81673925775753198</v>
      </c>
      <c r="U4" s="24">
        <v>0.81676325303600805</v>
      </c>
    </row>
    <row r="5" spans="1:21" ht="15.75" x14ac:dyDescent="0.25">
      <c r="A5" s="24">
        <v>0.3</v>
      </c>
      <c r="B5" s="24">
        <v>85.755908060861103</v>
      </c>
      <c r="C5" s="24">
        <v>0.81696414350244295</v>
      </c>
      <c r="D5" s="24">
        <v>0.82037178946419398</v>
      </c>
      <c r="E5" s="24">
        <v>0.81863744569104402</v>
      </c>
      <c r="F5" s="24">
        <v>85.594043379734501</v>
      </c>
      <c r="G5" s="24">
        <v>0.81467948080841901</v>
      </c>
      <c r="H5" s="24">
        <v>0.81972378176385596</v>
      </c>
      <c r="I5" s="24">
        <v>0.81713363536904104</v>
      </c>
      <c r="J5" s="24">
        <v>85.8961907845041</v>
      </c>
      <c r="K5" s="24">
        <v>0.82206334328410802</v>
      </c>
      <c r="L5" s="24">
        <v>0.81888233655822795</v>
      </c>
      <c r="M5" s="24">
        <v>0.82044644640712205</v>
      </c>
      <c r="N5" s="24">
        <v>86.039171252832602</v>
      </c>
      <c r="O5" s="24">
        <v>0.82612549373124899</v>
      </c>
      <c r="P5" s="24">
        <v>0.81710060151234898</v>
      </c>
      <c r="Q5" s="24">
        <v>0.821405000453859</v>
      </c>
      <c r="R5" s="24">
        <v>85.600517966979595</v>
      </c>
      <c r="S5" s="24">
        <v>0.81927164177509804</v>
      </c>
      <c r="T5" s="24">
        <v>0.81044597910626603</v>
      </c>
      <c r="U5" s="24">
        <v>0.81465766655335603</v>
      </c>
    </row>
    <row r="6" spans="1:21" ht="15.75" x14ac:dyDescent="0.25">
      <c r="A6" s="24">
        <v>0.4</v>
      </c>
      <c r="B6" s="24">
        <v>85.950145678213005</v>
      </c>
      <c r="C6" s="24">
        <v>0.82107012778667199</v>
      </c>
      <c r="D6" s="24">
        <v>0.81704252380231701</v>
      </c>
      <c r="E6" s="24">
        <v>0.81901530901530895</v>
      </c>
      <c r="F6" s="24">
        <v>85.788280997086403</v>
      </c>
      <c r="G6" s="24">
        <v>0.81922327075661705</v>
      </c>
      <c r="H6" s="24">
        <v>0.81446333775212698</v>
      </c>
      <c r="I6" s="24">
        <v>0.81678558767134202</v>
      </c>
      <c r="J6" s="24">
        <v>85.885399805762304</v>
      </c>
      <c r="K6" s="24">
        <v>0.82417332525118903</v>
      </c>
      <c r="L6" s="24">
        <v>0.81240904166558403</v>
      </c>
      <c r="M6" s="24">
        <v>0.81794161628529405</v>
      </c>
      <c r="N6" s="24">
        <v>86.087730657170596</v>
      </c>
      <c r="O6" s="24">
        <v>0.82920969500706398</v>
      </c>
      <c r="P6" s="24">
        <v>0.81194560312033204</v>
      </c>
      <c r="Q6" s="24">
        <v>0.81984171541105799</v>
      </c>
      <c r="R6" s="24">
        <v>85.645840077694999</v>
      </c>
      <c r="S6" s="24">
        <v>0.82263115589311997</v>
      </c>
      <c r="T6" s="24">
        <v>0.80408983600404005</v>
      </c>
      <c r="U6" s="24">
        <v>0.812506017370074</v>
      </c>
    </row>
    <row r="7" spans="1:21" ht="15.75" x14ac:dyDescent="0.25">
      <c r="A7" s="24">
        <v>0.5</v>
      </c>
      <c r="B7" s="24">
        <v>86.112010359339493</v>
      </c>
      <c r="C7" s="24">
        <v>0.82459499955767801</v>
      </c>
      <c r="D7" s="24">
        <v>0.81504356916168397</v>
      </c>
      <c r="E7" s="24">
        <v>0.81959519423676497</v>
      </c>
      <c r="F7" s="24">
        <v>85.998705082550899</v>
      </c>
      <c r="G7" s="24">
        <v>0.82394819750745796</v>
      </c>
      <c r="H7" s="24">
        <v>0.81163698564461695</v>
      </c>
      <c r="I7" s="24">
        <v>0.81742123470608097</v>
      </c>
      <c r="J7" s="24">
        <v>85.885399805762304</v>
      </c>
      <c r="K7" s="24">
        <v>0.82755963316710901</v>
      </c>
      <c r="L7" s="24">
        <v>0.80488041767075802</v>
      </c>
      <c r="M7" s="24">
        <v>0.81497154943388805</v>
      </c>
      <c r="N7" s="24">
        <v>86.079637423114207</v>
      </c>
      <c r="O7" s="24">
        <v>0.83228537991048901</v>
      </c>
      <c r="P7" s="24">
        <v>0.805657149068428</v>
      </c>
      <c r="Q7" s="24">
        <v>0.81727839423658</v>
      </c>
      <c r="R7" s="24">
        <v>85.678213013920299</v>
      </c>
      <c r="S7" s="24">
        <v>0.82596062186491004</v>
      </c>
      <c r="T7" s="24">
        <v>0.79862985726342195</v>
      </c>
      <c r="U7" s="24">
        <v>0.81049850887484198</v>
      </c>
    </row>
    <row r="8" spans="1:21" ht="15.75" x14ac:dyDescent="0.25">
      <c r="A8" s="24">
        <v>0.6</v>
      </c>
      <c r="B8" s="24">
        <v>86.209129168015494</v>
      </c>
      <c r="C8" s="24">
        <v>0.82895695655451396</v>
      </c>
      <c r="D8" s="24">
        <v>0.80911405257062796</v>
      </c>
      <c r="E8" s="24">
        <v>0.81810725185774902</v>
      </c>
      <c r="F8" s="24">
        <v>86.063450955001599</v>
      </c>
      <c r="G8" s="24">
        <v>0.82812456733032402</v>
      </c>
      <c r="H8" s="24">
        <v>0.80510682552869595</v>
      </c>
      <c r="I8" s="24">
        <v>0.81536895106223295</v>
      </c>
      <c r="J8" s="24">
        <v>85.853026869537004</v>
      </c>
      <c r="K8" s="24">
        <v>0.83040222107856299</v>
      </c>
      <c r="L8" s="24">
        <v>0.79851014791719199</v>
      </c>
      <c r="M8" s="24">
        <v>0.81206132855327895</v>
      </c>
      <c r="N8" s="24">
        <v>85.8125606992554</v>
      </c>
      <c r="O8" s="24">
        <v>0.83244676198673495</v>
      </c>
      <c r="P8" s="24">
        <v>0.79591483882092495</v>
      </c>
      <c r="Q8" s="24">
        <v>0.81105821833675595</v>
      </c>
      <c r="R8" s="24">
        <v>85.483975396568397</v>
      </c>
      <c r="S8" s="24">
        <v>0.82737225994094299</v>
      </c>
      <c r="T8" s="24">
        <v>0.78911869787604505</v>
      </c>
      <c r="U8" s="24">
        <v>0.80481684635311501</v>
      </c>
    </row>
    <row r="9" spans="1:21" ht="15.75" x14ac:dyDescent="0.25">
      <c r="A9" s="24">
        <v>0.7</v>
      </c>
      <c r="B9" s="24">
        <v>86.014891550663606</v>
      </c>
      <c r="C9" s="24">
        <v>0.82823183275851597</v>
      </c>
      <c r="D9" s="24">
        <v>0.80275040059587599</v>
      </c>
      <c r="E9" s="24">
        <v>0.81397273259542202</v>
      </c>
      <c r="F9" s="24">
        <v>85.917772741987605</v>
      </c>
      <c r="G9" s="24">
        <v>0.82930218500225295</v>
      </c>
      <c r="H9" s="24">
        <v>0.79733638558708597</v>
      </c>
      <c r="I9" s="24">
        <v>0.81096590882713304</v>
      </c>
      <c r="J9" s="24">
        <v>85.691162188410402</v>
      </c>
      <c r="K9" s="24">
        <v>0.83160636707721003</v>
      </c>
      <c r="L9" s="24">
        <v>0.79100135006596894</v>
      </c>
      <c r="M9" s="24">
        <v>0.80750084312086601</v>
      </c>
      <c r="N9" s="24">
        <v>85.505017805114903</v>
      </c>
      <c r="O9" s="24">
        <v>0.83198292246694605</v>
      </c>
      <c r="P9" s="24">
        <v>0.78635964165266703</v>
      </c>
      <c r="Q9" s="24">
        <v>0.80436925768977396</v>
      </c>
      <c r="R9" s="24">
        <v>85.205568145030696</v>
      </c>
      <c r="S9" s="24">
        <v>0.82766737231245702</v>
      </c>
      <c r="T9" s="24">
        <v>0.77925861204659097</v>
      </c>
      <c r="U9" s="24">
        <v>0.79806914419829</v>
      </c>
    </row>
    <row r="10" spans="1:21" ht="15.75" x14ac:dyDescent="0.25">
      <c r="A10" s="24">
        <v>0.8</v>
      </c>
      <c r="B10" s="24">
        <v>85.853026869537004</v>
      </c>
      <c r="C10" s="24">
        <v>0.82842918511114205</v>
      </c>
      <c r="D10" s="24">
        <v>0.79621958771627599</v>
      </c>
      <c r="E10" s="24">
        <v>0.80992982757015997</v>
      </c>
      <c r="F10" s="24">
        <v>85.739721592748396</v>
      </c>
      <c r="G10" s="24">
        <v>0.83058670103409105</v>
      </c>
      <c r="H10" s="24">
        <v>0.788958042909913</v>
      </c>
      <c r="I10" s="24">
        <v>0.80586459753186901</v>
      </c>
      <c r="J10" s="24">
        <v>85.550879464767405</v>
      </c>
      <c r="K10" s="24">
        <v>0.83375187599217604</v>
      </c>
      <c r="L10" s="24">
        <v>0.78351500414224695</v>
      </c>
      <c r="M10" s="24">
        <v>0.80295031277089102</v>
      </c>
      <c r="N10" s="24">
        <v>85.270314017481297</v>
      </c>
      <c r="O10" s="24">
        <v>0.83286422697566398</v>
      </c>
      <c r="P10" s="24">
        <v>0.777863054912597</v>
      </c>
      <c r="Q10" s="24">
        <v>0.79851027529572305</v>
      </c>
      <c r="R10" s="24">
        <v>85.108449336354795</v>
      </c>
      <c r="S10" s="24">
        <v>0.82991557819938699</v>
      </c>
      <c r="T10" s="24">
        <v>0.77329095975559603</v>
      </c>
      <c r="U10" s="24">
        <v>0.79437623949621905</v>
      </c>
    </row>
    <row r="11" spans="1:21" ht="15.75" x14ac:dyDescent="0.25">
      <c r="A11" s="24">
        <v>0.9</v>
      </c>
      <c r="B11" s="24">
        <v>85.594043379734501</v>
      </c>
      <c r="C11" s="24">
        <v>0.82731251422444296</v>
      </c>
      <c r="D11" s="24">
        <v>0.78863939072935796</v>
      </c>
      <c r="E11" s="24">
        <v>0.80454551594549295</v>
      </c>
      <c r="F11" s="24">
        <v>85.658789252185102</v>
      </c>
      <c r="G11" s="24">
        <v>0.83294621290187898</v>
      </c>
      <c r="H11" s="24">
        <v>0.78298435585845605</v>
      </c>
      <c r="I11" s="24">
        <v>0.802456883211071</v>
      </c>
      <c r="J11" s="24">
        <v>85.302686953706697</v>
      </c>
      <c r="K11" s="24">
        <v>0.83367677126056405</v>
      </c>
      <c r="L11" s="24">
        <v>0.77591639858101402</v>
      </c>
      <c r="M11" s="24">
        <v>0.79736242840381699</v>
      </c>
      <c r="N11" s="24">
        <v>85.197474910974407</v>
      </c>
      <c r="O11" s="24">
        <v>0.83558019208735801</v>
      </c>
      <c r="P11" s="24">
        <v>0.77261820257192504</v>
      </c>
      <c r="Q11" s="24">
        <v>0.79531213098430098</v>
      </c>
      <c r="R11" s="24">
        <v>84.953059242473302</v>
      </c>
      <c r="S11" s="24">
        <v>0.83225289635198796</v>
      </c>
      <c r="T11" s="24">
        <v>0.76593959767262298</v>
      </c>
      <c r="U11" s="24">
        <v>0.789397916928544</v>
      </c>
    </row>
    <row r="12" spans="1:21" ht="15.75" x14ac:dyDescent="0.25">
      <c r="A12" s="24">
        <v>1</v>
      </c>
      <c r="B12" s="24">
        <v>85.594043379734501</v>
      </c>
      <c r="C12" s="24">
        <v>0.83103363922045803</v>
      </c>
      <c r="D12" s="24">
        <v>0.78321135685284504</v>
      </c>
      <c r="E12" s="24">
        <v>0.80202644908954202</v>
      </c>
      <c r="F12" s="24">
        <v>85.626416315959801</v>
      </c>
      <c r="G12" s="24">
        <v>0.83606289068671702</v>
      </c>
      <c r="H12" s="24">
        <v>0.77811617205001804</v>
      </c>
      <c r="I12" s="24">
        <v>0.79984650456392803</v>
      </c>
      <c r="J12" s="24">
        <v>85.162404230063601</v>
      </c>
      <c r="K12" s="24">
        <v>0.83566538155478698</v>
      </c>
      <c r="L12" s="24">
        <v>0.76955934625651701</v>
      </c>
      <c r="M12" s="24">
        <v>0.79305456216746695</v>
      </c>
      <c r="N12" s="24">
        <v>84.922304953059196</v>
      </c>
      <c r="O12" s="24">
        <v>0.83579368022289602</v>
      </c>
      <c r="P12" s="24">
        <v>0.76449478410720995</v>
      </c>
      <c r="Q12" s="24">
        <v>0.78900322541659595</v>
      </c>
      <c r="R12" s="24">
        <v>84.713499514405896</v>
      </c>
      <c r="S12" s="24">
        <v>0.83307299324081596</v>
      </c>
      <c r="T12" s="24">
        <v>0.75816355461023999</v>
      </c>
      <c r="U12" s="24">
        <v>0.78340303961326996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8"/>
  <sheetViews>
    <sheetView zoomScale="85" zoomScaleNormal="85" workbookViewId="0">
      <selection activeCell="N14" sqref="N14"/>
    </sheetView>
  </sheetViews>
  <sheetFormatPr defaultColWidth="8.85546875" defaultRowHeight="15" x14ac:dyDescent="0.25"/>
  <cols>
    <col min="1" max="1" width="13.7109375" style="1" customWidth="1"/>
    <col min="2" max="2" width="12.5703125" style="1" customWidth="1"/>
    <col min="3" max="3" width="17.140625" style="1" customWidth="1"/>
    <col min="4" max="4" width="8.85546875" style="1"/>
    <col min="5" max="5" width="15" style="1" customWidth="1"/>
    <col min="6" max="20" width="8.85546875" style="1"/>
    <col min="21" max="21" width="16.42578125" style="1" customWidth="1"/>
    <col min="22" max="16384" width="8.85546875" style="1"/>
  </cols>
  <sheetData>
    <row r="1" spans="1:21" ht="15.75" x14ac:dyDescent="0.25">
      <c r="A1" s="16" t="s">
        <v>131</v>
      </c>
      <c r="B1" s="31">
        <v>0.1</v>
      </c>
      <c r="C1" s="31"/>
      <c r="D1" s="31"/>
      <c r="E1" s="31"/>
      <c r="F1" s="31">
        <v>0.2</v>
      </c>
      <c r="G1" s="31"/>
      <c r="H1" s="31"/>
      <c r="I1" s="31"/>
      <c r="J1" s="31">
        <v>0.3</v>
      </c>
      <c r="K1" s="31"/>
      <c r="L1" s="31"/>
      <c r="M1" s="31"/>
      <c r="N1" s="31">
        <v>0.4</v>
      </c>
      <c r="O1" s="31"/>
      <c r="P1" s="31"/>
      <c r="Q1" s="31"/>
      <c r="R1" s="31">
        <v>0.5</v>
      </c>
      <c r="S1" s="31"/>
      <c r="T1" s="31"/>
      <c r="U1" s="31"/>
    </row>
    <row r="2" spans="1:21" ht="15.75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</row>
    <row r="3" spans="1:21" ht="15.75" x14ac:dyDescent="0.25">
      <c r="A3" s="16">
        <v>0.1</v>
      </c>
      <c r="B3" s="16">
        <v>85.788280997086403</v>
      </c>
      <c r="C3" s="16">
        <v>0.81523010603064505</v>
      </c>
      <c r="D3" s="16">
        <v>0.83261156313423201</v>
      </c>
      <c r="E3" s="16">
        <v>0.82308319833696397</v>
      </c>
      <c r="F3" s="16">
        <v>84.817092910326906</v>
      </c>
      <c r="G3" s="16">
        <v>0.80347462640066003</v>
      </c>
      <c r="H3" s="16">
        <v>0.820819696424129</v>
      </c>
      <c r="I3" s="16">
        <v>0.81126268814409597</v>
      </c>
      <c r="J3" s="16">
        <v>85.389014783640803</v>
      </c>
      <c r="K3" s="16">
        <v>0.813050942924612</v>
      </c>
      <c r="L3" s="16">
        <v>0.82368749159159005</v>
      </c>
      <c r="M3" s="16">
        <v>0.81804780474393102</v>
      </c>
      <c r="N3" s="16">
        <v>85.577856911621794</v>
      </c>
      <c r="O3" s="16">
        <v>0.81644247597220598</v>
      </c>
      <c r="P3" s="16">
        <v>0.82481534649904098</v>
      </c>
      <c r="Q3" s="16">
        <v>0.82043160043534002</v>
      </c>
      <c r="R3" s="16">
        <v>85.076076400129494</v>
      </c>
      <c r="S3" s="16">
        <v>0.80924184181679704</v>
      </c>
      <c r="T3" s="16">
        <v>0.81670396169939097</v>
      </c>
      <c r="U3" s="16">
        <v>0.81281485864741598</v>
      </c>
    </row>
    <row r="4" spans="1:21" ht="15.75" x14ac:dyDescent="0.25">
      <c r="A4" s="16">
        <v>0.2</v>
      </c>
      <c r="B4" s="16">
        <v>85.723535124635802</v>
      </c>
      <c r="C4" s="16">
        <v>0.81510833426377305</v>
      </c>
      <c r="D4" s="16">
        <v>0.82713013436194904</v>
      </c>
      <c r="E4" s="16">
        <v>0.82072569135317497</v>
      </c>
      <c r="F4" s="16">
        <v>85.383619294269906</v>
      </c>
      <c r="G4" s="16">
        <v>0.81100367110383298</v>
      </c>
      <c r="H4" s="16">
        <v>0.82274378301104201</v>
      </c>
      <c r="I4" s="16">
        <v>0.81649091465006196</v>
      </c>
      <c r="J4" s="16">
        <v>85.874608827020595</v>
      </c>
      <c r="K4" s="16">
        <v>0.82017542888959305</v>
      </c>
      <c r="L4" s="16">
        <v>0.82438087556026496</v>
      </c>
      <c r="M4" s="16">
        <v>0.82223058421913497</v>
      </c>
      <c r="N4" s="16">
        <v>85.885399805762304</v>
      </c>
      <c r="O4" s="16">
        <v>0.82190484552790399</v>
      </c>
      <c r="P4" s="16">
        <v>0.82190484552790399</v>
      </c>
      <c r="Q4" s="16">
        <v>0.82190484552790399</v>
      </c>
      <c r="R4" s="16">
        <v>85.568145030754295</v>
      </c>
      <c r="S4" s="16">
        <v>0.81678726064613105</v>
      </c>
      <c r="T4" s="16">
        <v>0.81673925775753198</v>
      </c>
      <c r="U4" s="16">
        <v>0.81676325303600805</v>
      </c>
    </row>
    <row r="5" spans="1:21" ht="15.75" x14ac:dyDescent="0.25">
      <c r="A5" s="16">
        <v>0.3</v>
      </c>
      <c r="B5" s="16">
        <v>85.755908060861103</v>
      </c>
      <c r="C5" s="16">
        <v>0.81696414350244295</v>
      </c>
      <c r="D5" s="16">
        <v>0.82037178946419398</v>
      </c>
      <c r="E5" s="16">
        <v>0.81863744569104402</v>
      </c>
      <c r="F5" s="16">
        <v>85.594043379734501</v>
      </c>
      <c r="G5" s="16">
        <v>0.81467948080841901</v>
      </c>
      <c r="H5" s="16">
        <v>0.81972378176385596</v>
      </c>
      <c r="I5" s="16">
        <v>0.81713363536904104</v>
      </c>
      <c r="J5" s="16">
        <v>85.8961907845041</v>
      </c>
      <c r="K5" s="16">
        <v>0.82206334328410802</v>
      </c>
      <c r="L5" s="16">
        <v>0.81888233655822795</v>
      </c>
      <c r="M5" s="16">
        <v>0.82044644640712205</v>
      </c>
      <c r="N5" s="16">
        <v>86.039171252832602</v>
      </c>
      <c r="O5" s="16">
        <v>0.82612549373124899</v>
      </c>
      <c r="P5" s="16">
        <v>0.81710060151234898</v>
      </c>
      <c r="Q5" s="16">
        <v>0.821405000453859</v>
      </c>
      <c r="R5" s="16">
        <v>85.600517966979595</v>
      </c>
      <c r="S5" s="16">
        <v>0.81927164177509804</v>
      </c>
      <c r="T5" s="16">
        <v>0.81044597910626603</v>
      </c>
      <c r="U5" s="16">
        <v>0.81465766655335603</v>
      </c>
    </row>
    <row r="6" spans="1:21" ht="15.75" x14ac:dyDescent="0.25">
      <c r="A6" s="16">
        <v>0.4</v>
      </c>
      <c r="B6" s="16">
        <v>85.950145678213005</v>
      </c>
      <c r="C6" s="16">
        <v>0.82107012778667199</v>
      </c>
      <c r="D6" s="16">
        <v>0.81704252380231701</v>
      </c>
      <c r="E6" s="16">
        <v>0.81901530901530895</v>
      </c>
      <c r="F6" s="16">
        <v>85.788280997086403</v>
      </c>
      <c r="G6" s="16">
        <v>0.81922327075661705</v>
      </c>
      <c r="H6" s="16">
        <v>0.81446333775212698</v>
      </c>
      <c r="I6" s="16">
        <v>0.81678558767134202</v>
      </c>
      <c r="J6" s="16">
        <v>85.885399805762304</v>
      </c>
      <c r="K6" s="16">
        <v>0.82417332525118903</v>
      </c>
      <c r="L6" s="16">
        <v>0.81240904166558403</v>
      </c>
      <c r="M6" s="16">
        <v>0.81794161628529405</v>
      </c>
      <c r="N6" s="16">
        <v>86.087730657170596</v>
      </c>
      <c r="O6" s="16">
        <v>0.82920969500706398</v>
      </c>
      <c r="P6" s="16">
        <v>0.81194560312033204</v>
      </c>
      <c r="Q6" s="16">
        <v>0.81984171541105799</v>
      </c>
      <c r="R6" s="16">
        <v>85.645840077694999</v>
      </c>
      <c r="S6" s="16">
        <v>0.82263115589311997</v>
      </c>
      <c r="T6" s="16">
        <v>0.80408983600404005</v>
      </c>
      <c r="U6" s="16">
        <v>0.812506017370074</v>
      </c>
    </row>
    <row r="7" spans="1:21" ht="15.75" x14ac:dyDescent="0.25">
      <c r="A7" s="16">
        <v>0.5</v>
      </c>
      <c r="B7" s="16">
        <v>86.112010359339493</v>
      </c>
      <c r="C7" s="16">
        <v>0.82459499955767801</v>
      </c>
      <c r="D7" s="16">
        <v>0.81504356916168397</v>
      </c>
      <c r="E7" s="16">
        <v>0.81959519423676497</v>
      </c>
      <c r="F7" s="16">
        <v>85.998705082550899</v>
      </c>
      <c r="G7" s="16">
        <v>0.82394819750745796</v>
      </c>
      <c r="H7" s="16">
        <v>0.81163698564461695</v>
      </c>
      <c r="I7" s="16">
        <v>0.81742123470608097</v>
      </c>
      <c r="J7" s="16">
        <v>85.885399805762304</v>
      </c>
      <c r="K7" s="16">
        <v>0.82755963316710901</v>
      </c>
      <c r="L7" s="16">
        <v>0.80488041767075802</v>
      </c>
      <c r="M7" s="16">
        <v>0.81497154943388805</v>
      </c>
      <c r="N7" s="16">
        <v>86.079637423114207</v>
      </c>
      <c r="O7" s="16">
        <v>0.83228537991048901</v>
      </c>
      <c r="P7" s="16">
        <v>0.805657149068428</v>
      </c>
      <c r="Q7" s="16">
        <v>0.81727839423658</v>
      </c>
      <c r="R7" s="16">
        <v>85.678213013920299</v>
      </c>
      <c r="S7" s="16">
        <v>0.82596062186491004</v>
      </c>
      <c r="T7" s="16">
        <v>0.79862985726342195</v>
      </c>
      <c r="U7" s="16">
        <v>0.81049850887484198</v>
      </c>
    </row>
    <row r="8" spans="1:21" ht="15.75" x14ac:dyDescent="0.25">
      <c r="A8" s="16">
        <v>0.6</v>
      </c>
      <c r="B8" s="16">
        <v>86.209129168015494</v>
      </c>
      <c r="C8" s="16">
        <v>0.82895695655451396</v>
      </c>
      <c r="D8" s="16">
        <v>0.80911405257062796</v>
      </c>
      <c r="E8" s="16">
        <v>0.81810725185774902</v>
      </c>
      <c r="F8" s="16">
        <v>86.063450955001599</v>
      </c>
      <c r="G8" s="16">
        <v>0.82812456733032402</v>
      </c>
      <c r="H8" s="16">
        <v>0.80510682552869595</v>
      </c>
      <c r="I8" s="16">
        <v>0.81536895106223295</v>
      </c>
      <c r="J8" s="16">
        <v>85.853026869537004</v>
      </c>
      <c r="K8" s="16">
        <v>0.83040222107856299</v>
      </c>
      <c r="L8" s="16">
        <v>0.79851014791719199</v>
      </c>
      <c r="M8" s="16">
        <v>0.81206132855327895</v>
      </c>
      <c r="N8" s="16">
        <v>85.8125606992554</v>
      </c>
      <c r="O8" s="16">
        <v>0.83244676198673495</v>
      </c>
      <c r="P8" s="16">
        <v>0.79591483882092495</v>
      </c>
      <c r="Q8" s="16">
        <v>0.81105821833675595</v>
      </c>
      <c r="R8" s="16">
        <v>85.483975396568397</v>
      </c>
      <c r="S8" s="16">
        <v>0.82737225994094299</v>
      </c>
      <c r="T8" s="16">
        <v>0.78911869787604505</v>
      </c>
      <c r="U8" s="16">
        <v>0.80481684635311501</v>
      </c>
    </row>
    <row r="9" spans="1:21" ht="15.75" x14ac:dyDescent="0.25">
      <c r="A9" s="16">
        <v>0.7</v>
      </c>
      <c r="B9" s="16">
        <v>86.014891550663606</v>
      </c>
      <c r="C9" s="16">
        <v>0.82823183275851597</v>
      </c>
      <c r="D9" s="16">
        <v>0.80275040059587599</v>
      </c>
      <c r="E9" s="16">
        <v>0.81397273259542202</v>
      </c>
      <c r="F9" s="16">
        <v>85.917772741987605</v>
      </c>
      <c r="G9" s="16">
        <v>0.82930218500225295</v>
      </c>
      <c r="H9" s="16">
        <v>0.79733638558708597</v>
      </c>
      <c r="I9" s="16">
        <v>0.81096590882713304</v>
      </c>
      <c r="J9" s="16">
        <v>85.691162188410402</v>
      </c>
      <c r="K9" s="16">
        <v>0.83160636707721003</v>
      </c>
      <c r="L9" s="16">
        <v>0.79100135006596894</v>
      </c>
      <c r="M9" s="16">
        <v>0.80750084312086601</v>
      </c>
      <c r="N9" s="16">
        <v>85.505017805114903</v>
      </c>
      <c r="O9" s="16">
        <v>0.83198292246694605</v>
      </c>
      <c r="P9" s="16">
        <v>0.78635964165266703</v>
      </c>
      <c r="Q9" s="16">
        <v>0.80436925768977396</v>
      </c>
      <c r="R9" s="16">
        <v>85.205568145030696</v>
      </c>
      <c r="S9" s="16">
        <v>0.82766737231245702</v>
      </c>
      <c r="T9" s="16">
        <v>0.77925861204659097</v>
      </c>
      <c r="U9" s="16">
        <v>0.79806914419829</v>
      </c>
    </row>
    <row r="10" spans="1:21" ht="15.75" x14ac:dyDescent="0.25">
      <c r="A10" s="16">
        <v>0.8</v>
      </c>
      <c r="B10" s="16">
        <v>85.853026869537004</v>
      </c>
      <c r="C10" s="16">
        <v>0.82842918511114205</v>
      </c>
      <c r="D10" s="16">
        <v>0.79621958771627599</v>
      </c>
      <c r="E10" s="16">
        <v>0.80992982757015997</v>
      </c>
      <c r="F10" s="16">
        <v>85.739721592748396</v>
      </c>
      <c r="G10" s="16">
        <v>0.83058670103409105</v>
      </c>
      <c r="H10" s="16">
        <v>0.788958042909913</v>
      </c>
      <c r="I10" s="16">
        <v>0.80586459753186901</v>
      </c>
      <c r="J10" s="16">
        <v>85.550879464767405</v>
      </c>
      <c r="K10" s="16">
        <v>0.83375187599217604</v>
      </c>
      <c r="L10" s="16">
        <v>0.78351500414224695</v>
      </c>
      <c r="M10" s="16">
        <v>0.80295031277089102</v>
      </c>
      <c r="N10" s="16">
        <v>85.270314017481297</v>
      </c>
      <c r="O10" s="16">
        <v>0.83286422697566398</v>
      </c>
      <c r="P10" s="16">
        <v>0.777863054912597</v>
      </c>
      <c r="Q10" s="16">
        <v>0.79851027529572305</v>
      </c>
      <c r="R10" s="16">
        <v>85.108449336354795</v>
      </c>
      <c r="S10" s="16">
        <v>0.82991557819938699</v>
      </c>
      <c r="T10" s="16">
        <v>0.77329095975559603</v>
      </c>
      <c r="U10" s="16">
        <v>0.79437623949621905</v>
      </c>
    </row>
    <row r="11" spans="1:21" ht="15.75" x14ac:dyDescent="0.25">
      <c r="A11" s="16">
        <v>0.9</v>
      </c>
      <c r="B11" s="16">
        <v>85.594043379734501</v>
      </c>
      <c r="C11" s="16">
        <v>0.82731251422444296</v>
      </c>
      <c r="D11" s="16">
        <v>0.78863939072935796</v>
      </c>
      <c r="E11" s="16">
        <v>0.80454551594549295</v>
      </c>
      <c r="F11" s="16">
        <v>85.658789252185102</v>
      </c>
      <c r="G11" s="16">
        <v>0.83294621290187898</v>
      </c>
      <c r="H11" s="16">
        <v>0.78298435585845605</v>
      </c>
      <c r="I11" s="16">
        <v>0.802456883211071</v>
      </c>
      <c r="J11" s="16">
        <v>85.302686953706697</v>
      </c>
      <c r="K11" s="16">
        <v>0.83367677126056405</v>
      </c>
      <c r="L11" s="16">
        <v>0.77591639858101402</v>
      </c>
      <c r="M11" s="16">
        <v>0.79736242840381699</v>
      </c>
      <c r="N11" s="16">
        <v>85.197474910974407</v>
      </c>
      <c r="O11" s="16">
        <v>0.83558019208735801</v>
      </c>
      <c r="P11" s="16">
        <v>0.77261820257192504</v>
      </c>
      <c r="Q11" s="16">
        <v>0.79531213098430098</v>
      </c>
      <c r="R11" s="16">
        <v>84.953059242473302</v>
      </c>
      <c r="S11" s="16">
        <v>0.83225289635198796</v>
      </c>
      <c r="T11" s="16">
        <v>0.76593959767262298</v>
      </c>
      <c r="U11" s="16">
        <v>0.789397916928544</v>
      </c>
    </row>
    <row r="12" spans="1:21" ht="15.75" x14ac:dyDescent="0.25">
      <c r="A12" s="16">
        <v>1</v>
      </c>
      <c r="B12" s="16">
        <v>85.594043379734501</v>
      </c>
      <c r="C12" s="16">
        <v>0.83103363922045803</v>
      </c>
      <c r="D12" s="16">
        <v>0.78321135685284504</v>
      </c>
      <c r="E12" s="16">
        <v>0.80202644908954202</v>
      </c>
      <c r="F12" s="16">
        <v>85.626416315959801</v>
      </c>
      <c r="G12" s="16">
        <v>0.83606289068671702</v>
      </c>
      <c r="H12" s="16">
        <v>0.77811617205001804</v>
      </c>
      <c r="I12" s="16">
        <v>0.79984650456392803</v>
      </c>
      <c r="J12" s="16">
        <v>85.162404230063601</v>
      </c>
      <c r="K12" s="16">
        <v>0.83566538155478698</v>
      </c>
      <c r="L12" s="16">
        <v>0.76955934625651701</v>
      </c>
      <c r="M12" s="16">
        <v>0.79305456216746695</v>
      </c>
      <c r="N12" s="16">
        <v>84.922304953059196</v>
      </c>
      <c r="O12" s="16">
        <v>0.83579368022289602</v>
      </c>
      <c r="P12" s="16">
        <v>0.76449478410720995</v>
      </c>
      <c r="Q12" s="16">
        <v>0.78900322541659595</v>
      </c>
      <c r="R12" s="16">
        <v>84.713499514405896</v>
      </c>
      <c r="S12" s="16">
        <v>0.83307299324081596</v>
      </c>
      <c r="T12" s="16">
        <v>0.75816355461023999</v>
      </c>
      <c r="U12" s="16">
        <v>0.78340303961326996</v>
      </c>
    </row>
    <row r="15" spans="1:21" x14ac:dyDescent="0.25">
      <c r="A15" s="1" t="s">
        <v>21</v>
      </c>
    </row>
    <row r="17" spans="1:31" x14ac:dyDescent="0.25">
      <c r="B17" s="2" t="s">
        <v>22</v>
      </c>
      <c r="C17" s="3" t="s">
        <v>23</v>
      </c>
      <c r="D17" s="2"/>
      <c r="E17" s="2" t="s">
        <v>25</v>
      </c>
      <c r="F17" s="3" t="s">
        <v>26</v>
      </c>
      <c r="G17" s="2"/>
      <c r="H17" s="2" t="s">
        <v>28</v>
      </c>
      <c r="I17" s="3" t="s">
        <v>26</v>
      </c>
      <c r="J17" s="2"/>
      <c r="K17" s="2" t="s">
        <v>30</v>
      </c>
      <c r="L17" s="32">
        <v>2</v>
      </c>
      <c r="M17" s="32"/>
      <c r="N17" s="32"/>
      <c r="Q17" s="1" t="s">
        <v>132</v>
      </c>
      <c r="R17" s="1" t="s">
        <v>133</v>
      </c>
      <c r="T17" s="1" t="s">
        <v>136</v>
      </c>
      <c r="U17" s="1" t="s">
        <v>137</v>
      </c>
    </row>
    <row r="18" spans="1:31" x14ac:dyDescent="0.25">
      <c r="B18" s="2"/>
      <c r="C18" s="2" t="s">
        <v>24</v>
      </c>
      <c r="D18" s="2"/>
      <c r="E18" s="2"/>
      <c r="F18" s="2" t="s">
        <v>27</v>
      </c>
      <c r="G18" s="2"/>
      <c r="H18" s="2"/>
      <c r="I18" s="2" t="s">
        <v>29</v>
      </c>
      <c r="J18" s="2"/>
      <c r="K18" s="2"/>
      <c r="L18" s="3">
        <v>1</v>
      </c>
      <c r="M18" s="2" t="s">
        <v>31</v>
      </c>
      <c r="N18" s="3">
        <v>1</v>
      </c>
      <c r="Q18" s="1" t="s">
        <v>134</v>
      </c>
      <c r="R18" s="1" t="s">
        <v>135</v>
      </c>
      <c r="T18" s="1" t="s">
        <v>138</v>
      </c>
      <c r="U18" s="1" t="s">
        <v>139</v>
      </c>
    </row>
    <row r="19" spans="1:3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 t="s">
        <v>28</v>
      </c>
      <c r="M19" s="2"/>
      <c r="N19" s="2" t="s">
        <v>32</v>
      </c>
    </row>
    <row r="21" spans="1:31" x14ac:dyDescent="0.25">
      <c r="A21" s="28" t="s">
        <v>33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x14ac:dyDescent="0.25">
      <c r="A23" s="26"/>
      <c r="B23" s="28">
        <v>0.1</v>
      </c>
      <c r="C23" s="28"/>
      <c r="D23" s="28"/>
      <c r="E23" s="28">
        <f>B23+0.1</f>
        <v>0.2</v>
      </c>
      <c r="F23" s="28"/>
      <c r="G23" s="28"/>
      <c r="H23" s="28">
        <f t="shared" ref="H23" si="0">E23+0.1</f>
        <v>0.30000000000000004</v>
      </c>
      <c r="I23" s="28"/>
      <c r="J23" s="28"/>
      <c r="K23" s="28">
        <f t="shared" ref="K23" si="1">H23+0.1</f>
        <v>0.4</v>
      </c>
      <c r="L23" s="28"/>
      <c r="M23" s="28"/>
      <c r="N23" s="28">
        <f t="shared" ref="N23" si="2">K23+0.1</f>
        <v>0.5</v>
      </c>
      <c r="O23" s="28"/>
      <c r="P23" s="28"/>
      <c r="Q23" s="28">
        <f t="shared" ref="Q23" si="3">N23+0.1</f>
        <v>0.6</v>
      </c>
      <c r="R23" s="28"/>
      <c r="S23" s="28"/>
      <c r="T23" s="28">
        <f t="shared" ref="T23" si="4">Q23+0.1</f>
        <v>0.7</v>
      </c>
      <c r="U23" s="28"/>
      <c r="V23" s="28"/>
      <c r="W23" s="28">
        <f t="shared" ref="W23" si="5">T23+0.1</f>
        <v>0.79999999999999993</v>
      </c>
      <c r="X23" s="28"/>
      <c r="Y23" s="28"/>
      <c r="Z23" s="28">
        <f t="shared" ref="Z23" si="6">W23+0.1</f>
        <v>0.89999999999999991</v>
      </c>
      <c r="AA23" s="28"/>
      <c r="AB23" s="28"/>
      <c r="AC23" s="28">
        <f t="shared" ref="AC23" si="7">Z23+0.1</f>
        <v>0.99999999999999989</v>
      </c>
      <c r="AD23" s="28"/>
      <c r="AE23" s="28"/>
    </row>
    <row r="24" spans="1:31" x14ac:dyDescent="0.25">
      <c r="A24" s="30"/>
      <c r="B24" s="4"/>
      <c r="C24" s="28" t="s">
        <v>38</v>
      </c>
      <c r="D24" s="28"/>
      <c r="E24" s="4"/>
      <c r="F24" s="28" t="s">
        <v>38</v>
      </c>
      <c r="G24" s="28"/>
      <c r="H24" s="4"/>
      <c r="I24" s="28" t="s">
        <v>38</v>
      </c>
      <c r="J24" s="28"/>
      <c r="K24" s="4"/>
      <c r="L24" s="28" t="s">
        <v>38</v>
      </c>
      <c r="M24" s="28"/>
      <c r="N24" s="4"/>
      <c r="O24" s="28" t="s">
        <v>38</v>
      </c>
      <c r="P24" s="28"/>
      <c r="Q24" s="4"/>
      <c r="R24" s="28" t="s">
        <v>38</v>
      </c>
      <c r="S24" s="28"/>
      <c r="T24" s="4"/>
      <c r="U24" s="28" t="s">
        <v>38</v>
      </c>
      <c r="V24" s="28"/>
      <c r="W24" s="4"/>
      <c r="X24" s="28" t="s">
        <v>38</v>
      </c>
      <c r="Y24" s="28"/>
      <c r="Z24" s="4"/>
      <c r="AA24" s="28" t="s">
        <v>38</v>
      </c>
      <c r="AB24" s="28"/>
      <c r="AC24" s="4"/>
      <c r="AD24" s="28" t="s">
        <v>38</v>
      </c>
      <c r="AE24" s="28"/>
    </row>
    <row r="25" spans="1:31" ht="14.45" customHeight="1" x14ac:dyDescent="0.25">
      <c r="A25" s="30"/>
      <c r="B25" s="29" t="s">
        <v>39</v>
      </c>
      <c r="C25" s="28" t="s">
        <v>36</v>
      </c>
      <c r="D25" s="28"/>
      <c r="E25" s="29" t="s">
        <v>39</v>
      </c>
      <c r="F25" s="28" t="s">
        <v>36</v>
      </c>
      <c r="G25" s="28"/>
      <c r="H25" s="29" t="s">
        <v>39</v>
      </c>
      <c r="I25" s="28" t="s">
        <v>36</v>
      </c>
      <c r="J25" s="28"/>
      <c r="K25" s="29" t="s">
        <v>39</v>
      </c>
      <c r="L25" s="28" t="s">
        <v>36</v>
      </c>
      <c r="M25" s="28"/>
      <c r="N25" s="29" t="s">
        <v>39</v>
      </c>
      <c r="O25" s="28" t="s">
        <v>36</v>
      </c>
      <c r="P25" s="28"/>
      <c r="Q25" s="29" t="s">
        <v>39</v>
      </c>
      <c r="R25" s="28" t="s">
        <v>36</v>
      </c>
      <c r="S25" s="28"/>
      <c r="T25" s="29" t="s">
        <v>39</v>
      </c>
      <c r="U25" s="28" t="s">
        <v>36</v>
      </c>
      <c r="V25" s="28"/>
      <c r="W25" s="29" t="s">
        <v>39</v>
      </c>
      <c r="X25" s="28" t="s">
        <v>36</v>
      </c>
      <c r="Y25" s="28"/>
      <c r="Z25" s="29" t="s">
        <v>39</v>
      </c>
      <c r="AA25" s="28" t="s">
        <v>36</v>
      </c>
      <c r="AB25" s="28"/>
      <c r="AC25" s="29" t="s">
        <v>39</v>
      </c>
      <c r="AD25" s="28" t="s">
        <v>36</v>
      </c>
      <c r="AE25" s="28"/>
    </row>
    <row r="26" spans="1:31" x14ac:dyDescent="0.25">
      <c r="A26" s="27"/>
      <c r="B26" s="29"/>
      <c r="C26" s="4" t="s">
        <v>34</v>
      </c>
      <c r="D26" s="4" t="s">
        <v>35</v>
      </c>
      <c r="E26" s="29"/>
      <c r="F26" s="4" t="s">
        <v>34</v>
      </c>
      <c r="G26" s="4" t="s">
        <v>35</v>
      </c>
      <c r="H26" s="29"/>
      <c r="I26" s="4" t="s">
        <v>34</v>
      </c>
      <c r="J26" s="4" t="s">
        <v>35</v>
      </c>
      <c r="K26" s="29"/>
      <c r="L26" s="4" t="s">
        <v>34</v>
      </c>
      <c r="M26" s="4" t="s">
        <v>35</v>
      </c>
      <c r="N26" s="29"/>
      <c r="O26" s="4" t="s">
        <v>34</v>
      </c>
      <c r="P26" s="4" t="s">
        <v>35</v>
      </c>
      <c r="Q26" s="29"/>
      <c r="R26" s="4" t="s">
        <v>34</v>
      </c>
      <c r="S26" s="4" t="s">
        <v>35</v>
      </c>
      <c r="T26" s="29"/>
      <c r="U26" s="4" t="s">
        <v>34</v>
      </c>
      <c r="V26" s="4" t="s">
        <v>35</v>
      </c>
      <c r="W26" s="29"/>
      <c r="X26" s="4" t="s">
        <v>34</v>
      </c>
      <c r="Y26" s="4" t="s">
        <v>35</v>
      </c>
      <c r="Z26" s="29"/>
      <c r="AA26" s="4" t="s">
        <v>34</v>
      </c>
      <c r="AB26" s="4" t="s">
        <v>35</v>
      </c>
      <c r="AC26" s="29"/>
      <c r="AD26" s="4" t="s">
        <v>34</v>
      </c>
      <c r="AE26" s="4" t="s">
        <v>35</v>
      </c>
    </row>
    <row r="27" spans="1:31" x14ac:dyDescent="0.25">
      <c r="A27" s="28" t="s">
        <v>37</v>
      </c>
      <c r="B27" s="4" t="s">
        <v>34</v>
      </c>
      <c r="C27" s="5">
        <v>640</v>
      </c>
      <c r="D27" s="13">
        <v>182</v>
      </c>
      <c r="E27" s="4" t="s">
        <v>34</v>
      </c>
      <c r="F27" s="5">
        <v>627</v>
      </c>
      <c r="G27" s="4">
        <v>195</v>
      </c>
      <c r="H27" s="4" t="s">
        <v>34</v>
      </c>
      <c r="I27" s="5">
        <v>609</v>
      </c>
      <c r="J27" s="4">
        <v>213</v>
      </c>
      <c r="K27" s="4" t="s">
        <v>34</v>
      </c>
      <c r="L27" s="5">
        <v>597</v>
      </c>
      <c r="M27" s="4">
        <v>225</v>
      </c>
      <c r="N27" s="4" t="s">
        <v>34</v>
      </c>
      <c r="O27" s="5">
        <v>589</v>
      </c>
      <c r="P27" s="4">
        <v>233</v>
      </c>
      <c r="Q27" s="4" t="s">
        <v>34</v>
      </c>
      <c r="R27" s="5">
        <v>572</v>
      </c>
      <c r="S27" s="4">
        <v>250</v>
      </c>
      <c r="T27" s="4" t="s">
        <v>34</v>
      </c>
      <c r="U27" s="5">
        <v>559</v>
      </c>
      <c r="V27" s="4">
        <v>263</v>
      </c>
      <c r="W27" s="4" t="s">
        <v>34</v>
      </c>
      <c r="X27" s="5">
        <v>545</v>
      </c>
      <c r="Y27" s="4">
        <v>277</v>
      </c>
      <c r="Z27" s="4" t="s">
        <v>34</v>
      </c>
      <c r="AA27" s="5">
        <v>530</v>
      </c>
      <c r="AB27" s="4">
        <v>292</v>
      </c>
      <c r="AC27" s="4" t="s">
        <v>34</v>
      </c>
      <c r="AD27" s="5">
        <v>516</v>
      </c>
      <c r="AE27" s="4">
        <v>306</v>
      </c>
    </row>
    <row r="28" spans="1:31" x14ac:dyDescent="0.25">
      <c r="A28" s="28"/>
      <c r="B28" s="4" t="s">
        <v>35</v>
      </c>
      <c r="C28" s="13">
        <v>257</v>
      </c>
      <c r="D28" s="4">
        <v>2010</v>
      </c>
      <c r="E28" s="4" t="s">
        <v>35</v>
      </c>
      <c r="F28" s="4">
        <v>246</v>
      </c>
      <c r="G28" s="13">
        <v>2021</v>
      </c>
      <c r="H28" s="4" t="s">
        <v>35</v>
      </c>
      <c r="I28" s="4">
        <v>227</v>
      </c>
      <c r="J28" s="13">
        <v>2040</v>
      </c>
      <c r="K28" s="4" t="s">
        <v>35</v>
      </c>
      <c r="L28" s="4">
        <v>209</v>
      </c>
      <c r="M28" s="4">
        <v>2058</v>
      </c>
      <c r="N28" s="4" t="s">
        <v>35</v>
      </c>
      <c r="O28" s="4">
        <v>196</v>
      </c>
      <c r="P28" s="4">
        <v>2071</v>
      </c>
      <c r="Q28" s="4" t="s">
        <v>35</v>
      </c>
      <c r="R28" s="4">
        <v>176</v>
      </c>
      <c r="S28" s="4">
        <v>2091</v>
      </c>
      <c r="T28" s="4" t="s">
        <v>35</v>
      </c>
      <c r="U28" s="4">
        <v>169</v>
      </c>
      <c r="V28" s="4">
        <v>2098</v>
      </c>
      <c r="W28" s="4" t="s">
        <v>35</v>
      </c>
      <c r="X28" s="4">
        <v>160</v>
      </c>
      <c r="Y28" s="4">
        <v>2107</v>
      </c>
      <c r="Z28" s="4" t="s">
        <v>35</v>
      </c>
      <c r="AA28" s="4">
        <v>153</v>
      </c>
      <c r="AB28" s="4">
        <v>2114</v>
      </c>
      <c r="AC28" s="4" t="s">
        <v>35</v>
      </c>
      <c r="AD28" s="4">
        <v>139</v>
      </c>
      <c r="AE28" s="4">
        <v>2128</v>
      </c>
    </row>
    <row r="29" spans="1:31" x14ac:dyDescent="0.25">
      <c r="A29" s="2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30"/>
      <c r="B30" s="4" t="s">
        <v>40</v>
      </c>
      <c r="C30" s="28">
        <f>(C27+D28)/(C27+D27+C28+D28)</f>
        <v>0.85788280997086441</v>
      </c>
      <c r="D30" s="28"/>
      <c r="E30" s="4" t="s">
        <v>40</v>
      </c>
      <c r="F30" s="28">
        <f>(F27+G28)/(F27+G27+F28+G28)</f>
        <v>0.85723535124635808</v>
      </c>
      <c r="G30" s="28"/>
      <c r="H30" s="4" t="s">
        <v>40</v>
      </c>
      <c r="I30" s="28">
        <f>(I27+J28)/(I27+J27+I28+J28)</f>
        <v>0.85755908060861119</v>
      </c>
      <c r="J30" s="28"/>
      <c r="K30" s="4" t="s">
        <v>40</v>
      </c>
      <c r="L30" s="28">
        <f>(L27+M28)/(L27+M27+L28+M28)</f>
        <v>0.85950145678213019</v>
      </c>
      <c r="M30" s="28"/>
      <c r="N30" s="4" t="s">
        <v>40</v>
      </c>
      <c r="O30" s="28">
        <f>(O27+P28)/(O27+P27+O28+P28)</f>
        <v>0.86112010359339597</v>
      </c>
      <c r="P30" s="28"/>
      <c r="Q30" s="4" t="s">
        <v>40</v>
      </c>
      <c r="R30" s="28">
        <f>(R27+S28)/(R27+S27+R28+S28)</f>
        <v>0.86209129168015541</v>
      </c>
      <c r="S30" s="28"/>
      <c r="T30" s="4" t="s">
        <v>40</v>
      </c>
      <c r="U30" s="28">
        <f>(U27+V28)/(U27+V27+U28+V28)</f>
        <v>0.86014891550663641</v>
      </c>
      <c r="V30" s="28"/>
      <c r="W30" s="4" t="s">
        <v>40</v>
      </c>
      <c r="X30" s="28">
        <f>(X27+Y28)/(X27+Y27+X28+Y28)</f>
        <v>0.85853026869537064</v>
      </c>
      <c r="Y30" s="28"/>
      <c r="Z30" s="4" t="s">
        <v>40</v>
      </c>
      <c r="AA30" s="28">
        <f>(AA27+AB28)/(AA27+AB27+AA28+AB28)</f>
        <v>0.85594043379734541</v>
      </c>
      <c r="AB30" s="28"/>
      <c r="AC30" s="4" t="s">
        <v>40</v>
      </c>
      <c r="AD30" s="28">
        <f>(AD27+AE28)/(AD27+AE27+AD28+AE28)</f>
        <v>0.85594043379734541</v>
      </c>
      <c r="AE30" s="28"/>
    </row>
    <row r="31" spans="1:31" x14ac:dyDescent="0.25">
      <c r="A31" s="2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29" t="s">
        <v>41</v>
      </c>
      <c r="B32" s="26">
        <f>(C33+D33)/2</f>
        <v>0.83261156313423212</v>
      </c>
      <c r="C32" s="4" t="s">
        <v>28</v>
      </c>
      <c r="D32" s="4" t="s">
        <v>28</v>
      </c>
      <c r="E32" s="26">
        <f>(F33+G33)/2</f>
        <v>0.82713013436194971</v>
      </c>
      <c r="F32" s="4" t="s">
        <v>28</v>
      </c>
      <c r="G32" s="4" t="s">
        <v>28</v>
      </c>
      <c r="H32" s="26">
        <f>(I33+J33)/2</f>
        <v>0.82037178946419431</v>
      </c>
      <c r="I32" s="4" t="s">
        <v>28</v>
      </c>
      <c r="J32" s="4" t="s">
        <v>28</v>
      </c>
      <c r="K32" s="26">
        <f>(L33+M33)/2</f>
        <v>0.81704252380231757</v>
      </c>
      <c r="L32" s="4" t="s">
        <v>28</v>
      </c>
      <c r="M32" s="4" t="s">
        <v>28</v>
      </c>
      <c r="N32" s="26">
        <f>(O33+P33)/2</f>
        <v>0.81504356916168397</v>
      </c>
      <c r="O32" s="4" t="s">
        <v>28</v>
      </c>
      <c r="P32" s="4" t="s">
        <v>28</v>
      </c>
      <c r="Q32" s="26">
        <f>(R33+S33)/2</f>
        <v>0.80911405257062885</v>
      </c>
      <c r="R32" s="4" t="s">
        <v>28</v>
      </c>
      <c r="S32" s="4" t="s">
        <v>28</v>
      </c>
      <c r="T32" s="26">
        <f>(U33+V33)/2</f>
        <v>0.80275040059587632</v>
      </c>
      <c r="U32" s="4" t="s">
        <v>28</v>
      </c>
      <c r="V32" s="4" t="s">
        <v>28</v>
      </c>
      <c r="W32" s="26">
        <f>(X33+Y33)/2</f>
        <v>0.7962195877162761</v>
      </c>
      <c r="X32" s="4" t="s">
        <v>28</v>
      </c>
      <c r="Y32" s="4" t="s">
        <v>28</v>
      </c>
      <c r="Z32" s="26">
        <f>(AA33+AB33)/2</f>
        <v>0.78863939072935818</v>
      </c>
      <c r="AA32" s="4" t="s">
        <v>28</v>
      </c>
      <c r="AB32" s="4" t="s">
        <v>28</v>
      </c>
      <c r="AC32" s="26">
        <f>(AD33+AE33)/2</f>
        <v>0.78321135685284582</v>
      </c>
      <c r="AD32" s="4" t="s">
        <v>28</v>
      </c>
      <c r="AE32" s="4" t="s">
        <v>28</v>
      </c>
    </row>
    <row r="33" spans="1:31" x14ac:dyDescent="0.25">
      <c r="A33" s="29"/>
      <c r="B33" s="27"/>
      <c r="C33" s="4">
        <f>(C27)/(C27+D27)</f>
        <v>0.77858880778588813</v>
      </c>
      <c r="D33" s="4">
        <f>(D28)/(D28+C28)</f>
        <v>0.88663431848257612</v>
      </c>
      <c r="E33" s="27"/>
      <c r="F33" s="4">
        <f>(F27)/(F27+G27)</f>
        <v>0.76277372262773724</v>
      </c>
      <c r="G33" s="4">
        <f>(G28)/(G28+F28)</f>
        <v>0.89148654609616229</v>
      </c>
      <c r="H33" s="27"/>
      <c r="I33" s="4">
        <f>(I27)/(I27+J27)</f>
        <v>0.74087591240875916</v>
      </c>
      <c r="J33" s="4">
        <f>(J28)/(J28+I28)</f>
        <v>0.89986766651962946</v>
      </c>
      <c r="K33" s="27"/>
      <c r="L33" s="4">
        <f>(L27)/(L27+M27)</f>
        <v>0.72627737226277367</v>
      </c>
      <c r="M33" s="4">
        <f>(M28)/(M28+L28)</f>
        <v>0.90780767534186146</v>
      </c>
      <c r="N33" s="27"/>
      <c r="O33" s="4">
        <f>(O27)/(O27+P27)</f>
        <v>0.71654501216545008</v>
      </c>
      <c r="P33" s="4">
        <f>(P28)/(P28+O28)</f>
        <v>0.91354212615791797</v>
      </c>
      <c r="Q33" s="27"/>
      <c r="R33" s="4">
        <f>(R27)/(R27+S27)</f>
        <v>0.69586374695863751</v>
      </c>
      <c r="S33" s="4">
        <f>(S28)/(S28+R28)</f>
        <v>0.92236435818262019</v>
      </c>
      <c r="T33" s="27"/>
      <c r="U33" s="4">
        <f>(U27)/(U27+V27)</f>
        <v>0.68004866180048662</v>
      </c>
      <c r="V33" s="4">
        <f>(V28)/(V28+U28)</f>
        <v>0.92545213939126603</v>
      </c>
      <c r="W33" s="27"/>
      <c r="X33" s="4">
        <f>(X27)/(X27+Y27)</f>
        <v>0.66301703163017034</v>
      </c>
      <c r="Y33" s="4">
        <f>(Y28)/(Y28+X28)</f>
        <v>0.92942214380238197</v>
      </c>
      <c r="Z33" s="27"/>
      <c r="AA33" s="4">
        <f>(AA27)/(AA27+AB27)</f>
        <v>0.64476885644768855</v>
      </c>
      <c r="AB33" s="4">
        <f>(AB28)/(AB28+AA28)</f>
        <v>0.93250992501102781</v>
      </c>
      <c r="AC33" s="27"/>
      <c r="AD33" s="4">
        <f>(AD27)/(AD27+AE27)</f>
        <v>0.62773722627737227</v>
      </c>
      <c r="AE33" s="4">
        <f>(AE28)/(AE28+AD28)</f>
        <v>0.93868548742831937</v>
      </c>
    </row>
    <row r="34" spans="1:31" x14ac:dyDescent="0.25">
      <c r="A34" s="29"/>
      <c r="B34" s="26">
        <f>(C35+D35)/2</f>
        <v>0.8152301060306455</v>
      </c>
      <c r="C34" s="4" t="s">
        <v>32</v>
      </c>
      <c r="D34" s="4" t="s">
        <v>32</v>
      </c>
      <c r="E34" s="26">
        <f>(F35+G35)/2</f>
        <v>0.8151083342637736</v>
      </c>
      <c r="F34" s="4" t="s">
        <v>32</v>
      </c>
      <c r="G34" s="4" t="s">
        <v>32</v>
      </c>
      <c r="H34" s="26">
        <f>(I35+J35)/2</f>
        <v>0.81696414350244329</v>
      </c>
      <c r="I34" s="4" t="s">
        <v>32</v>
      </c>
      <c r="J34" s="4" t="s">
        <v>32</v>
      </c>
      <c r="K34" s="26">
        <f>(L35+M35)/2</f>
        <v>0.82107012778667232</v>
      </c>
      <c r="L34" s="4" t="s">
        <v>32</v>
      </c>
      <c r="M34" s="4" t="s">
        <v>32</v>
      </c>
      <c r="N34" s="26">
        <f>(O35+P35)/2</f>
        <v>0.82459499955767868</v>
      </c>
      <c r="O34" s="4" t="s">
        <v>32</v>
      </c>
      <c r="P34" s="4" t="s">
        <v>32</v>
      </c>
      <c r="Q34" s="26">
        <f>(R35+S35)/2</f>
        <v>0.82895695655451407</v>
      </c>
      <c r="R34" s="4" t="s">
        <v>32</v>
      </c>
      <c r="S34" s="4" t="s">
        <v>32</v>
      </c>
      <c r="T34" s="26">
        <f>(U35+V35)/2</f>
        <v>0.82823183275851642</v>
      </c>
      <c r="U34" s="4" t="s">
        <v>32</v>
      </c>
      <c r="V34" s="4" t="s">
        <v>32</v>
      </c>
      <c r="W34" s="26">
        <f>(X35+Y35)/2</f>
        <v>0.82842918511114283</v>
      </c>
      <c r="X34" s="4" t="s">
        <v>32</v>
      </c>
      <c r="Y34" s="4" t="s">
        <v>32</v>
      </c>
      <c r="Z34" s="26">
        <f>(AA35+AB35)/2</f>
        <v>0.82731251422444374</v>
      </c>
      <c r="AA34" s="4" t="s">
        <v>32</v>
      </c>
      <c r="AB34" s="4" t="s">
        <v>32</v>
      </c>
      <c r="AC34" s="26">
        <f>(AD35+AE35)/2</f>
        <v>0.83103363922045825</v>
      </c>
      <c r="AD34" s="4" t="s">
        <v>32</v>
      </c>
      <c r="AE34" s="4" t="s">
        <v>32</v>
      </c>
    </row>
    <row r="35" spans="1:31" x14ac:dyDescent="0.25">
      <c r="A35" s="29"/>
      <c r="B35" s="27"/>
      <c r="C35" s="4">
        <f>(C27)/(C27+C28)</f>
        <v>0.7134894091415831</v>
      </c>
      <c r="D35" s="4">
        <f>(D28)/(D28+D27)</f>
        <v>0.91697080291970801</v>
      </c>
      <c r="E35" s="27"/>
      <c r="F35" s="4">
        <f>(F27)/(F27+F28)</f>
        <v>0.71821305841924399</v>
      </c>
      <c r="G35" s="4">
        <f>(G28)/(G28+G27)</f>
        <v>0.91200361010830322</v>
      </c>
      <c r="H35" s="27"/>
      <c r="I35" s="4">
        <f>(I27)/(I27+I28)</f>
        <v>0.72846889952153115</v>
      </c>
      <c r="J35" s="4">
        <f>(J28)/(J28+J27)</f>
        <v>0.90545938748335553</v>
      </c>
      <c r="K35" s="27"/>
      <c r="L35" s="4">
        <f>(L27)/(L27+L28)</f>
        <v>0.74069478908188591</v>
      </c>
      <c r="M35" s="4">
        <f>(M28)/(M28+M27)</f>
        <v>0.90144546649145862</v>
      </c>
      <c r="N35" s="27"/>
      <c r="O35" s="4">
        <f>(O27)/(O27+O28)</f>
        <v>0.75031847133757967</v>
      </c>
      <c r="P35" s="4">
        <f>(P28)/(P28+P27)</f>
        <v>0.89887152777777779</v>
      </c>
      <c r="Q35" s="27"/>
      <c r="R35" s="4">
        <f>(R27)/(R27+R28)</f>
        <v>0.76470588235294112</v>
      </c>
      <c r="S35" s="4">
        <f>(S28)/(S28+S27)</f>
        <v>0.89320803075608712</v>
      </c>
      <c r="T35" s="27"/>
      <c r="U35" s="4">
        <f>(U27)/(U27+U28)</f>
        <v>0.7678571428571429</v>
      </c>
      <c r="V35" s="4">
        <f>(V28)/(V28+V27)</f>
        <v>0.88860652265988993</v>
      </c>
      <c r="W35" s="27"/>
      <c r="X35" s="4">
        <f>(X27)/(X27+X28)</f>
        <v>0.77304964539007093</v>
      </c>
      <c r="Y35" s="4">
        <f>(Y28)/(Y28+Y27)</f>
        <v>0.88380872483221473</v>
      </c>
      <c r="Z35" s="27"/>
      <c r="AA35" s="4">
        <f>(AA27)/(AA27+AA28)</f>
        <v>0.77598828696925326</v>
      </c>
      <c r="AB35" s="4">
        <f>(AB28)/(AB28+AB27)</f>
        <v>0.87863674147963422</v>
      </c>
      <c r="AC35" s="27"/>
      <c r="AD35" s="4">
        <f>(AD27)/(AD27+AD28)</f>
        <v>0.78778625954198478</v>
      </c>
      <c r="AE35" s="4">
        <f>(AE28)/(AE28+AE27)</f>
        <v>0.87428101889893184</v>
      </c>
    </row>
    <row r="36" spans="1:31" x14ac:dyDescent="0.25">
      <c r="A36" s="29"/>
      <c r="B36" s="26">
        <f>(C37+D37)/2</f>
        <v>0.82308319833696486</v>
      </c>
      <c r="C36" s="4" t="s">
        <v>30</v>
      </c>
      <c r="D36" s="4" t="s">
        <v>30</v>
      </c>
      <c r="E36" s="26">
        <f>(F37+G37)/2</f>
        <v>0.82072569135317486</v>
      </c>
      <c r="F36" s="4" t="s">
        <v>30</v>
      </c>
      <c r="G36" s="4" t="s">
        <v>30</v>
      </c>
      <c r="H36" s="26">
        <f>(I37+J37)/2</f>
        <v>0.8186374456910448</v>
      </c>
      <c r="I36" s="4" t="s">
        <v>30</v>
      </c>
      <c r="J36" s="4" t="s">
        <v>30</v>
      </c>
      <c r="K36" s="26">
        <f>(L37+M37)/2</f>
        <v>0.81901530901530895</v>
      </c>
      <c r="L36" s="4" t="s">
        <v>30</v>
      </c>
      <c r="M36" s="4" t="s">
        <v>30</v>
      </c>
      <c r="N36" s="26">
        <f>(O37+P37)/2</f>
        <v>0.81959519423676519</v>
      </c>
      <c r="O36" s="4" t="s">
        <v>30</v>
      </c>
      <c r="P36" s="4" t="s">
        <v>30</v>
      </c>
      <c r="Q36" s="26">
        <f>(R37+S37)/2</f>
        <v>0.81810725185774935</v>
      </c>
      <c r="R36" s="4" t="s">
        <v>30</v>
      </c>
      <c r="S36" s="4" t="s">
        <v>30</v>
      </c>
      <c r="T36" s="26">
        <f>(U37+V37)/2</f>
        <v>0.81397273259542202</v>
      </c>
      <c r="U36" s="4" t="s">
        <v>30</v>
      </c>
      <c r="V36" s="4" t="s">
        <v>30</v>
      </c>
      <c r="W36" s="26">
        <f>(X37+Y37)/2</f>
        <v>0.80992982757016008</v>
      </c>
      <c r="X36" s="4" t="s">
        <v>30</v>
      </c>
      <c r="Y36" s="4" t="s">
        <v>30</v>
      </c>
      <c r="Z36" s="26">
        <f>(AA37+AB37)/2</f>
        <v>0.80454551594549306</v>
      </c>
      <c r="AA36" s="4" t="s">
        <v>30</v>
      </c>
      <c r="AB36" s="4" t="s">
        <v>30</v>
      </c>
      <c r="AC36" s="26">
        <f>(AD37+AE37)/2</f>
        <v>0.80202644908954246</v>
      </c>
      <c r="AD36" s="4" t="s">
        <v>30</v>
      </c>
      <c r="AE36" s="4" t="s">
        <v>30</v>
      </c>
    </row>
    <row r="37" spans="1:31" x14ac:dyDescent="0.25">
      <c r="A37" s="29"/>
      <c r="B37" s="27"/>
      <c r="C37" s="4">
        <f>2/((1/C33)+(1/C35))</f>
        <v>0.74461896451425258</v>
      </c>
      <c r="D37" s="4">
        <f>2/((1/D33)+(1/D35))</f>
        <v>0.90154743215967714</v>
      </c>
      <c r="E37" s="27"/>
      <c r="F37" s="4">
        <f>2/((1/F33)+(1/F35))</f>
        <v>0.73982300884955754</v>
      </c>
      <c r="G37" s="4">
        <f>2/((1/G33)+(1/G35))</f>
        <v>0.90162837385679229</v>
      </c>
      <c r="H37" s="27"/>
      <c r="I37" s="4">
        <f>2/((1/I33)+(1/I35))</f>
        <v>0.73462002412545235</v>
      </c>
      <c r="J37" s="4">
        <f>2/((1/J33)+(1/J35))</f>
        <v>0.90265486725663713</v>
      </c>
      <c r="K37" s="27"/>
      <c r="L37" s="4">
        <f>2/((1/L33)+(1/L35))</f>
        <v>0.7334152334152334</v>
      </c>
      <c r="M37" s="4">
        <f>2/((1/M33)+(1/M35))</f>
        <v>0.9046153846153846</v>
      </c>
      <c r="N37" s="27"/>
      <c r="O37" s="4">
        <f>2/((1/O33)+(1/O35))</f>
        <v>0.73304293714996882</v>
      </c>
      <c r="P37" s="4">
        <f>2/((1/P33)+(1/P35))</f>
        <v>0.90614745132356156</v>
      </c>
      <c r="Q37" s="27"/>
      <c r="R37" s="4">
        <f>2/((1/R33)+(1/R35))</f>
        <v>0.72866242038216555</v>
      </c>
      <c r="S37" s="4">
        <f>2/((1/S33)+(1/S35))</f>
        <v>0.90755208333333315</v>
      </c>
      <c r="T37" s="27"/>
      <c r="U37" s="4">
        <f>2/((1/U33)+(1/U35))</f>
        <v>0.72129032258064518</v>
      </c>
      <c r="V37" s="4">
        <f>2/((1/V33)+(1/V35))</f>
        <v>0.90665514261019886</v>
      </c>
      <c r="W37" s="27"/>
      <c r="X37" s="4">
        <f>2/((1/X33)+(1/X35))</f>
        <v>0.71381794368041918</v>
      </c>
      <c r="Y37" s="4">
        <f>2/((1/Y33)+(1/Y35))</f>
        <v>0.90604171145990109</v>
      </c>
      <c r="Z37" s="27"/>
      <c r="AA37" s="4">
        <f>2/((1/AA33)+(1/AA35))</f>
        <v>0.70431893687707636</v>
      </c>
      <c r="AB37" s="4">
        <f>2/((1/AB33)+(1/AB35))</f>
        <v>0.90477209501390965</v>
      </c>
      <c r="AC37" s="27"/>
      <c r="AD37" s="4">
        <f>2/((1/AD33)+(1/AD35))</f>
        <v>0.69871360866621524</v>
      </c>
      <c r="AE37" s="4">
        <f>2/((1/AE33)+(1/AE35))</f>
        <v>0.90533928951286968</v>
      </c>
    </row>
    <row r="44" spans="1:31" x14ac:dyDescent="0.25">
      <c r="A44" s="28" t="s">
        <v>42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</row>
    <row r="45" spans="1:3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</row>
    <row r="46" spans="1:31" x14ac:dyDescent="0.25">
      <c r="A46" s="26"/>
      <c r="B46" s="28">
        <v>0.1</v>
      </c>
      <c r="C46" s="28"/>
      <c r="D46" s="28"/>
      <c r="E46" s="28">
        <f>B46+0.1</f>
        <v>0.2</v>
      </c>
      <c r="F46" s="28"/>
      <c r="G46" s="28"/>
      <c r="H46" s="28">
        <f t="shared" ref="H46" si="8">E46+0.1</f>
        <v>0.30000000000000004</v>
      </c>
      <c r="I46" s="28"/>
      <c r="J46" s="28"/>
      <c r="K46" s="28">
        <f t="shared" ref="K46" si="9">H46+0.1</f>
        <v>0.4</v>
      </c>
      <c r="L46" s="28"/>
      <c r="M46" s="28"/>
      <c r="N46" s="28">
        <f t="shared" ref="N46" si="10">K46+0.1</f>
        <v>0.5</v>
      </c>
      <c r="O46" s="28"/>
      <c r="P46" s="28"/>
      <c r="Q46" s="28">
        <f t="shared" ref="Q46" si="11">N46+0.1</f>
        <v>0.6</v>
      </c>
      <c r="R46" s="28"/>
      <c r="S46" s="28"/>
      <c r="T46" s="28">
        <f t="shared" ref="T46" si="12">Q46+0.1</f>
        <v>0.7</v>
      </c>
      <c r="U46" s="28"/>
      <c r="V46" s="28"/>
      <c r="W46" s="28">
        <f t="shared" ref="W46" si="13">T46+0.1</f>
        <v>0.79999999999999993</v>
      </c>
      <c r="X46" s="28"/>
      <c r="Y46" s="28"/>
      <c r="Z46" s="28">
        <f t="shared" ref="Z46" si="14">W46+0.1</f>
        <v>0.89999999999999991</v>
      </c>
      <c r="AA46" s="28"/>
      <c r="AB46" s="28"/>
      <c r="AC46" s="28">
        <f t="shared" ref="AC46" si="15">Z46+0.1</f>
        <v>0.99999999999999989</v>
      </c>
      <c r="AD46" s="28"/>
      <c r="AE46" s="28"/>
    </row>
    <row r="47" spans="1:31" x14ac:dyDescent="0.25">
      <c r="A47" s="30"/>
      <c r="B47" s="4"/>
      <c r="C47" s="28" t="s">
        <v>38</v>
      </c>
      <c r="D47" s="28"/>
      <c r="E47" s="4"/>
      <c r="F47" s="28" t="s">
        <v>38</v>
      </c>
      <c r="G47" s="28"/>
      <c r="H47" s="4"/>
      <c r="I47" s="28" t="s">
        <v>38</v>
      </c>
      <c r="J47" s="28"/>
      <c r="K47" s="4"/>
      <c r="L47" s="28" t="s">
        <v>38</v>
      </c>
      <c r="M47" s="28"/>
      <c r="N47" s="4"/>
      <c r="O47" s="28" t="s">
        <v>38</v>
      </c>
      <c r="P47" s="28"/>
      <c r="Q47" s="4"/>
      <c r="R47" s="28" t="s">
        <v>38</v>
      </c>
      <c r="S47" s="28"/>
      <c r="T47" s="4"/>
      <c r="U47" s="28" t="s">
        <v>38</v>
      </c>
      <c r="V47" s="28"/>
      <c r="W47" s="4"/>
      <c r="X47" s="28" t="s">
        <v>38</v>
      </c>
      <c r="Y47" s="28"/>
      <c r="Z47" s="4"/>
      <c r="AA47" s="28" t="s">
        <v>38</v>
      </c>
      <c r="AB47" s="28"/>
      <c r="AC47" s="4"/>
      <c r="AD47" s="28" t="s">
        <v>38</v>
      </c>
      <c r="AE47" s="28"/>
    </row>
    <row r="48" spans="1:31" x14ac:dyDescent="0.25">
      <c r="A48" s="30"/>
      <c r="B48" s="29" t="s">
        <v>39</v>
      </c>
      <c r="C48" s="28" t="s">
        <v>36</v>
      </c>
      <c r="D48" s="28"/>
      <c r="E48" s="29" t="s">
        <v>39</v>
      </c>
      <c r="F48" s="28" t="s">
        <v>36</v>
      </c>
      <c r="G48" s="28"/>
      <c r="H48" s="29" t="s">
        <v>39</v>
      </c>
      <c r="I48" s="28" t="s">
        <v>36</v>
      </c>
      <c r="J48" s="28"/>
      <c r="K48" s="29" t="s">
        <v>39</v>
      </c>
      <c r="L48" s="28" t="s">
        <v>36</v>
      </c>
      <c r="M48" s="28"/>
      <c r="N48" s="29" t="s">
        <v>39</v>
      </c>
      <c r="O48" s="28" t="s">
        <v>36</v>
      </c>
      <c r="P48" s="28"/>
      <c r="Q48" s="29" t="s">
        <v>39</v>
      </c>
      <c r="R48" s="28" t="s">
        <v>36</v>
      </c>
      <c r="S48" s="28"/>
      <c r="T48" s="29" t="s">
        <v>39</v>
      </c>
      <c r="U48" s="28" t="s">
        <v>36</v>
      </c>
      <c r="V48" s="28"/>
      <c r="W48" s="29" t="s">
        <v>39</v>
      </c>
      <c r="X48" s="28" t="s">
        <v>36</v>
      </c>
      <c r="Y48" s="28"/>
      <c r="Z48" s="29" t="s">
        <v>39</v>
      </c>
      <c r="AA48" s="28" t="s">
        <v>36</v>
      </c>
      <c r="AB48" s="28"/>
      <c r="AC48" s="29" t="s">
        <v>39</v>
      </c>
      <c r="AD48" s="28" t="s">
        <v>36</v>
      </c>
      <c r="AE48" s="28"/>
    </row>
    <row r="49" spans="1:31" x14ac:dyDescent="0.25">
      <c r="A49" s="27"/>
      <c r="B49" s="29"/>
      <c r="C49" s="14" t="s">
        <v>34</v>
      </c>
      <c r="D49" s="14" t="s">
        <v>35</v>
      </c>
      <c r="E49" s="29"/>
      <c r="F49" s="4" t="s">
        <v>34</v>
      </c>
      <c r="G49" s="4" t="s">
        <v>35</v>
      </c>
      <c r="H49" s="29"/>
      <c r="I49" s="4" t="s">
        <v>34</v>
      </c>
      <c r="J49" s="4" t="s">
        <v>35</v>
      </c>
      <c r="K49" s="29"/>
      <c r="L49" s="4" t="s">
        <v>34</v>
      </c>
      <c r="M49" s="4" t="s">
        <v>35</v>
      </c>
      <c r="N49" s="29"/>
      <c r="O49" s="4" t="s">
        <v>34</v>
      </c>
      <c r="P49" s="4" t="s">
        <v>35</v>
      </c>
      <c r="Q49" s="29"/>
      <c r="R49" s="4" t="s">
        <v>34</v>
      </c>
      <c r="S49" s="4" t="s">
        <v>35</v>
      </c>
      <c r="T49" s="29"/>
      <c r="U49" s="4" t="s">
        <v>34</v>
      </c>
      <c r="V49" s="4" t="s">
        <v>35</v>
      </c>
      <c r="W49" s="29"/>
      <c r="X49" s="4" t="s">
        <v>34</v>
      </c>
      <c r="Y49" s="4" t="s">
        <v>35</v>
      </c>
      <c r="Z49" s="29"/>
      <c r="AA49" s="4" t="s">
        <v>34</v>
      </c>
      <c r="AB49" s="4" t="s">
        <v>35</v>
      </c>
      <c r="AC49" s="29"/>
      <c r="AD49" s="4" t="s">
        <v>34</v>
      </c>
      <c r="AE49" s="4" t="s">
        <v>35</v>
      </c>
    </row>
    <row r="50" spans="1:31" x14ac:dyDescent="0.25">
      <c r="A50" s="28" t="s">
        <v>37</v>
      </c>
      <c r="B50" s="4" t="s">
        <v>34</v>
      </c>
      <c r="C50" s="5">
        <v>1254</v>
      </c>
      <c r="D50" s="4">
        <v>391</v>
      </c>
      <c r="E50" s="4" t="s">
        <v>34</v>
      </c>
      <c r="F50" s="5">
        <v>1244</v>
      </c>
      <c r="G50" s="4">
        <v>401</v>
      </c>
      <c r="H50" s="4" t="s">
        <v>34</v>
      </c>
      <c r="I50" s="5">
        <v>1221</v>
      </c>
      <c r="J50" s="4">
        <v>424</v>
      </c>
      <c r="K50" s="4" t="s">
        <v>34</v>
      </c>
      <c r="L50" s="5">
        <v>1187</v>
      </c>
      <c r="M50" s="4">
        <v>458</v>
      </c>
      <c r="N50" s="4" t="s">
        <v>34</v>
      </c>
      <c r="O50" s="5">
        <v>1165</v>
      </c>
      <c r="P50" s="4">
        <v>480</v>
      </c>
      <c r="Q50" s="4" t="s">
        <v>34</v>
      </c>
      <c r="R50" s="5">
        <v>1129</v>
      </c>
      <c r="S50" s="4">
        <v>516</v>
      </c>
      <c r="T50" s="4" t="s">
        <v>34</v>
      </c>
      <c r="U50" s="5">
        <v>1094</v>
      </c>
      <c r="V50" s="4">
        <v>551</v>
      </c>
      <c r="W50" s="4" t="s">
        <v>34</v>
      </c>
      <c r="X50" s="5">
        <v>1057</v>
      </c>
      <c r="Y50" s="4">
        <v>588</v>
      </c>
      <c r="Z50" s="4" t="s">
        <v>34</v>
      </c>
      <c r="AA50" s="5">
        <v>1029</v>
      </c>
      <c r="AB50" s="4">
        <v>616</v>
      </c>
      <c r="AC50" s="4" t="s">
        <v>34</v>
      </c>
      <c r="AD50" s="5">
        <v>1005</v>
      </c>
      <c r="AE50" s="4">
        <v>640</v>
      </c>
    </row>
    <row r="51" spans="1:31" x14ac:dyDescent="0.25">
      <c r="A51" s="28"/>
      <c r="B51" s="4" t="s">
        <v>35</v>
      </c>
      <c r="C51" s="4">
        <v>547</v>
      </c>
      <c r="D51" s="5">
        <v>3986</v>
      </c>
      <c r="E51" s="4" t="s">
        <v>35</v>
      </c>
      <c r="F51" s="4">
        <v>502</v>
      </c>
      <c r="G51" s="4">
        <v>4031</v>
      </c>
      <c r="H51" s="4" t="s">
        <v>35</v>
      </c>
      <c r="I51" s="4">
        <v>466</v>
      </c>
      <c r="J51" s="4">
        <v>4067</v>
      </c>
      <c r="K51" s="4" t="s">
        <v>35</v>
      </c>
      <c r="L51" s="4">
        <v>420</v>
      </c>
      <c r="M51" s="4">
        <v>4113</v>
      </c>
      <c r="N51" s="4" t="s">
        <v>35</v>
      </c>
      <c r="O51" s="4">
        <v>385</v>
      </c>
      <c r="P51" s="4">
        <v>4148</v>
      </c>
      <c r="Q51" s="4" t="s">
        <v>35</v>
      </c>
      <c r="R51" s="4">
        <v>345</v>
      </c>
      <c r="S51" s="4">
        <v>4188</v>
      </c>
      <c r="T51" s="4" t="s">
        <v>35</v>
      </c>
      <c r="U51" s="4">
        <v>319</v>
      </c>
      <c r="V51" s="4">
        <v>4214</v>
      </c>
      <c r="W51" s="4" t="s">
        <v>35</v>
      </c>
      <c r="X51" s="4">
        <v>293</v>
      </c>
      <c r="Y51" s="4">
        <v>4240</v>
      </c>
      <c r="Z51" s="4" t="s">
        <v>35</v>
      </c>
      <c r="AA51" s="4">
        <v>270</v>
      </c>
      <c r="AB51" s="4">
        <v>4263</v>
      </c>
      <c r="AC51" s="4" t="s">
        <v>35</v>
      </c>
      <c r="AD51" s="4">
        <v>248</v>
      </c>
      <c r="AE51" s="4">
        <v>4285</v>
      </c>
    </row>
    <row r="52" spans="1:31" x14ac:dyDescent="0.25">
      <c r="A52" s="2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5">
      <c r="A53" s="30"/>
      <c r="B53" s="4" t="s">
        <v>40</v>
      </c>
      <c r="C53" s="28">
        <f>(C50+D51)/(C50+D50+C51+D51)</f>
        <v>0.84817092910326963</v>
      </c>
      <c r="D53" s="28"/>
      <c r="E53" s="4" t="s">
        <v>40</v>
      </c>
      <c r="F53" s="28">
        <f>(F50+G51)/(F50+G50+F51+G51)</f>
        <v>0.85383619294269986</v>
      </c>
      <c r="G53" s="28"/>
      <c r="H53" s="4" t="s">
        <v>40</v>
      </c>
      <c r="I53" s="28">
        <f>(I50+J51)/(I50+J50+I51+J51)</f>
        <v>0.85594043379734541</v>
      </c>
      <c r="J53" s="28"/>
      <c r="K53" s="4" t="s">
        <v>40</v>
      </c>
      <c r="L53" s="28">
        <f>(L50+M51)/(L50+M50+L51+M51)</f>
        <v>0.85788280997086441</v>
      </c>
      <c r="M53" s="28"/>
      <c r="N53" s="4" t="s">
        <v>40</v>
      </c>
      <c r="O53" s="28">
        <f>(O50+P51)/(O50+P50+O51+P51)</f>
        <v>0.85998705082550986</v>
      </c>
      <c r="P53" s="28"/>
      <c r="Q53" s="4" t="s">
        <v>40</v>
      </c>
      <c r="R53" s="28">
        <f>(R50+S51)/(R50+S50+R51+S51)</f>
        <v>0.86063450955001619</v>
      </c>
      <c r="S53" s="28"/>
      <c r="T53" s="4" t="s">
        <v>40</v>
      </c>
      <c r="U53" s="28">
        <f>(U50+V51)/(U50+V50+U51+V51)</f>
        <v>0.85917772741987697</v>
      </c>
      <c r="V53" s="28"/>
      <c r="W53" s="4" t="s">
        <v>40</v>
      </c>
      <c r="X53" s="28">
        <f>(X50+Y51)/(X50+Y50+X51+Y51)</f>
        <v>0.85739721592748463</v>
      </c>
      <c r="Y53" s="28"/>
      <c r="Z53" s="4" t="s">
        <v>40</v>
      </c>
      <c r="AA53" s="28">
        <f>(AA50+AB51)/(AA50+AB50+AA51+AB51)</f>
        <v>0.85658789252185175</v>
      </c>
      <c r="AB53" s="28"/>
      <c r="AC53" s="4" t="s">
        <v>40</v>
      </c>
      <c r="AD53" s="28">
        <f>(AD50+AE51)/(AD50+AE50+AD51+AE51)</f>
        <v>0.85626416315959852</v>
      </c>
      <c r="AE53" s="28"/>
    </row>
    <row r="54" spans="1:31" x14ac:dyDescent="0.25">
      <c r="A54" s="2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29" t="s">
        <v>41</v>
      </c>
      <c r="B55" s="26">
        <f>(C56+D56)/2</f>
        <v>0.82081969642412922</v>
      </c>
      <c r="C55" s="4" t="s">
        <v>28</v>
      </c>
      <c r="D55" s="4" t="s">
        <v>28</v>
      </c>
      <c r="E55" s="26">
        <f>(F56+G56)/2</f>
        <v>0.8227437830110429</v>
      </c>
      <c r="F55" s="4" t="s">
        <v>28</v>
      </c>
      <c r="G55" s="4" t="s">
        <v>28</v>
      </c>
      <c r="H55" s="26">
        <f>(I56+J56)/2</f>
        <v>0.81972378176385674</v>
      </c>
      <c r="I55" s="4" t="s">
        <v>28</v>
      </c>
      <c r="J55" s="4" t="s">
        <v>28</v>
      </c>
      <c r="K55" s="26">
        <f>(L56+M56)/2</f>
        <v>0.81446333775212776</v>
      </c>
      <c r="L55" s="4" t="s">
        <v>28</v>
      </c>
      <c r="M55" s="4" t="s">
        <v>28</v>
      </c>
      <c r="N55" s="26">
        <f>(O56+P56)/2</f>
        <v>0.81163698564461761</v>
      </c>
      <c r="O55" s="4" t="s">
        <v>28</v>
      </c>
      <c r="P55" s="4" t="s">
        <v>28</v>
      </c>
      <c r="Q55" s="26">
        <f>(R56+S56)/2</f>
        <v>0.80510682552869639</v>
      </c>
      <c r="R55" s="4" t="s">
        <v>28</v>
      </c>
      <c r="S55" s="4" t="s">
        <v>28</v>
      </c>
      <c r="T55" s="26">
        <f>(U56+V56)/2</f>
        <v>0.79733638558708608</v>
      </c>
      <c r="U55" s="4" t="s">
        <v>28</v>
      </c>
      <c r="V55" s="4" t="s">
        <v>28</v>
      </c>
      <c r="W55" s="26">
        <f>(X56+Y56)/2</f>
        <v>0.78895804290991367</v>
      </c>
      <c r="X55" s="4" t="s">
        <v>28</v>
      </c>
      <c r="Y55" s="4" t="s">
        <v>28</v>
      </c>
      <c r="Z55" s="26">
        <f>(AA56+AB56)/2</f>
        <v>0.78298435585845638</v>
      </c>
      <c r="AA55" s="4" t="s">
        <v>28</v>
      </c>
      <c r="AB55" s="4" t="s">
        <v>28</v>
      </c>
      <c r="AC55" s="26">
        <f>(AD56+AE56)/2</f>
        <v>0.77811617205001893</v>
      </c>
      <c r="AD55" s="4" t="s">
        <v>28</v>
      </c>
      <c r="AE55" s="4" t="s">
        <v>28</v>
      </c>
    </row>
    <row r="56" spans="1:31" x14ac:dyDescent="0.25">
      <c r="A56" s="29"/>
      <c r="B56" s="27"/>
      <c r="C56" s="4">
        <f>(C50)/(C50+D50)</f>
        <v>0.76231003039513678</v>
      </c>
      <c r="D56" s="4">
        <f>(D51)/(D51+C51)</f>
        <v>0.87932936245312154</v>
      </c>
      <c r="E56" s="27"/>
      <c r="F56" s="4">
        <f>(F50)/(F50+G50)</f>
        <v>0.75623100303951363</v>
      </c>
      <c r="G56" s="4">
        <f>(G51)/(G51+F51)</f>
        <v>0.88925656298257227</v>
      </c>
      <c r="H56" s="27"/>
      <c r="I56" s="4">
        <f>(I50)/(I50+J50)</f>
        <v>0.74224924012158056</v>
      </c>
      <c r="J56" s="4">
        <f>(J51)/(J51+I51)</f>
        <v>0.89719832340613281</v>
      </c>
      <c r="K56" s="27"/>
      <c r="L56" s="4">
        <f>(L50)/(L50+M50)</f>
        <v>0.721580547112462</v>
      </c>
      <c r="M56" s="4">
        <f>(M51)/(M51+L51)</f>
        <v>0.90734612839179352</v>
      </c>
      <c r="N56" s="27"/>
      <c r="O56" s="4">
        <f>(O50)/(O50+P50)</f>
        <v>0.70820668693009114</v>
      </c>
      <c r="P56" s="4">
        <f>(P51)/(P51+O51)</f>
        <v>0.91506728435914408</v>
      </c>
      <c r="Q56" s="27"/>
      <c r="R56" s="4">
        <f>(R50)/(R50+S50)</f>
        <v>0.68632218844984805</v>
      </c>
      <c r="S56" s="4">
        <f>(S51)/(S51+R51)</f>
        <v>0.92389146260754462</v>
      </c>
      <c r="T56" s="27"/>
      <c r="U56" s="4">
        <f>(U50)/(U50+V50)</f>
        <v>0.66504559270516717</v>
      </c>
      <c r="V56" s="4">
        <f>(V51)/(V51+U51)</f>
        <v>0.92962717846900511</v>
      </c>
      <c r="W56" s="27"/>
      <c r="X56" s="4">
        <f>(X50)/(X50+Y50)</f>
        <v>0.64255319148936174</v>
      </c>
      <c r="Y56" s="4">
        <f>(Y51)/(Y51+X51)</f>
        <v>0.93536289433046549</v>
      </c>
      <c r="Z56" s="27"/>
      <c r="AA56" s="4">
        <f>(AA50)/(AA50+AB50)</f>
        <v>0.62553191489361704</v>
      </c>
      <c r="AB56" s="4">
        <f>(AB51)/(AB51+AA51)</f>
        <v>0.94043679682329584</v>
      </c>
      <c r="AC56" s="27"/>
      <c r="AD56" s="4">
        <f>(AD50)/(AD50+AE50)</f>
        <v>0.61094224924012153</v>
      </c>
      <c r="AE56" s="4">
        <f>(AE51)/(AE51+AD51)</f>
        <v>0.94529009485991622</v>
      </c>
    </row>
    <row r="57" spans="1:31" x14ac:dyDescent="0.25">
      <c r="A57" s="29"/>
      <c r="B57" s="26">
        <f>(C58+D58)/2</f>
        <v>0.80347462640066059</v>
      </c>
      <c r="C57" s="4" t="s">
        <v>32</v>
      </c>
      <c r="D57" s="4" t="s">
        <v>32</v>
      </c>
      <c r="E57" s="26">
        <f>(F58+G58)/2</f>
        <v>0.81100367110383309</v>
      </c>
      <c r="F57" s="4" t="s">
        <v>32</v>
      </c>
      <c r="G57" s="4" t="s">
        <v>32</v>
      </c>
      <c r="H57" s="26">
        <f>(I58+J58)/2</f>
        <v>0.81467948080841923</v>
      </c>
      <c r="I57" s="4" t="s">
        <v>32</v>
      </c>
      <c r="J57" s="4" t="s">
        <v>32</v>
      </c>
      <c r="K57" s="26">
        <f>(L58+M58)/2</f>
        <v>0.81922327075661783</v>
      </c>
      <c r="L57" s="4" t="s">
        <v>32</v>
      </c>
      <c r="M57" s="4" t="s">
        <v>32</v>
      </c>
      <c r="N57" s="26">
        <f>(O58+P58)/2</f>
        <v>0.82394819750745807</v>
      </c>
      <c r="O57" s="4" t="s">
        <v>32</v>
      </c>
      <c r="P57" s="4" t="s">
        <v>32</v>
      </c>
      <c r="Q57" s="26">
        <f>(R58+S58)/2</f>
        <v>0.82812456733032425</v>
      </c>
      <c r="R57" s="4" t="s">
        <v>32</v>
      </c>
      <c r="S57" s="4" t="s">
        <v>32</v>
      </c>
      <c r="T57" s="26">
        <f>(U58+V58)/2</f>
        <v>0.82930218500225383</v>
      </c>
      <c r="U57" s="4" t="s">
        <v>32</v>
      </c>
      <c r="V57" s="4" t="s">
        <v>32</v>
      </c>
      <c r="W57" s="26">
        <f>(X58+Y58)/2</f>
        <v>0.83058670103409127</v>
      </c>
      <c r="X57" s="4" t="s">
        <v>32</v>
      </c>
      <c r="Y57" s="4" t="s">
        <v>32</v>
      </c>
      <c r="Z57" s="26">
        <f>(AA58+AB58)/2</f>
        <v>0.83294621290187909</v>
      </c>
      <c r="AA57" s="4" t="s">
        <v>32</v>
      </c>
      <c r="AB57" s="4" t="s">
        <v>32</v>
      </c>
      <c r="AC57" s="26">
        <f>(AD58+AE58)/2</f>
        <v>0.83606289068671735</v>
      </c>
      <c r="AD57" s="4" t="s">
        <v>32</v>
      </c>
      <c r="AE57" s="4" t="s">
        <v>32</v>
      </c>
    </row>
    <row r="58" spans="1:31" x14ac:dyDescent="0.25">
      <c r="A58" s="29"/>
      <c r="B58" s="27"/>
      <c r="C58" s="4">
        <f>(C50)/(C50+C51)</f>
        <v>0.69627984453081626</v>
      </c>
      <c r="D58" s="4">
        <f>(D51)/(D51+D50)</f>
        <v>0.91066940827050491</v>
      </c>
      <c r="E58" s="27"/>
      <c r="F58" s="4">
        <f>(F50)/(F50+F51)</f>
        <v>0.71248568155784653</v>
      </c>
      <c r="G58" s="4">
        <f>(G51)/(G51+G50)</f>
        <v>0.90952166064981954</v>
      </c>
      <c r="H58" s="27"/>
      <c r="I58" s="4">
        <f>(I50)/(I50+I51)</f>
        <v>0.72377000592768226</v>
      </c>
      <c r="J58" s="4">
        <f>(J51)/(J51+J50)</f>
        <v>0.90558895568915609</v>
      </c>
      <c r="K58" s="27"/>
      <c r="L58" s="4">
        <f>(L50)/(L50+L51)</f>
        <v>0.73864343497199747</v>
      </c>
      <c r="M58" s="4">
        <f>(M51)/(M51+M50)</f>
        <v>0.8998031065412383</v>
      </c>
      <c r="N58" s="27"/>
      <c r="O58" s="4">
        <f>(O50)/(O50+O51)</f>
        <v>0.75161290322580643</v>
      </c>
      <c r="P58" s="4">
        <f>(P51)/(P51+P50)</f>
        <v>0.89628349178910982</v>
      </c>
      <c r="Q58" s="27"/>
      <c r="R58" s="4">
        <f>(R50)/(R50+R51)</f>
        <v>0.76594301221166894</v>
      </c>
      <c r="S58" s="4">
        <f>(S51)/(S51+S50)</f>
        <v>0.89030612244897955</v>
      </c>
      <c r="T58" s="27"/>
      <c r="U58" s="4">
        <f>(U50)/(U50+U51)</f>
        <v>0.77423920736022644</v>
      </c>
      <c r="V58" s="4">
        <f>(V51)/(V51+V50)</f>
        <v>0.88436516264428122</v>
      </c>
      <c r="W58" s="27"/>
      <c r="X58" s="4">
        <f>(X50)/(X50+X51)</f>
        <v>0.78296296296296297</v>
      </c>
      <c r="Y58" s="4">
        <f>(Y51)/(Y51+Y50)</f>
        <v>0.87821043910521956</v>
      </c>
      <c r="Z58" s="27"/>
      <c r="AA58" s="4">
        <f>(AA50)/(AA50+AA51)</f>
        <v>0.79214780600461898</v>
      </c>
      <c r="AB58" s="4">
        <f>(AB51)/(AB51+AB50)</f>
        <v>0.8737446197991392</v>
      </c>
      <c r="AC58" s="27"/>
      <c r="AD58" s="4">
        <f>(AD50)/(AD50+AD51)</f>
        <v>0.80207501995211494</v>
      </c>
      <c r="AE58" s="4">
        <f>(AE51)/(AE51+AE50)</f>
        <v>0.87005076142131976</v>
      </c>
    </row>
    <row r="59" spans="1:31" x14ac:dyDescent="0.25">
      <c r="A59" s="29"/>
      <c r="B59" s="26">
        <f>(C60+D60)/2</f>
        <v>0.81126268814409663</v>
      </c>
      <c r="C59" s="4" t="s">
        <v>30</v>
      </c>
      <c r="D59" s="4" t="s">
        <v>30</v>
      </c>
      <c r="E59" s="26">
        <f>(F60+G60)/2</f>
        <v>0.81649091465006207</v>
      </c>
      <c r="F59" s="4" t="s">
        <v>30</v>
      </c>
      <c r="G59" s="4" t="s">
        <v>30</v>
      </c>
      <c r="H59" s="26">
        <f>(I60+J60)/2</f>
        <v>0.81713363536904127</v>
      </c>
      <c r="I59" s="4" t="s">
        <v>30</v>
      </c>
      <c r="J59" s="4" t="s">
        <v>30</v>
      </c>
      <c r="K59" s="26">
        <f>(L60+M60)/2</f>
        <v>0.81678558767134246</v>
      </c>
      <c r="L59" s="4" t="s">
        <v>30</v>
      </c>
      <c r="M59" s="4" t="s">
        <v>30</v>
      </c>
      <c r="N59" s="26">
        <f>(O60+P60)/2</f>
        <v>0.81742123470608119</v>
      </c>
      <c r="O59" s="4" t="s">
        <v>30</v>
      </c>
      <c r="P59" s="4" t="s">
        <v>30</v>
      </c>
      <c r="Q59" s="26">
        <f>(R60+S60)/2</f>
        <v>0.81536895106223306</v>
      </c>
      <c r="R59" s="4" t="s">
        <v>30</v>
      </c>
      <c r="S59" s="4" t="s">
        <v>30</v>
      </c>
      <c r="T59" s="26">
        <f>(U60+V60)/2</f>
        <v>0.81096590882713371</v>
      </c>
      <c r="U59" s="4" t="s">
        <v>30</v>
      </c>
      <c r="V59" s="4" t="s">
        <v>30</v>
      </c>
      <c r="W59" s="26">
        <f>(X60+Y60)/2</f>
        <v>0.80586459753186923</v>
      </c>
      <c r="X59" s="4" t="s">
        <v>30</v>
      </c>
      <c r="Y59" s="4" t="s">
        <v>30</v>
      </c>
      <c r="Z59" s="26">
        <f>(AA60+AB60)/2</f>
        <v>0.80245688321107189</v>
      </c>
      <c r="AA59" s="4" t="s">
        <v>30</v>
      </c>
      <c r="AB59" s="4" t="s">
        <v>30</v>
      </c>
      <c r="AC59" s="26">
        <f>(AD60+AE60)/2</f>
        <v>0.79984650456392803</v>
      </c>
      <c r="AD59" s="4" t="s">
        <v>30</v>
      </c>
      <c r="AE59" s="4" t="s">
        <v>30</v>
      </c>
    </row>
    <row r="60" spans="1:31" x14ac:dyDescent="0.25">
      <c r="A60" s="29"/>
      <c r="B60" s="27"/>
      <c r="C60" s="4">
        <f>2/((1/C56)+(1/C58))</f>
        <v>0.72780034822983175</v>
      </c>
      <c r="D60" s="4">
        <f>2/((1/D56)+(1/D58))</f>
        <v>0.89472502805836152</v>
      </c>
      <c r="E60" s="27"/>
      <c r="F60" s="4">
        <f>2/((1/F56)+(1/F58))</f>
        <v>0.73370687112946043</v>
      </c>
      <c r="G60" s="4">
        <f>2/((1/G56)+(1/G58))</f>
        <v>0.89927495817066372</v>
      </c>
      <c r="H60" s="27"/>
      <c r="I60" s="4">
        <f>2/((1/I56)+(1/I58))</f>
        <v>0.73289315726290516</v>
      </c>
      <c r="J60" s="4">
        <f>2/((1/J56)+(1/J58))</f>
        <v>0.90137411347517726</v>
      </c>
      <c r="K60" s="27"/>
      <c r="L60" s="4">
        <f>2/((1/L56)+(1/L58))</f>
        <v>0.73001230012300122</v>
      </c>
      <c r="M60" s="4">
        <f>2/((1/M56)+(1/M58))</f>
        <v>0.9035588752196837</v>
      </c>
      <c r="N60" s="27"/>
      <c r="O60" s="4">
        <f>2/((1/O56)+(1/O58))</f>
        <v>0.72926447574334896</v>
      </c>
      <c r="P60" s="4">
        <f>2/((1/P56)+(1/P58))</f>
        <v>0.90557799366881342</v>
      </c>
      <c r="Q60" s="27"/>
      <c r="R60" s="4">
        <f>2/((1/R56)+(1/R58))</f>
        <v>0.72394998396922083</v>
      </c>
      <c r="S60" s="4">
        <f>2/((1/S56)+(1/S58))</f>
        <v>0.90678791815524529</v>
      </c>
      <c r="T60" s="27"/>
      <c r="U60" s="4">
        <f>2/((1/U56)+(1/U58))</f>
        <v>0.71550032701111843</v>
      </c>
      <c r="V60" s="4">
        <f>2/((1/V56)+(1/V58))</f>
        <v>0.90643149064314898</v>
      </c>
      <c r="W60" s="27"/>
      <c r="X60" s="4">
        <f>2/((1/X56)+(1/X58))</f>
        <v>0.70584307178631056</v>
      </c>
      <c r="Y60" s="4">
        <f>2/((1/Y56)+(1/Y58))</f>
        <v>0.90588612327742779</v>
      </c>
      <c r="Z60" s="27"/>
      <c r="AA60" s="4">
        <f>2/((1/AA56)+(1/AA58))</f>
        <v>0.69904891304347827</v>
      </c>
      <c r="AB60" s="4">
        <f>2/((1/AB56)+(1/AB58))</f>
        <v>0.90586485337866551</v>
      </c>
      <c r="AC60" s="27"/>
      <c r="AD60" s="4">
        <f>2/((1/AD56)+(1/AD58))</f>
        <v>0.69358178053830222</v>
      </c>
      <c r="AE60" s="4">
        <f>2/((1/AE56)+(1/AE58))</f>
        <v>0.90611122858955373</v>
      </c>
    </row>
    <row r="64" spans="1:31" x14ac:dyDescent="0.25">
      <c r="A64" s="28" t="s">
        <v>43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x14ac:dyDescent="0.25">
      <c r="A66" s="26"/>
      <c r="B66" s="28">
        <v>0.1</v>
      </c>
      <c r="C66" s="28"/>
      <c r="D66" s="28"/>
      <c r="E66" s="28">
        <f>B66+0.1</f>
        <v>0.2</v>
      </c>
      <c r="F66" s="28"/>
      <c r="G66" s="28"/>
      <c r="H66" s="28">
        <f t="shared" ref="H66" si="16">E66+0.1</f>
        <v>0.30000000000000004</v>
      </c>
      <c r="I66" s="28"/>
      <c r="J66" s="28"/>
      <c r="K66" s="28">
        <f t="shared" ref="K66" si="17">H66+0.1</f>
        <v>0.4</v>
      </c>
      <c r="L66" s="28"/>
      <c r="M66" s="28"/>
      <c r="N66" s="28">
        <f t="shared" ref="N66" si="18">K66+0.1</f>
        <v>0.5</v>
      </c>
      <c r="O66" s="28"/>
      <c r="P66" s="28"/>
      <c r="Q66" s="28">
        <f t="shared" ref="Q66" si="19">N66+0.1</f>
        <v>0.6</v>
      </c>
      <c r="R66" s="28"/>
      <c r="S66" s="28"/>
      <c r="T66" s="28">
        <f t="shared" ref="T66" si="20">Q66+0.1</f>
        <v>0.7</v>
      </c>
      <c r="U66" s="28"/>
      <c r="V66" s="28"/>
      <c r="W66" s="28">
        <f t="shared" ref="W66" si="21">T66+0.1</f>
        <v>0.79999999999999993</v>
      </c>
      <c r="X66" s="28"/>
      <c r="Y66" s="28"/>
      <c r="Z66" s="28">
        <f t="shared" ref="Z66" si="22">W66+0.1</f>
        <v>0.89999999999999991</v>
      </c>
      <c r="AA66" s="28"/>
      <c r="AB66" s="28"/>
      <c r="AC66" s="28">
        <f t="shared" ref="AC66" si="23">Z66+0.1</f>
        <v>0.99999999999999989</v>
      </c>
      <c r="AD66" s="28"/>
      <c r="AE66" s="28"/>
    </row>
    <row r="67" spans="1:31" x14ac:dyDescent="0.25">
      <c r="A67" s="30"/>
      <c r="B67" s="4"/>
      <c r="C67" s="28" t="s">
        <v>38</v>
      </c>
      <c r="D67" s="28"/>
      <c r="E67" s="4"/>
      <c r="F67" s="28" t="s">
        <v>38</v>
      </c>
      <c r="G67" s="28"/>
      <c r="H67" s="4"/>
      <c r="I67" s="28" t="s">
        <v>38</v>
      </c>
      <c r="J67" s="28"/>
      <c r="K67" s="4"/>
      <c r="L67" s="28" t="s">
        <v>38</v>
      </c>
      <c r="M67" s="28"/>
      <c r="N67" s="4"/>
      <c r="O67" s="28" t="s">
        <v>38</v>
      </c>
      <c r="P67" s="28"/>
      <c r="Q67" s="4"/>
      <c r="R67" s="28" t="s">
        <v>38</v>
      </c>
      <c r="S67" s="28"/>
      <c r="T67" s="4"/>
      <c r="U67" s="28" t="s">
        <v>38</v>
      </c>
      <c r="V67" s="28"/>
      <c r="W67" s="4"/>
      <c r="X67" s="28" t="s">
        <v>38</v>
      </c>
      <c r="Y67" s="28"/>
      <c r="Z67" s="4"/>
      <c r="AA67" s="28" t="s">
        <v>38</v>
      </c>
      <c r="AB67" s="28"/>
      <c r="AC67" s="4"/>
      <c r="AD67" s="28" t="s">
        <v>38</v>
      </c>
      <c r="AE67" s="28"/>
    </row>
    <row r="68" spans="1:31" x14ac:dyDescent="0.25">
      <c r="A68" s="30"/>
      <c r="B68" s="29" t="s">
        <v>39</v>
      </c>
      <c r="C68" s="28" t="s">
        <v>36</v>
      </c>
      <c r="D68" s="28"/>
      <c r="E68" s="29" t="s">
        <v>39</v>
      </c>
      <c r="F68" s="28" t="s">
        <v>36</v>
      </c>
      <c r="G68" s="28"/>
      <c r="H68" s="29" t="s">
        <v>39</v>
      </c>
      <c r="I68" s="28" t="s">
        <v>36</v>
      </c>
      <c r="J68" s="28"/>
      <c r="K68" s="29" t="s">
        <v>39</v>
      </c>
      <c r="L68" s="28" t="s">
        <v>36</v>
      </c>
      <c r="M68" s="28"/>
      <c r="N68" s="29" t="s">
        <v>39</v>
      </c>
      <c r="O68" s="28" t="s">
        <v>36</v>
      </c>
      <c r="P68" s="28"/>
      <c r="Q68" s="29" t="s">
        <v>39</v>
      </c>
      <c r="R68" s="28" t="s">
        <v>36</v>
      </c>
      <c r="S68" s="28"/>
      <c r="T68" s="29" t="s">
        <v>39</v>
      </c>
      <c r="U68" s="28" t="s">
        <v>36</v>
      </c>
      <c r="V68" s="28"/>
      <c r="W68" s="29" t="s">
        <v>39</v>
      </c>
      <c r="X68" s="28" t="s">
        <v>36</v>
      </c>
      <c r="Y68" s="28"/>
      <c r="Z68" s="29" t="s">
        <v>39</v>
      </c>
      <c r="AA68" s="28" t="s">
        <v>36</v>
      </c>
      <c r="AB68" s="28"/>
      <c r="AC68" s="29" t="s">
        <v>39</v>
      </c>
      <c r="AD68" s="28" t="s">
        <v>36</v>
      </c>
      <c r="AE68" s="28"/>
    </row>
    <row r="69" spans="1:31" x14ac:dyDescent="0.25">
      <c r="A69" s="27"/>
      <c r="B69" s="29"/>
      <c r="C69" s="4" t="s">
        <v>34</v>
      </c>
      <c r="D69" s="4" t="s">
        <v>35</v>
      </c>
      <c r="E69" s="29"/>
      <c r="F69" s="4" t="s">
        <v>34</v>
      </c>
      <c r="G69" s="4" t="s">
        <v>35</v>
      </c>
      <c r="H69" s="29"/>
      <c r="I69" s="4" t="s">
        <v>34</v>
      </c>
      <c r="J69" s="4" t="s">
        <v>35</v>
      </c>
      <c r="K69" s="29"/>
      <c r="L69" s="4" t="s">
        <v>34</v>
      </c>
      <c r="M69" s="4" t="s">
        <v>35</v>
      </c>
      <c r="N69" s="29"/>
      <c r="O69" s="4" t="s">
        <v>34</v>
      </c>
      <c r="P69" s="4" t="s">
        <v>35</v>
      </c>
      <c r="Q69" s="29"/>
      <c r="R69" s="4" t="s">
        <v>34</v>
      </c>
      <c r="S69" s="4" t="s">
        <v>35</v>
      </c>
      <c r="T69" s="29"/>
      <c r="U69" s="4" t="s">
        <v>34</v>
      </c>
      <c r="V69" s="4" t="s">
        <v>35</v>
      </c>
      <c r="W69" s="29"/>
      <c r="X69" s="4" t="s">
        <v>34</v>
      </c>
      <c r="Y69" s="4" t="s">
        <v>35</v>
      </c>
      <c r="Z69" s="29"/>
      <c r="AA69" s="4" t="s">
        <v>34</v>
      </c>
      <c r="AB69" s="4" t="s">
        <v>35</v>
      </c>
      <c r="AC69" s="29"/>
      <c r="AD69" s="4" t="s">
        <v>34</v>
      </c>
      <c r="AE69" s="4" t="s">
        <v>35</v>
      </c>
    </row>
    <row r="70" spans="1:31" x14ac:dyDescent="0.25">
      <c r="A70" s="26" t="s">
        <v>37</v>
      </c>
      <c r="B70" s="4" t="s">
        <v>34</v>
      </c>
      <c r="C70" s="5">
        <v>1900</v>
      </c>
      <c r="D70" s="4">
        <v>607</v>
      </c>
      <c r="E70" s="4" t="s">
        <v>34</v>
      </c>
      <c r="F70" s="5">
        <v>1879</v>
      </c>
      <c r="G70" s="4">
        <v>628</v>
      </c>
      <c r="H70" s="4" t="s">
        <v>34</v>
      </c>
      <c r="I70" s="5">
        <v>1834</v>
      </c>
      <c r="J70" s="4">
        <v>673</v>
      </c>
      <c r="K70" s="4" t="s">
        <v>34</v>
      </c>
      <c r="L70" s="5">
        <v>1783</v>
      </c>
      <c r="M70" s="4">
        <v>724</v>
      </c>
      <c r="N70" s="4" t="s">
        <v>34</v>
      </c>
      <c r="O70" s="5">
        <v>1723</v>
      </c>
      <c r="P70" s="4">
        <v>784</v>
      </c>
      <c r="Q70" s="4" t="s">
        <v>34</v>
      </c>
      <c r="R70" s="5">
        <v>1674</v>
      </c>
      <c r="S70" s="4">
        <v>833</v>
      </c>
      <c r="T70" s="4" t="s">
        <v>34</v>
      </c>
      <c r="U70" s="5">
        <v>1623</v>
      </c>
      <c r="V70" s="4">
        <v>884</v>
      </c>
      <c r="W70" s="4" t="s">
        <v>34</v>
      </c>
      <c r="X70" s="5">
        <v>1571</v>
      </c>
      <c r="Y70" s="4">
        <v>936</v>
      </c>
      <c r="Z70" s="4" t="s">
        <v>34</v>
      </c>
      <c r="AA70" s="5">
        <v>1524</v>
      </c>
      <c r="AB70" s="4">
        <v>983</v>
      </c>
      <c r="AC70" s="4" t="s">
        <v>34</v>
      </c>
      <c r="AD70" s="5">
        <v>1481</v>
      </c>
      <c r="AE70" s="4">
        <v>1026</v>
      </c>
    </row>
    <row r="71" spans="1:31" x14ac:dyDescent="0.25">
      <c r="A71" s="27"/>
      <c r="B71" s="4" t="s">
        <v>35</v>
      </c>
      <c r="C71" s="13">
        <v>747</v>
      </c>
      <c r="D71" s="4">
        <v>6013</v>
      </c>
      <c r="E71" s="4" t="s">
        <v>35</v>
      </c>
      <c r="F71" s="4">
        <v>681</v>
      </c>
      <c r="G71" s="4">
        <v>6079</v>
      </c>
      <c r="H71" s="4" t="s">
        <v>35</v>
      </c>
      <c r="I71" s="4">
        <v>634</v>
      </c>
      <c r="J71" s="4">
        <v>6126</v>
      </c>
      <c r="K71" s="4" t="s">
        <v>35</v>
      </c>
      <c r="L71" s="4">
        <v>584</v>
      </c>
      <c r="M71" s="4">
        <v>6176</v>
      </c>
      <c r="N71" s="4" t="s">
        <v>35</v>
      </c>
      <c r="O71" s="4">
        <v>524</v>
      </c>
      <c r="P71" s="4">
        <v>6236</v>
      </c>
      <c r="Q71" s="4" t="s">
        <v>35</v>
      </c>
      <c r="R71" s="4">
        <v>478</v>
      </c>
      <c r="S71" s="4">
        <v>6282</v>
      </c>
      <c r="T71" s="4" t="s">
        <v>35</v>
      </c>
      <c r="U71" s="4">
        <v>442</v>
      </c>
      <c r="V71" s="4">
        <v>6318</v>
      </c>
      <c r="W71" s="4" t="s">
        <v>35</v>
      </c>
      <c r="X71" s="4">
        <v>403</v>
      </c>
      <c r="Y71" s="4">
        <v>6357</v>
      </c>
      <c r="Z71" s="4" t="s">
        <v>35</v>
      </c>
      <c r="AA71" s="4">
        <v>379</v>
      </c>
      <c r="AB71" s="4">
        <v>6381</v>
      </c>
      <c r="AC71" s="4" t="s">
        <v>35</v>
      </c>
      <c r="AD71" s="4">
        <v>349</v>
      </c>
      <c r="AE71" s="4">
        <v>6411</v>
      </c>
    </row>
    <row r="72" spans="1:31" x14ac:dyDescent="0.25">
      <c r="A72" s="26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5">
      <c r="A73" s="30"/>
      <c r="B73" s="4" t="s">
        <v>40</v>
      </c>
      <c r="C73" s="28">
        <f>(C70+D71)/(C70+D70+C71+D71)</f>
        <v>0.85389014783640871</v>
      </c>
      <c r="D73" s="28"/>
      <c r="E73" s="4" t="s">
        <v>40</v>
      </c>
      <c r="F73" s="28">
        <f>(F70+G71)/(F70+G70+F71+G71)</f>
        <v>0.85874608827020615</v>
      </c>
      <c r="G73" s="28"/>
      <c r="H73" s="4" t="s">
        <v>40</v>
      </c>
      <c r="I73" s="28">
        <f>(I70+J71)/(I70+J70+I71+J71)</f>
        <v>0.85896190784504156</v>
      </c>
      <c r="J73" s="28"/>
      <c r="K73" s="4" t="s">
        <v>40</v>
      </c>
      <c r="L73" s="28">
        <f>(L70+M71)/(L70+M70+L71+M71)</f>
        <v>0.85885399805762386</v>
      </c>
      <c r="M73" s="28"/>
      <c r="N73" s="4" t="s">
        <v>40</v>
      </c>
      <c r="O73" s="28">
        <f>(O70+P71)/(O70+P70+O71+P71)</f>
        <v>0.85885399805762386</v>
      </c>
      <c r="P73" s="28"/>
      <c r="Q73" s="4" t="s">
        <v>40</v>
      </c>
      <c r="R73" s="28">
        <f>(R70+S71)/(R70+S70+R71+S71)</f>
        <v>0.85853026869537064</v>
      </c>
      <c r="S73" s="28"/>
      <c r="T73" s="4" t="s">
        <v>40</v>
      </c>
      <c r="U73" s="28">
        <f>(U70+V71)/(U70+V70+U71+V71)</f>
        <v>0.85691162188410486</v>
      </c>
      <c r="V73" s="28"/>
      <c r="W73" s="4" t="s">
        <v>40</v>
      </c>
      <c r="X73" s="28">
        <f>(X70+Y71)/(X70+Y70+X71+Y71)</f>
        <v>0.8555087946476746</v>
      </c>
      <c r="Y73" s="28"/>
      <c r="Z73" s="4" t="s">
        <v>40</v>
      </c>
      <c r="AA73" s="28">
        <f>(AA70+AB71)/(AA70+AB70+AA71+AB71)</f>
        <v>0.85302686953706697</v>
      </c>
      <c r="AB73" s="28"/>
      <c r="AC73" s="4" t="s">
        <v>40</v>
      </c>
      <c r="AD73" s="28">
        <f>(AD70+AE71)/(AD70+AE70+AD71+AE71)</f>
        <v>0.85162404230063671</v>
      </c>
      <c r="AE73" s="28"/>
    </row>
    <row r="74" spans="1:31" x14ac:dyDescent="0.25">
      <c r="A74" s="2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5">
      <c r="A75" s="29" t="s">
        <v>41</v>
      </c>
      <c r="B75" s="26">
        <f>(C76+D76)/2</f>
        <v>0.82368749159159083</v>
      </c>
      <c r="C75" s="4" t="s">
        <v>28</v>
      </c>
      <c r="D75" s="4" t="s">
        <v>28</v>
      </c>
      <c r="E75" s="26">
        <f>(F76+G76)/2</f>
        <v>0.82438087556026551</v>
      </c>
      <c r="F75" s="4" t="s">
        <v>28</v>
      </c>
      <c r="G75" s="4" t="s">
        <v>28</v>
      </c>
      <c r="H75" s="26">
        <f>(I76+J76)/2</f>
        <v>0.81888233655822873</v>
      </c>
      <c r="I75" s="4" t="s">
        <v>28</v>
      </c>
      <c r="J75" s="4" t="s">
        <v>28</v>
      </c>
      <c r="K75" s="26">
        <f>(L76+M76)/2</f>
        <v>0.81240904166558492</v>
      </c>
      <c r="L75" s="4" t="s">
        <v>28</v>
      </c>
      <c r="M75" s="4" t="s">
        <v>28</v>
      </c>
      <c r="N75" s="26">
        <f>(O76+P76)/2</f>
        <v>0.80488041767075846</v>
      </c>
      <c r="O75" s="4" t="s">
        <v>28</v>
      </c>
      <c r="P75" s="4" t="s">
        <v>28</v>
      </c>
      <c r="Q75" s="26">
        <f>(R76+S76)/2</f>
        <v>0.79851014791719277</v>
      </c>
      <c r="R75" s="4" t="s">
        <v>28</v>
      </c>
      <c r="S75" s="4" t="s">
        <v>28</v>
      </c>
      <c r="T75" s="26">
        <f>(U76+V76)/2</f>
        <v>0.79100135006596917</v>
      </c>
      <c r="U75" s="4" t="s">
        <v>28</v>
      </c>
      <c r="V75" s="4" t="s">
        <v>28</v>
      </c>
      <c r="W75" s="26">
        <f>(X76+Y76)/2</f>
        <v>0.78351500414224784</v>
      </c>
      <c r="X75" s="4" t="s">
        <v>28</v>
      </c>
      <c r="Y75" s="4" t="s">
        <v>28</v>
      </c>
      <c r="Z75" s="26">
        <f>(AA76+AB76)/2</f>
        <v>0.77591639858101458</v>
      </c>
      <c r="AA75" s="4" t="s">
        <v>28</v>
      </c>
      <c r="AB75" s="4" t="s">
        <v>28</v>
      </c>
      <c r="AC75" s="26">
        <f>(AD76+AE76)/2</f>
        <v>0.76955934625651723</v>
      </c>
      <c r="AD75" s="4" t="s">
        <v>28</v>
      </c>
      <c r="AE75" s="4" t="s">
        <v>28</v>
      </c>
    </row>
    <row r="76" spans="1:31" x14ac:dyDescent="0.25">
      <c r="A76" s="29"/>
      <c r="B76" s="27"/>
      <c r="C76" s="4">
        <f>(C70)/(C70+D70)</f>
        <v>0.75787794176306345</v>
      </c>
      <c r="D76" s="4">
        <f>(D71)/(D71+C71)</f>
        <v>0.88949704142011832</v>
      </c>
      <c r="E76" s="27"/>
      <c r="F76" s="4">
        <f>(F70)/(F70+G70)</f>
        <v>0.74950139609094535</v>
      </c>
      <c r="G76" s="4">
        <f>(G71)/(G71+F71)</f>
        <v>0.89926035502958579</v>
      </c>
      <c r="H76" s="27"/>
      <c r="I76" s="4">
        <f>(I70)/(I70+J70)</f>
        <v>0.73155165536497802</v>
      </c>
      <c r="J76" s="4">
        <f>(J71)/(J71+I71)</f>
        <v>0.90621301775147933</v>
      </c>
      <c r="K76" s="27"/>
      <c r="L76" s="4">
        <f>(L70)/(L70+M70)</f>
        <v>0.71120861587554851</v>
      </c>
      <c r="M76" s="4">
        <f>(M71)/(M71+L71)</f>
        <v>0.91360946745562133</v>
      </c>
      <c r="N76" s="27"/>
      <c r="O76" s="4">
        <f>(O70)/(O70+P70)</f>
        <v>0.68727562824092536</v>
      </c>
      <c r="P76" s="4">
        <f>(P71)/(P71+O71)</f>
        <v>0.92248520710059168</v>
      </c>
      <c r="Q76" s="27"/>
      <c r="R76" s="4">
        <f>(R70)/(R70+S70)</f>
        <v>0.66773035500598321</v>
      </c>
      <c r="S76" s="4">
        <f>(S71)/(S71+R71)</f>
        <v>0.92928994082840233</v>
      </c>
      <c r="T76" s="27"/>
      <c r="U76" s="4">
        <f>(U70)/(U70+V70)</f>
        <v>0.6473873155165536</v>
      </c>
      <c r="V76" s="4">
        <f>(V71)/(V71+U71)</f>
        <v>0.93461538461538463</v>
      </c>
      <c r="W76" s="27"/>
      <c r="X76" s="4">
        <f>(X70)/(X70+Y70)</f>
        <v>0.6266453928998803</v>
      </c>
      <c r="Y76" s="4">
        <f>(Y71)/(Y71+X71)</f>
        <v>0.94038461538461537</v>
      </c>
      <c r="Z76" s="27"/>
      <c r="AA76" s="4">
        <f>(AA70)/(AA70+AB70)</f>
        <v>0.60789788591942562</v>
      </c>
      <c r="AB76" s="4">
        <f>(AB71)/(AB71+AA71)</f>
        <v>0.94393491124260354</v>
      </c>
      <c r="AC76" s="27"/>
      <c r="AD76" s="4">
        <f>(AD70)/(AD70+AE70)</f>
        <v>0.59074591144794575</v>
      </c>
      <c r="AE76" s="4">
        <f>(AE71)/(AE71+AD71)</f>
        <v>0.94837278106508871</v>
      </c>
    </row>
    <row r="77" spans="1:31" x14ac:dyDescent="0.25">
      <c r="A77" s="29"/>
      <c r="B77" s="26">
        <f>(C78+D78)/2</f>
        <v>0.81305094292461288</v>
      </c>
      <c r="C77" s="4" t="s">
        <v>32</v>
      </c>
      <c r="D77" s="4" t="s">
        <v>32</v>
      </c>
      <c r="E77" s="26">
        <f>(F78+G78)/2</f>
        <v>0.82017542888959305</v>
      </c>
      <c r="F77" s="4" t="s">
        <v>32</v>
      </c>
      <c r="G77" s="4" t="s">
        <v>32</v>
      </c>
      <c r="H77" s="26">
        <f>(I78+J78)/2</f>
        <v>0.82206334328410868</v>
      </c>
      <c r="I77" s="4" t="s">
        <v>32</v>
      </c>
      <c r="J77" s="4" t="s">
        <v>32</v>
      </c>
      <c r="K77" s="26">
        <f>(L78+M78)/2</f>
        <v>0.82417332525118936</v>
      </c>
      <c r="L77" s="4" t="s">
        <v>32</v>
      </c>
      <c r="M77" s="4" t="s">
        <v>32</v>
      </c>
      <c r="N77" s="26">
        <f>(O78+P78)/2</f>
        <v>0.82755963316710979</v>
      </c>
      <c r="O77" s="4" t="s">
        <v>32</v>
      </c>
      <c r="P77" s="4" t="s">
        <v>32</v>
      </c>
      <c r="Q77" s="26">
        <f>(R78+S78)/2</f>
        <v>0.83040222107856332</v>
      </c>
      <c r="R77" s="4" t="s">
        <v>32</v>
      </c>
      <c r="S77" s="4" t="s">
        <v>32</v>
      </c>
      <c r="T77" s="26">
        <f>(U78+V78)/2</f>
        <v>0.83160636707721092</v>
      </c>
      <c r="U77" s="4" t="s">
        <v>32</v>
      </c>
      <c r="V77" s="4" t="s">
        <v>32</v>
      </c>
      <c r="W77" s="26">
        <f>(X78+Y78)/2</f>
        <v>0.83375187599217637</v>
      </c>
      <c r="X77" s="4" t="s">
        <v>32</v>
      </c>
      <c r="Y77" s="4" t="s">
        <v>32</v>
      </c>
      <c r="Z77" s="26">
        <f>(AA78+AB78)/2</f>
        <v>0.83367677126056439</v>
      </c>
      <c r="AA77" s="4" t="s">
        <v>32</v>
      </c>
      <c r="AB77" s="4" t="s">
        <v>32</v>
      </c>
      <c r="AC77" s="26">
        <f>(AD78+AE78)/2</f>
        <v>0.83566538155478698</v>
      </c>
      <c r="AD77" s="4" t="s">
        <v>32</v>
      </c>
      <c r="AE77" s="4" t="s">
        <v>32</v>
      </c>
    </row>
    <row r="78" spans="1:31" x14ac:dyDescent="0.25">
      <c r="A78" s="29"/>
      <c r="B78" s="27"/>
      <c r="C78" s="4">
        <f>(C70)/(C70+C71)</f>
        <v>0.71779372874952774</v>
      </c>
      <c r="D78" s="4">
        <f>(D71)/(D71+D70)</f>
        <v>0.90830815709969792</v>
      </c>
      <c r="E78" s="27"/>
      <c r="F78" s="4">
        <f>(F70)/(F70+F71)</f>
        <v>0.73398437500000002</v>
      </c>
      <c r="G78" s="4">
        <f>(G71)/(G71+G70)</f>
        <v>0.90636648277918597</v>
      </c>
      <c r="H78" s="27"/>
      <c r="I78" s="4">
        <f>(I70)/(I70+I71)</f>
        <v>0.74311183144246351</v>
      </c>
      <c r="J78" s="4">
        <f>(J71)/(J71+J70)</f>
        <v>0.90101485512575374</v>
      </c>
      <c r="K78" s="27"/>
      <c r="L78" s="4">
        <f>(L70)/(L70+L71)</f>
        <v>0.75327418673426283</v>
      </c>
      <c r="M78" s="4">
        <f>(M71)/(M71+M70)</f>
        <v>0.89507246376811589</v>
      </c>
      <c r="N78" s="27"/>
      <c r="O78" s="4">
        <f>(O70)/(O70+O71)</f>
        <v>0.76680017801513134</v>
      </c>
      <c r="P78" s="4">
        <f>(P71)/(P71+P70)</f>
        <v>0.88831908831908835</v>
      </c>
      <c r="Q78" s="27"/>
      <c r="R78" s="4">
        <f>(R70)/(R70+R71)</f>
        <v>0.77788104089219334</v>
      </c>
      <c r="S78" s="4">
        <f>(S71)/(S71+S70)</f>
        <v>0.88292340126493329</v>
      </c>
      <c r="T78" s="27"/>
      <c r="U78" s="4">
        <f>(U70)/(U70+U71)</f>
        <v>0.78595641646489101</v>
      </c>
      <c r="V78" s="4">
        <f>(V71)/(V71+V70)</f>
        <v>0.87725631768953072</v>
      </c>
      <c r="W78" s="27"/>
      <c r="X78" s="4">
        <f>(X70)/(X70+X71)</f>
        <v>0.79584599797365752</v>
      </c>
      <c r="Y78" s="4">
        <f>(Y71)/(Y71+Y70)</f>
        <v>0.87165775401069523</v>
      </c>
      <c r="Z78" s="27"/>
      <c r="AA78" s="4">
        <f>(AA70)/(AA70+AA71)</f>
        <v>0.80084077771939044</v>
      </c>
      <c r="AB78" s="4">
        <f>(AB71)/(AB71+AB70)</f>
        <v>0.86651276480173822</v>
      </c>
      <c r="AC78" s="27"/>
      <c r="AD78" s="4">
        <f>(AD70)/(AD70+AD71)</f>
        <v>0.80928961748633876</v>
      </c>
      <c r="AE78" s="4">
        <f>(AE71)/(AE71+AE70)</f>
        <v>0.86204114562323519</v>
      </c>
    </row>
    <row r="79" spans="1:31" x14ac:dyDescent="0.25">
      <c r="A79" s="29"/>
      <c r="B79" s="26">
        <f>(C80+D80)/2</f>
        <v>0.81804780474393168</v>
      </c>
      <c r="C79" s="4" t="s">
        <v>30</v>
      </c>
      <c r="D79" s="4" t="s">
        <v>30</v>
      </c>
      <c r="E79" s="26">
        <f>(F80+G80)/2</f>
        <v>0.82223058421913553</v>
      </c>
      <c r="F79" s="4" t="s">
        <v>30</v>
      </c>
      <c r="G79" s="4" t="s">
        <v>30</v>
      </c>
      <c r="H79" s="26">
        <f>(I80+J80)/2</f>
        <v>0.82044644640712217</v>
      </c>
      <c r="I79" s="4" t="s">
        <v>30</v>
      </c>
      <c r="J79" s="4" t="s">
        <v>30</v>
      </c>
      <c r="K79" s="26">
        <f>(L80+M80)/2</f>
        <v>0.81794161628529427</v>
      </c>
      <c r="L79" s="4" t="s">
        <v>30</v>
      </c>
      <c r="M79" s="4" t="s">
        <v>30</v>
      </c>
      <c r="N79" s="26">
        <f>(O80+P80)/2</f>
        <v>0.81497154943388894</v>
      </c>
      <c r="O79" s="4" t="s">
        <v>30</v>
      </c>
      <c r="P79" s="4" t="s">
        <v>30</v>
      </c>
      <c r="Q79" s="26">
        <f>(R80+S80)/2</f>
        <v>0.81206132855327962</v>
      </c>
      <c r="R79" s="4" t="s">
        <v>30</v>
      </c>
      <c r="S79" s="4" t="s">
        <v>30</v>
      </c>
      <c r="T79" s="26">
        <f>(U80+V80)/2</f>
        <v>0.80750084312086678</v>
      </c>
      <c r="U79" s="4" t="s">
        <v>30</v>
      </c>
      <c r="V79" s="4" t="s">
        <v>30</v>
      </c>
      <c r="W79" s="26">
        <f>(X80+Y80)/2</f>
        <v>0.80295031277089146</v>
      </c>
      <c r="X79" s="4" t="s">
        <v>30</v>
      </c>
      <c r="Y79" s="4" t="s">
        <v>30</v>
      </c>
      <c r="Z79" s="26">
        <f>(AA80+AB80)/2</f>
        <v>0.79736242840381688</v>
      </c>
      <c r="AA79" s="4" t="s">
        <v>30</v>
      </c>
      <c r="AB79" s="4" t="s">
        <v>30</v>
      </c>
      <c r="AC79" s="26">
        <f>(AD80+AE80)/2</f>
        <v>0.79305456216746761</v>
      </c>
      <c r="AD79" s="4" t="s">
        <v>30</v>
      </c>
      <c r="AE79" s="4" t="s">
        <v>30</v>
      </c>
    </row>
    <row r="80" spans="1:31" x14ac:dyDescent="0.25">
      <c r="A80" s="29"/>
      <c r="B80" s="27"/>
      <c r="C80" s="4">
        <f>2/((1/C76)+(1/C78))</f>
        <v>0.73729142413659299</v>
      </c>
      <c r="D80" s="4">
        <f>2/((1/D76)+(1/D78))</f>
        <v>0.89880418535127049</v>
      </c>
      <c r="E80" s="27"/>
      <c r="F80" s="4">
        <f>2/((1/F76)+(1/F78))</f>
        <v>0.7416617327807381</v>
      </c>
      <c r="G80" s="4">
        <f>2/((1/G76)+(1/G78))</f>
        <v>0.90279943565753307</v>
      </c>
      <c r="H80" s="27"/>
      <c r="I80" s="4">
        <f>2/((1/I76)+(1/I78))</f>
        <v>0.73728643216080392</v>
      </c>
      <c r="J80" s="4">
        <f>2/((1/J76)+(1/J78))</f>
        <v>0.90360646065344041</v>
      </c>
      <c r="K80" s="27"/>
      <c r="L80" s="4">
        <f>2/((1/L76)+(1/L78))</f>
        <v>0.73163725892490772</v>
      </c>
      <c r="M80" s="4">
        <f>2/((1/M76)+(1/M78))</f>
        <v>0.90424597364568082</v>
      </c>
      <c r="N80" s="27"/>
      <c r="O80" s="4">
        <f>2/((1/O76)+(1/O78))</f>
        <v>0.72486327303323528</v>
      </c>
      <c r="P80" s="4">
        <f>2/((1/P76)+(1/P78))</f>
        <v>0.90507982583454272</v>
      </c>
      <c r="Q80" s="27"/>
      <c r="R80" s="4">
        <f>2/((1/R76)+(1/R78))</f>
        <v>0.71860914359304562</v>
      </c>
      <c r="S80" s="4">
        <f>2/((1/S76)+(1/S78))</f>
        <v>0.90551351351351372</v>
      </c>
      <c r="T80" s="27"/>
      <c r="U80" s="4">
        <f>2/((1/U76)+(1/U78))</f>
        <v>0.70997375328083989</v>
      </c>
      <c r="V80" s="4">
        <f>2/((1/V76)+(1/V78))</f>
        <v>0.90502793296089379</v>
      </c>
      <c r="W80" s="27"/>
      <c r="X80" s="4">
        <f>2/((1/X76)+(1/X78))</f>
        <v>0.7011827717027449</v>
      </c>
      <c r="Y80" s="4">
        <f>2/((1/Y76)+(1/Y78))</f>
        <v>0.90471785383903791</v>
      </c>
      <c r="Z80" s="27"/>
      <c r="AA80" s="4">
        <f>2/((1/AA76)+(1/AA78))</f>
        <v>0.69115646258503394</v>
      </c>
      <c r="AB80" s="4">
        <f>2/((1/AB76)+(1/AB78))</f>
        <v>0.90356839422259982</v>
      </c>
      <c r="AC80" s="27"/>
      <c r="AD80" s="4">
        <f>2/((1/AD76)+(1/AD78))</f>
        <v>0.68296057182384129</v>
      </c>
      <c r="AE80" s="4">
        <f>2/((1/AE76)+(1/AE78))</f>
        <v>0.90314855251109405</v>
      </c>
    </row>
    <row r="83" spans="1:31" x14ac:dyDescent="0.25">
      <c r="A83" s="28" t="s">
        <v>44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x14ac:dyDescent="0.25">
      <c r="A85" s="26"/>
      <c r="B85" s="28">
        <v>0.1</v>
      </c>
      <c r="C85" s="28"/>
      <c r="D85" s="28"/>
      <c r="E85" s="28">
        <f>B85+0.1</f>
        <v>0.2</v>
      </c>
      <c r="F85" s="28"/>
      <c r="G85" s="28"/>
      <c r="H85" s="28">
        <f t="shared" ref="H85" si="24">E85+0.1</f>
        <v>0.30000000000000004</v>
      </c>
      <c r="I85" s="28"/>
      <c r="J85" s="28"/>
      <c r="K85" s="28">
        <f t="shared" ref="K85" si="25">H85+0.1</f>
        <v>0.4</v>
      </c>
      <c r="L85" s="28"/>
      <c r="M85" s="28"/>
      <c r="N85" s="28">
        <f t="shared" ref="N85" si="26">K85+0.1</f>
        <v>0.5</v>
      </c>
      <c r="O85" s="28"/>
      <c r="P85" s="28"/>
      <c r="Q85" s="28">
        <f t="shared" ref="Q85" si="27">N85+0.1</f>
        <v>0.6</v>
      </c>
      <c r="R85" s="28"/>
      <c r="S85" s="28"/>
      <c r="T85" s="28">
        <f t="shared" ref="T85" si="28">Q85+0.1</f>
        <v>0.7</v>
      </c>
      <c r="U85" s="28"/>
      <c r="V85" s="28"/>
      <c r="W85" s="28">
        <f t="shared" ref="W85" si="29">T85+0.1</f>
        <v>0.79999999999999993</v>
      </c>
      <c r="X85" s="28"/>
      <c r="Y85" s="28"/>
      <c r="Z85" s="28">
        <f t="shared" ref="Z85" si="30">W85+0.1</f>
        <v>0.89999999999999991</v>
      </c>
      <c r="AA85" s="28"/>
      <c r="AB85" s="28"/>
      <c r="AC85" s="28">
        <f t="shared" ref="AC85" si="31">Z85+0.1</f>
        <v>0.99999999999999989</v>
      </c>
      <c r="AD85" s="28"/>
      <c r="AE85" s="28"/>
    </row>
    <row r="86" spans="1:31" x14ac:dyDescent="0.25">
      <c r="A86" s="30"/>
      <c r="B86" s="4"/>
      <c r="C86" s="28" t="s">
        <v>38</v>
      </c>
      <c r="D86" s="28"/>
      <c r="E86" s="4"/>
      <c r="F86" s="28" t="s">
        <v>38</v>
      </c>
      <c r="G86" s="28"/>
      <c r="H86" s="4"/>
      <c r="I86" s="28" t="s">
        <v>38</v>
      </c>
      <c r="J86" s="28"/>
      <c r="K86" s="4"/>
      <c r="L86" s="28" t="s">
        <v>38</v>
      </c>
      <c r="M86" s="28"/>
      <c r="N86" s="4"/>
      <c r="O86" s="28" t="s">
        <v>38</v>
      </c>
      <c r="P86" s="28"/>
      <c r="Q86" s="4"/>
      <c r="R86" s="28" t="s">
        <v>38</v>
      </c>
      <c r="S86" s="28"/>
      <c r="T86" s="4"/>
      <c r="U86" s="28" t="s">
        <v>38</v>
      </c>
      <c r="V86" s="28"/>
      <c r="W86" s="4"/>
      <c r="X86" s="28" t="s">
        <v>38</v>
      </c>
      <c r="Y86" s="28"/>
      <c r="Z86" s="4"/>
      <c r="AA86" s="28" t="s">
        <v>38</v>
      </c>
      <c r="AB86" s="28"/>
      <c r="AC86" s="4"/>
      <c r="AD86" s="28" t="s">
        <v>38</v>
      </c>
      <c r="AE86" s="28"/>
    </row>
    <row r="87" spans="1:31" x14ac:dyDescent="0.25">
      <c r="A87" s="30"/>
      <c r="B87" s="29" t="s">
        <v>39</v>
      </c>
      <c r="C87" s="28" t="s">
        <v>36</v>
      </c>
      <c r="D87" s="28"/>
      <c r="E87" s="29" t="s">
        <v>39</v>
      </c>
      <c r="F87" s="28" t="s">
        <v>36</v>
      </c>
      <c r="G87" s="28"/>
      <c r="H87" s="29" t="s">
        <v>39</v>
      </c>
      <c r="I87" s="28" t="s">
        <v>36</v>
      </c>
      <c r="J87" s="28"/>
      <c r="K87" s="29" t="s">
        <v>39</v>
      </c>
      <c r="L87" s="28" t="s">
        <v>36</v>
      </c>
      <c r="M87" s="28"/>
      <c r="N87" s="29" t="s">
        <v>39</v>
      </c>
      <c r="O87" s="28" t="s">
        <v>36</v>
      </c>
      <c r="P87" s="28"/>
      <c r="Q87" s="29" t="s">
        <v>39</v>
      </c>
      <c r="R87" s="28" t="s">
        <v>36</v>
      </c>
      <c r="S87" s="28"/>
      <c r="T87" s="29" t="s">
        <v>39</v>
      </c>
      <c r="U87" s="28" t="s">
        <v>36</v>
      </c>
      <c r="V87" s="28"/>
      <c r="W87" s="29" t="s">
        <v>39</v>
      </c>
      <c r="X87" s="28" t="s">
        <v>36</v>
      </c>
      <c r="Y87" s="28"/>
      <c r="Z87" s="29" t="s">
        <v>39</v>
      </c>
      <c r="AA87" s="28" t="s">
        <v>36</v>
      </c>
      <c r="AB87" s="28"/>
      <c r="AC87" s="29" t="s">
        <v>39</v>
      </c>
      <c r="AD87" s="28" t="s">
        <v>36</v>
      </c>
      <c r="AE87" s="28"/>
    </row>
    <row r="88" spans="1:31" x14ac:dyDescent="0.25">
      <c r="A88" s="27"/>
      <c r="B88" s="29"/>
      <c r="C88" s="4" t="s">
        <v>34</v>
      </c>
      <c r="D88" s="4" t="s">
        <v>35</v>
      </c>
      <c r="E88" s="29"/>
      <c r="F88" s="4" t="s">
        <v>34</v>
      </c>
      <c r="G88" s="4" t="s">
        <v>35</v>
      </c>
      <c r="H88" s="29"/>
      <c r="I88" s="4" t="s">
        <v>34</v>
      </c>
      <c r="J88" s="4" t="s">
        <v>35</v>
      </c>
      <c r="K88" s="29"/>
      <c r="L88" s="4" t="s">
        <v>34</v>
      </c>
      <c r="M88" s="4" t="s">
        <v>35</v>
      </c>
      <c r="N88" s="29"/>
      <c r="O88" s="4" t="s">
        <v>34</v>
      </c>
      <c r="P88" s="4" t="s">
        <v>35</v>
      </c>
      <c r="Q88" s="29"/>
      <c r="R88" s="4" t="s">
        <v>34</v>
      </c>
      <c r="S88" s="4" t="s">
        <v>35</v>
      </c>
      <c r="T88" s="29"/>
      <c r="U88" s="4" t="s">
        <v>34</v>
      </c>
      <c r="V88" s="4" t="s">
        <v>35</v>
      </c>
      <c r="W88" s="29"/>
      <c r="X88" s="4" t="s">
        <v>34</v>
      </c>
      <c r="Y88" s="4" t="s">
        <v>35</v>
      </c>
      <c r="Z88" s="29"/>
      <c r="AA88" s="4" t="s">
        <v>34</v>
      </c>
      <c r="AB88" s="4" t="s">
        <v>35</v>
      </c>
      <c r="AC88" s="29"/>
      <c r="AD88" s="4" t="s">
        <v>34</v>
      </c>
      <c r="AE88" s="4" t="s">
        <v>35</v>
      </c>
    </row>
    <row r="89" spans="1:31" x14ac:dyDescent="0.25">
      <c r="A89" s="28" t="s">
        <v>37</v>
      </c>
      <c r="B89" s="4" t="s">
        <v>34</v>
      </c>
      <c r="C89" s="5">
        <v>2546</v>
      </c>
      <c r="D89" s="4">
        <v>818</v>
      </c>
      <c r="E89" s="4" t="s">
        <v>34</v>
      </c>
      <c r="F89" s="5">
        <v>2492</v>
      </c>
      <c r="G89" s="4">
        <v>872</v>
      </c>
      <c r="H89" s="4" t="s">
        <v>34</v>
      </c>
      <c r="I89" s="5">
        <v>2429</v>
      </c>
      <c r="J89" s="4">
        <v>935</v>
      </c>
      <c r="K89" s="4" t="s">
        <v>34</v>
      </c>
      <c r="L89" s="5">
        <v>2370</v>
      </c>
      <c r="M89" s="4">
        <v>994</v>
      </c>
      <c r="N89" s="4" t="s">
        <v>34</v>
      </c>
      <c r="O89" s="5">
        <v>2303</v>
      </c>
      <c r="P89" s="4">
        <v>1061</v>
      </c>
      <c r="Q89" s="4" t="s">
        <v>34</v>
      </c>
      <c r="R89" s="5">
        <v>2218</v>
      </c>
      <c r="S89" s="4">
        <v>1146</v>
      </c>
      <c r="T89" s="4" t="s">
        <v>34</v>
      </c>
      <c r="U89" s="5">
        <v>2138</v>
      </c>
      <c r="V89" s="4">
        <v>1226</v>
      </c>
      <c r="W89" s="4" t="s">
        <v>34</v>
      </c>
      <c r="X89" s="5">
        <v>2064</v>
      </c>
      <c r="Y89" s="4">
        <v>1300</v>
      </c>
      <c r="Z89" s="4" t="s">
        <v>34</v>
      </c>
      <c r="AA89" s="5">
        <v>2013</v>
      </c>
      <c r="AB89" s="4">
        <v>1351</v>
      </c>
      <c r="AC89" s="4" t="s">
        <v>34</v>
      </c>
      <c r="AD89" s="5">
        <v>1946</v>
      </c>
      <c r="AE89" s="4">
        <v>1418</v>
      </c>
    </row>
    <row r="90" spans="1:31" x14ac:dyDescent="0.25">
      <c r="A90" s="28"/>
      <c r="B90" s="4" t="s">
        <v>35</v>
      </c>
      <c r="C90" s="4">
        <v>964</v>
      </c>
      <c r="D90" s="4">
        <v>8028</v>
      </c>
      <c r="E90" s="4" t="s">
        <v>35</v>
      </c>
      <c r="F90" s="4">
        <v>872</v>
      </c>
      <c r="G90" s="4">
        <v>8120</v>
      </c>
      <c r="H90" s="4" t="s">
        <v>35</v>
      </c>
      <c r="I90" s="4">
        <v>790</v>
      </c>
      <c r="J90" s="4">
        <v>8202</v>
      </c>
      <c r="K90" s="4" t="s">
        <v>35</v>
      </c>
      <c r="L90" s="4">
        <v>725</v>
      </c>
      <c r="M90" s="4">
        <v>8267</v>
      </c>
      <c r="N90" s="4" t="s">
        <v>35</v>
      </c>
      <c r="O90" s="4">
        <v>659</v>
      </c>
      <c r="P90" s="4">
        <v>8333</v>
      </c>
      <c r="Q90" s="4" t="s">
        <v>35</v>
      </c>
      <c r="R90" s="4">
        <v>607</v>
      </c>
      <c r="S90" s="4">
        <v>8385</v>
      </c>
      <c r="T90" s="4" t="s">
        <v>35</v>
      </c>
      <c r="U90" s="4">
        <v>565</v>
      </c>
      <c r="V90" s="4">
        <v>8427</v>
      </c>
      <c r="W90" s="4" t="s">
        <v>35</v>
      </c>
      <c r="X90" s="4">
        <v>520</v>
      </c>
      <c r="Y90" s="4">
        <v>8472</v>
      </c>
      <c r="Z90" s="4" t="s">
        <v>35</v>
      </c>
      <c r="AA90" s="4">
        <v>478</v>
      </c>
      <c r="AB90" s="4">
        <v>8514</v>
      </c>
      <c r="AC90" s="4" t="s">
        <v>35</v>
      </c>
      <c r="AD90" s="4">
        <v>445</v>
      </c>
      <c r="AE90" s="4">
        <v>8547</v>
      </c>
    </row>
    <row r="91" spans="1:31" x14ac:dyDescent="0.25">
      <c r="A91" s="2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5">
      <c r="A92" s="30"/>
      <c r="B92" s="4" t="s">
        <v>40</v>
      </c>
      <c r="C92" s="28">
        <f>(C89+D90)/(C89+D89+C90+D90)</f>
        <v>0.85577856911621886</v>
      </c>
      <c r="D92" s="28"/>
      <c r="E92" s="4" t="s">
        <v>40</v>
      </c>
      <c r="F92" s="28">
        <f>(F89+G90)/(F89+G89+F90+G90)</f>
        <v>0.85885399805762386</v>
      </c>
      <c r="G92" s="28"/>
      <c r="H92" s="4" t="s">
        <v>40</v>
      </c>
      <c r="I92" s="28">
        <f>(I89+J90)/(I89+J89+I90+J90)</f>
        <v>0.86039171252832636</v>
      </c>
      <c r="J92" s="28"/>
      <c r="K92" s="4" t="s">
        <v>40</v>
      </c>
      <c r="L92" s="28">
        <f>(L89+M90)/(L89+M89+L90+M90)</f>
        <v>0.86087730657170602</v>
      </c>
      <c r="M92" s="28"/>
      <c r="N92" s="4" t="s">
        <v>40</v>
      </c>
      <c r="O92" s="28">
        <f>(O89+P90)/(O89+P89+O90+P90)</f>
        <v>0.86079637423114275</v>
      </c>
      <c r="P92" s="28"/>
      <c r="Q92" s="4" t="s">
        <v>40</v>
      </c>
      <c r="R92" s="28">
        <f>(R89+S90)/(R89+S89+R90+S90)</f>
        <v>0.85812560699255425</v>
      </c>
      <c r="S92" s="28"/>
      <c r="T92" s="4" t="s">
        <v>40</v>
      </c>
      <c r="U92" s="28">
        <f>(U89+V90)/(U89+V89+U90+V90)</f>
        <v>0.85505017805114925</v>
      </c>
      <c r="V92" s="28"/>
      <c r="W92" s="4" t="s">
        <v>40</v>
      </c>
      <c r="X92" s="28">
        <f>(X89+Y90)/(X89+Y89+X90+Y90)</f>
        <v>0.85270314017481386</v>
      </c>
      <c r="Y92" s="28"/>
      <c r="Z92" s="4" t="s">
        <v>40</v>
      </c>
      <c r="AA92" s="28">
        <f>(AA89+AB90)/(AA89+AB89+AA90+AB90)</f>
        <v>0.85197474910974424</v>
      </c>
      <c r="AB92" s="28"/>
      <c r="AC92" s="4" t="s">
        <v>40</v>
      </c>
      <c r="AD92" s="28">
        <f>(AD89+AE90)/(AD89+AE89+AD90+AE90)</f>
        <v>0.84922304953059247</v>
      </c>
      <c r="AE92" s="28"/>
    </row>
    <row r="93" spans="1:31" x14ac:dyDescent="0.25">
      <c r="A93" s="2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5">
      <c r="A94" s="29" t="s">
        <v>41</v>
      </c>
      <c r="B94" s="26">
        <f>(C95+D95)/2</f>
        <v>0.82481534649904154</v>
      </c>
      <c r="C94" s="4" t="s">
        <v>28</v>
      </c>
      <c r="D94" s="4" t="s">
        <v>28</v>
      </c>
      <c r="E94" s="26">
        <f>(F95+G95)/2</f>
        <v>0.82190484552790477</v>
      </c>
      <c r="F94" s="4" t="s">
        <v>28</v>
      </c>
      <c r="G94" s="4" t="s">
        <v>28</v>
      </c>
      <c r="H94" s="26">
        <f>(I95+J95)/2</f>
        <v>0.81710060151234976</v>
      </c>
      <c r="I94" s="4" t="s">
        <v>28</v>
      </c>
      <c r="J94" s="4" t="s">
        <v>28</v>
      </c>
      <c r="K94" s="26">
        <f>(L95+M95)/2</f>
        <v>0.81194560312033204</v>
      </c>
      <c r="L94" s="4" t="s">
        <v>28</v>
      </c>
      <c r="M94" s="4" t="s">
        <v>28</v>
      </c>
      <c r="N94" s="26">
        <f>(O95+P95)/2</f>
        <v>0.80565714906842811</v>
      </c>
      <c r="O94" s="4" t="s">
        <v>28</v>
      </c>
      <c r="P94" s="4" t="s">
        <v>28</v>
      </c>
      <c r="Q94" s="26">
        <f>(R95+S95)/2</f>
        <v>0.79591483882092584</v>
      </c>
      <c r="R94" s="4" t="s">
        <v>28</v>
      </c>
      <c r="S94" s="4" t="s">
        <v>28</v>
      </c>
      <c r="T94" s="26">
        <f>(U95+V95)/2</f>
        <v>0.78635964165266725</v>
      </c>
      <c r="U94" s="4" t="s">
        <v>28</v>
      </c>
      <c r="V94" s="4" t="s">
        <v>28</v>
      </c>
      <c r="W94" s="26">
        <f>(X95+Y95)/2</f>
        <v>0.77786305491259777</v>
      </c>
      <c r="X94" s="4" t="s">
        <v>28</v>
      </c>
      <c r="Y94" s="4" t="s">
        <v>28</v>
      </c>
      <c r="Z94" s="26">
        <f>(AA95+AB95)/2</f>
        <v>0.77261820257192548</v>
      </c>
      <c r="AA94" s="4" t="s">
        <v>28</v>
      </c>
      <c r="AB94" s="4" t="s">
        <v>28</v>
      </c>
      <c r="AC94" s="26">
        <f>(AD95+AE95)/2</f>
        <v>0.76449478410721006</v>
      </c>
      <c r="AD94" s="4" t="s">
        <v>28</v>
      </c>
      <c r="AE94" s="4" t="s">
        <v>28</v>
      </c>
    </row>
    <row r="95" spans="1:31" x14ac:dyDescent="0.25">
      <c r="A95" s="29"/>
      <c r="B95" s="27"/>
      <c r="C95" s="4">
        <f>(C89)/(C89+D89)</f>
        <v>0.75683709869203331</v>
      </c>
      <c r="D95" s="4">
        <f>(D90)/(D90+C90)</f>
        <v>0.89279359430604988</v>
      </c>
      <c r="E95" s="27"/>
      <c r="F95" s="4">
        <f>(F89)/(F89+G89)</f>
        <v>0.74078478002378123</v>
      </c>
      <c r="G95" s="4">
        <f>(G90)/(G90+F90)</f>
        <v>0.90302491103202842</v>
      </c>
      <c r="H95" s="27"/>
      <c r="I95" s="4">
        <f>(I89)/(I89+J89)</f>
        <v>0.7220570749108205</v>
      </c>
      <c r="J95" s="4">
        <f>(J90)/(J90+I90)</f>
        <v>0.91214412811387902</v>
      </c>
      <c r="K95" s="27"/>
      <c r="L95" s="4">
        <f>(L89)/(L89+M89)</f>
        <v>0.70451843043995244</v>
      </c>
      <c r="M95" s="4">
        <f>(M90)/(M90+L90)</f>
        <v>0.91937277580071175</v>
      </c>
      <c r="N95" s="27"/>
      <c r="O95" s="4">
        <f>(O89)/(O89+P89)</f>
        <v>0.68460166468489891</v>
      </c>
      <c r="P95" s="4">
        <f>(P90)/(P90+O90)</f>
        <v>0.92671263345195731</v>
      </c>
      <c r="Q95" s="27"/>
      <c r="R95" s="4">
        <f>(R89)/(R89+S89)</f>
        <v>0.65933412604042807</v>
      </c>
      <c r="S95" s="4">
        <f>(S90)/(S90+R90)</f>
        <v>0.9324955516014235</v>
      </c>
      <c r="T95" s="27"/>
      <c r="U95" s="4">
        <f>(U89)/(U89+V89)</f>
        <v>0.6355529131985731</v>
      </c>
      <c r="V95" s="4">
        <f>(V90)/(V90+U90)</f>
        <v>0.93716637010676151</v>
      </c>
      <c r="W95" s="27"/>
      <c r="X95" s="4">
        <f>(X89)/(X89+Y89)</f>
        <v>0.61355529131985731</v>
      </c>
      <c r="Y95" s="4">
        <f>(Y90)/(Y90+X90)</f>
        <v>0.94217081850533813</v>
      </c>
      <c r="Z95" s="27"/>
      <c r="AA95" s="4">
        <f>(AA89)/(AA89+AB89)</f>
        <v>0.59839476813317483</v>
      </c>
      <c r="AB95" s="4">
        <f>(AB90)/(AB90+AA90)</f>
        <v>0.94684163701067614</v>
      </c>
      <c r="AC95" s="27"/>
      <c r="AD95" s="4">
        <f>(AD89)/(AD89+AE89)</f>
        <v>0.5784780023781213</v>
      </c>
      <c r="AE95" s="4">
        <f>(AE90)/(AE90+AD90)</f>
        <v>0.95051156583629892</v>
      </c>
    </row>
    <row r="96" spans="1:31" x14ac:dyDescent="0.25">
      <c r="A96" s="29"/>
      <c r="B96" s="26">
        <f>(C97+D97)/2</f>
        <v>0.81644247597220687</v>
      </c>
      <c r="C96" s="4" t="s">
        <v>32</v>
      </c>
      <c r="D96" s="4" t="s">
        <v>32</v>
      </c>
      <c r="E96" s="26">
        <f>(F97+G97)/2</f>
        <v>0.82190484552790477</v>
      </c>
      <c r="F96" s="4" t="s">
        <v>32</v>
      </c>
      <c r="G96" s="4" t="s">
        <v>32</v>
      </c>
      <c r="H96" s="26">
        <f>(I97+J97)/2</f>
        <v>0.82612549373124977</v>
      </c>
      <c r="I96" s="4" t="s">
        <v>32</v>
      </c>
      <c r="J96" s="4" t="s">
        <v>32</v>
      </c>
      <c r="K96" s="26">
        <f>(L97+M97)/2</f>
        <v>0.82920969500706398</v>
      </c>
      <c r="L96" s="4" t="s">
        <v>32</v>
      </c>
      <c r="M96" s="4" t="s">
        <v>32</v>
      </c>
      <c r="N96" s="26">
        <f>(O97+P97)/2</f>
        <v>0.83228537991048923</v>
      </c>
      <c r="O96" s="4" t="s">
        <v>32</v>
      </c>
      <c r="P96" s="4" t="s">
        <v>32</v>
      </c>
      <c r="Q96" s="26">
        <f>(R97+S97)/2</f>
        <v>0.83244676198673551</v>
      </c>
      <c r="R96" s="4" t="s">
        <v>32</v>
      </c>
      <c r="S96" s="4" t="s">
        <v>32</v>
      </c>
      <c r="T96" s="26">
        <f>(U97+V97)/2</f>
        <v>0.83198292246694672</v>
      </c>
      <c r="U96" s="4" t="s">
        <v>32</v>
      </c>
      <c r="V96" s="4" t="s">
        <v>32</v>
      </c>
      <c r="W96" s="26">
        <f>(X97+Y97)/2</f>
        <v>0.83286422697566431</v>
      </c>
      <c r="X96" s="4" t="s">
        <v>32</v>
      </c>
      <c r="Y96" s="4" t="s">
        <v>32</v>
      </c>
      <c r="Z96" s="26">
        <f>(AA97+AB97)/2</f>
        <v>0.83558019208735845</v>
      </c>
      <c r="AA96" s="4" t="s">
        <v>32</v>
      </c>
      <c r="AB96" s="4" t="s">
        <v>32</v>
      </c>
      <c r="AC96" s="26">
        <f>(AD97+AE97)/2</f>
        <v>0.83579368022289646</v>
      </c>
      <c r="AD96" s="4" t="s">
        <v>32</v>
      </c>
      <c r="AE96" s="4" t="s">
        <v>32</v>
      </c>
    </row>
    <row r="97" spans="1:31" x14ac:dyDescent="0.25">
      <c r="A97" s="29"/>
      <c r="B97" s="27"/>
      <c r="C97" s="4">
        <f>(C89)/(C89+C90)</f>
        <v>0.72535612535612537</v>
      </c>
      <c r="D97" s="4">
        <f>(D90)/(D90+D89)</f>
        <v>0.90752882658828848</v>
      </c>
      <c r="E97" s="27"/>
      <c r="F97" s="4">
        <f>(F89)/(F89+F90)</f>
        <v>0.74078478002378123</v>
      </c>
      <c r="G97" s="4">
        <f>(G90)/(G90+G89)</f>
        <v>0.90302491103202842</v>
      </c>
      <c r="H97" s="27"/>
      <c r="I97" s="4">
        <f>(I89)/(I89+I90)</f>
        <v>0.75458216837527181</v>
      </c>
      <c r="J97" s="4">
        <f>(J90)/(J90+J89)</f>
        <v>0.89766881908722773</v>
      </c>
      <c r="K97" s="27"/>
      <c r="L97" s="4">
        <f>(L89)/(L89+L90)</f>
        <v>0.76575121163166393</v>
      </c>
      <c r="M97" s="4">
        <f>(M90)/(M90+M89)</f>
        <v>0.89266817838246415</v>
      </c>
      <c r="N97" s="27"/>
      <c r="O97" s="4">
        <f>(O89)/(O89+O90)</f>
        <v>0.77751519243754219</v>
      </c>
      <c r="P97" s="4">
        <f>(P90)/(P90+P89)</f>
        <v>0.88705556738343627</v>
      </c>
      <c r="Q97" s="27"/>
      <c r="R97" s="4">
        <f>(R89)/(R89+R90)</f>
        <v>0.7851327433628319</v>
      </c>
      <c r="S97" s="4">
        <f>(S90)/(S90+S89)</f>
        <v>0.879760780610639</v>
      </c>
      <c r="T97" s="27"/>
      <c r="U97" s="4">
        <f>(U89)/(U89+U90)</f>
        <v>0.79097299297077317</v>
      </c>
      <c r="V97" s="4">
        <f>(V90)/(V90+V89)</f>
        <v>0.87299285196312026</v>
      </c>
      <c r="W97" s="27"/>
      <c r="X97" s="4">
        <f>(X89)/(X89+X90)</f>
        <v>0.79876160990712075</v>
      </c>
      <c r="Y97" s="4">
        <f>(Y90)/(Y90+Y89)</f>
        <v>0.86696684404420798</v>
      </c>
      <c r="Z97" s="27"/>
      <c r="AA97" s="4">
        <f>(AA89)/(AA89+AA90)</f>
        <v>0.80810919309514251</v>
      </c>
      <c r="AB97" s="4">
        <f>(AB90)/(AB90+AB89)</f>
        <v>0.86305119107957429</v>
      </c>
      <c r="AC97" s="27"/>
      <c r="AD97" s="4">
        <f>(AD89)/(AD89+AD90)</f>
        <v>0.81388540359682138</v>
      </c>
      <c r="AE97" s="4">
        <f>(AE90)/(AE90+AE89)</f>
        <v>0.85770195684897144</v>
      </c>
    </row>
    <row r="98" spans="1:31" x14ac:dyDescent="0.25">
      <c r="A98" s="29"/>
      <c r="B98" s="26">
        <f>(C99+D99)/2</f>
        <v>0.82043160043534091</v>
      </c>
      <c r="C98" s="4" t="s">
        <v>30</v>
      </c>
      <c r="D98" s="4" t="s">
        <v>30</v>
      </c>
      <c r="E98" s="26">
        <f>(F99+G99)/2</f>
        <v>0.82190484552790477</v>
      </c>
      <c r="F98" s="4" t="s">
        <v>30</v>
      </c>
      <c r="G98" s="4" t="s">
        <v>30</v>
      </c>
      <c r="H98" s="26">
        <f>(I99+J99)/2</f>
        <v>0.82140500045385911</v>
      </c>
      <c r="I98" s="4" t="s">
        <v>30</v>
      </c>
      <c r="J98" s="4" t="s">
        <v>30</v>
      </c>
      <c r="K98" s="26">
        <f>(L99+M99)/2</f>
        <v>0.81984171541105844</v>
      </c>
      <c r="L98" s="4" t="s">
        <v>30</v>
      </c>
      <c r="M98" s="4" t="s">
        <v>30</v>
      </c>
      <c r="N98" s="26">
        <f>(O99+P99)/2</f>
        <v>0.81727839423658022</v>
      </c>
      <c r="O98" s="4" t="s">
        <v>30</v>
      </c>
      <c r="P98" s="4" t="s">
        <v>30</v>
      </c>
      <c r="Q98" s="26">
        <f>(R99+S99)/2</f>
        <v>0.81105821833675629</v>
      </c>
      <c r="R98" s="4" t="s">
        <v>30</v>
      </c>
      <c r="S98" s="4" t="s">
        <v>30</v>
      </c>
      <c r="T98" s="26">
        <f>(U99+V99)/2</f>
        <v>0.80436925768977441</v>
      </c>
      <c r="U98" s="4" t="s">
        <v>30</v>
      </c>
      <c r="V98" s="4" t="s">
        <v>30</v>
      </c>
      <c r="W98" s="26">
        <f>(X99+Y99)/2</f>
        <v>0.7985102752957236</v>
      </c>
      <c r="X98" s="4" t="s">
        <v>30</v>
      </c>
      <c r="Y98" s="4" t="s">
        <v>30</v>
      </c>
      <c r="Z98" s="26">
        <f>(AA99+AB99)/2</f>
        <v>0.79531213098430098</v>
      </c>
      <c r="AA98" s="4" t="s">
        <v>30</v>
      </c>
      <c r="AB98" s="4" t="s">
        <v>30</v>
      </c>
      <c r="AC98" s="26">
        <f>(AD99+AE99)/2</f>
        <v>0.78900322541659629</v>
      </c>
      <c r="AD98" s="4" t="s">
        <v>30</v>
      </c>
      <c r="AE98" s="4" t="s">
        <v>30</v>
      </c>
    </row>
    <row r="99" spans="1:31" x14ac:dyDescent="0.25">
      <c r="A99" s="29"/>
      <c r="B99" s="27"/>
      <c r="C99" s="4">
        <f>2/((1/C95)+(1/C97))</f>
        <v>0.74076229269711957</v>
      </c>
      <c r="D99" s="4">
        <f>2/((1/D95)+(1/D97))</f>
        <v>0.90010090817356225</v>
      </c>
      <c r="E99" s="27"/>
      <c r="F99" s="4">
        <f>2/((1/F95)+(1/F97))</f>
        <v>0.74078478002378123</v>
      </c>
      <c r="G99" s="4">
        <f>2/((1/G95)+(1/G97))</f>
        <v>0.90302491103202842</v>
      </c>
      <c r="H99" s="27"/>
      <c r="I99" s="4">
        <f>2/((1/I95)+(1/I97))</f>
        <v>0.73796141576788699</v>
      </c>
      <c r="J99" s="4">
        <f>2/((1/J95)+(1/J97))</f>
        <v>0.90484858513983113</v>
      </c>
      <c r="K99" s="27"/>
      <c r="L99" s="4">
        <f>2/((1/L95)+(1/L97))</f>
        <v>0.73385973060845322</v>
      </c>
      <c r="M99" s="4">
        <f>2/((1/M95)+(1/M97))</f>
        <v>0.90582370021366365</v>
      </c>
      <c r="N99" s="27"/>
      <c r="O99" s="4">
        <f>2/((1/O95)+(1/O97))</f>
        <v>0.72810622826430593</v>
      </c>
      <c r="P99" s="4">
        <f>2/((1/P95)+(1/P97))</f>
        <v>0.90645056020885462</v>
      </c>
      <c r="Q99" s="27"/>
      <c r="R99" s="4">
        <f>2/((1/R95)+(1/R97))</f>
        <v>0.7167555340119568</v>
      </c>
      <c r="S99" s="4">
        <f>2/((1/S95)+(1/S97))</f>
        <v>0.90536090266155578</v>
      </c>
      <c r="T99" s="27"/>
      <c r="U99" s="4">
        <f>2/((1/U95)+(1/U97))</f>
        <v>0.70479643975605721</v>
      </c>
      <c r="V99" s="4">
        <f>2/((1/V95)+(1/V97))</f>
        <v>0.9039420756234916</v>
      </c>
      <c r="W99" s="27"/>
      <c r="X99" s="4">
        <f>2/((1/X95)+(1/X97))</f>
        <v>0.69401479488903828</v>
      </c>
      <c r="Y99" s="4">
        <f>2/((1/Y95)+(1/Y97))</f>
        <v>0.90300575570240893</v>
      </c>
      <c r="Z99" s="27"/>
      <c r="AA99" s="4">
        <f>2/((1/AA95)+(1/AA97))</f>
        <v>0.68761742100768575</v>
      </c>
      <c r="AB99" s="4">
        <f>2/((1/AB95)+(1/AB97))</f>
        <v>0.90300684096091632</v>
      </c>
      <c r="AC99" s="27"/>
      <c r="AD99" s="4">
        <f>2/((1/AD95)+(1/AD97))</f>
        <v>0.67628149435273677</v>
      </c>
      <c r="AE99" s="4">
        <f>2/((1/AE95)+(1/AE97))</f>
        <v>0.90172495648045581</v>
      </c>
    </row>
    <row r="102" spans="1:31" x14ac:dyDescent="0.25">
      <c r="A102" s="28" t="s">
        <v>45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x14ac:dyDescent="0.25">
      <c r="A104" s="26"/>
      <c r="B104" s="28">
        <v>0.1</v>
      </c>
      <c r="C104" s="28"/>
      <c r="D104" s="28"/>
      <c r="E104" s="28">
        <f>B104+0.1</f>
        <v>0.2</v>
      </c>
      <c r="F104" s="28"/>
      <c r="G104" s="28"/>
      <c r="H104" s="28">
        <f t="shared" ref="H104" si="32">E104+0.1</f>
        <v>0.30000000000000004</v>
      </c>
      <c r="I104" s="28"/>
      <c r="J104" s="28"/>
      <c r="K104" s="28">
        <f t="shared" ref="K104" si="33">H104+0.1</f>
        <v>0.4</v>
      </c>
      <c r="L104" s="28"/>
      <c r="M104" s="28"/>
      <c r="N104" s="28">
        <f t="shared" ref="N104" si="34">K104+0.1</f>
        <v>0.5</v>
      </c>
      <c r="O104" s="28"/>
      <c r="P104" s="28"/>
      <c r="Q104" s="28">
        <f t="shared" ref="Q104" si="35">N104+0.1</f>
        <v>0.6</v>
      </c>
      <c r="R104" s="28"/>
      <c r="S104" s="28"/>
      <c r="T104" s="28">
        <f t="shared" ref="T104" si="36">Q104+0.1</f>
        <v>0.7</v>
      </c>
      <c r="U104" s="28"/>
      <c r="V104" s="28"/>
      <c r="W104" s="28">
        <f t="shared" ref="W104" si="37">T104+0.1</f>
        <v>0.79999999999999993</v>
      </c>
      <c r="X104" s="28"/>
      <c r="Y104" s="28"/>
      <c r="Z104" s="28">
        <f t="shared" ref="Z104" si="38">W104+0.1</f>
        <v>0.89999999999999991</v>
      </c>
      <c r="AA104" s="28"/>
      <c r="AB104" s="28"/>
      <c r="AC104" s="28">
        <f t="shared" ref="AC104" si="39">Z104+0.1</f>
        <v>0.99999999999999989</v>
      </c>
      <c r="AD104" s="28"/>
      <c r="AE104" s="28"/>
    </row>
    <row r="105" spans="1:31" x14ac:dyDescent="0.25">
      <c r="A105" s="30"/>
      <c r="B105" s="4"/>
      <c r="C105" s="28" t="s">
        <v>38</v>
      </c>
      <c r="D105" s="28"/>
      <c r="E105" s="4"/>
      <c r="F105" s="28" t="s">
        <v>38</v>
      </c>
      <c r="G105" s="28"/>
      <c r="H105" s="4"/>
      <c r="I105" s="28" t="s">
        <v>38</v>
      </c>
      <c r="J105" s="28"/>
      <c r="K105" s="4"/>
      <c r="L105" s="28" t="s">
        <v>38</v>
      </c>
      <c r="M105" s="28"/>
      <c r="N105" s="4"/>
      <c r="O105" s="28" t="s">
        <v>38</v>
      </c>
      <c r="P105" s="28"/>
      <c r="Q105" s="4"/>
      <c r="R105" s="28" t="s">
        <v>38</v>
      </c>
      <c r="S105" s="28"/>
      <c r="T105" s="4"/>
      <c r="U105" s="28" t="s">
        <v>38</v>
      </c>
      <c r="V105" s="28"/>
      <c r="W105" s="4"/>
      <c r="X105" s="28" t="s">
        <v>38</v>
      </c>
      <c r="Y105" s="28"/>
      <c r="Z105" s="4"/>
      <c r="AA105" s="28" t="s">
        <v>38</v>
      </c>
      <c r="AB105" s="28"/>
      <c r="AC105" s="4"/>
      <c r="AD105" s="28" t="s">
        <v>38</v>
      </c>
      <c r="AE105" s="28"/>
    </row>
    <row r="106" spans="1:31" x14ac:dyDescent="0.25">
      <c r="A106" s="30"/>
      <c r="B106" s="29" t="s">
        <v>39</v>
      </c>
      <c r="C106" s="28" t="s">
        <v>36</v>
      </c>
      <c r="D106" s="28"/>
      <c r="E106" s="29" t="s">
        <v>39</v>
      </c>
      <c r="F106" s="28" t="s">
        <v>36</v>
      </c>
      <c r="G106" s="28"/>
      <c r="H106" s="29" t="s">
        <v>39</v>
      </c>
      <c r="I106" s="28" t="s">
        <v>36</v>
      </c>
      <c r="J106" s="28"/>
      <c r="K106" s="29" t="s">
        <v>39</v>
      </c>
      <c r="L106" s="28" t="s">
        <v>36</v>
      </c>
      <c r="M106" s="28"/>
      <c r="N106" s="29" t="s">
        <v>39</v>
      </c>
      <c r="O106" s="28" t="s">
        <v>36</v>
      </c>
      <c r="P106" s="28"/>
      <c r="Q106" s="29" t="s">
        <v>39</v>
      </c>
      <c r="R106" s="28" t="s">
        <v>36</v>
      </c>
      <c r="S106" s="28"/>
      <c r="T106" s="29" t="s">
        <v>39</v>
      </c>
      <c r="U106" s="28" t="s">
        <v>36</v>
      </c>
      <c r="V106" s="28"/>
      <c r="W106" s="29" t="s">
        <v>39</v>
      </c>
      <c r="X106" s="28" t="s">
        <v>36</v>
      </c>
      <c r="Y106" s="28"/>
      <c r="Z106" s="29" t="s">
        <v>39</v>
      </c>
      <c r="AA106" s="28" t="s">
        <v>36</v>
      </c>
      <c r="AB106" s="28"/>
      <c r="AC106" s="29" t="s">
        <v>39</v>
      </c>
      <c r="AD106" s="28" t="s">
        <v>36</v>
      </c>
      <c r="AE106" s="28"/>
    </row>
    <row r="107" spans="1:31" x14ac:dyDescent="0.25">
      <c r="A107" s="27"/>
      <c r="B107" s="29"/>
      <c r="C107" s="4" t="s">
        <v>34</v>
      </c>
      <c r="D107" s="4" t="s">
        <v>35</v>
      </c>
      <c r="E107" s="29"/>
      <c r="F107" s="4" t="s">
        <v>34</v>
      </c>
      <c r="G107" s="4" t="s">
        <v>35</v>
      </c>
      <c r="H107" s="29"/>
      <c r="I107" s="4" t="s">
        <v>34</v>
      </c>
      <c r="J107" s="4" t="s">
        <v>35</v>
      </c>
      <c r="K107" s="29"/>
      <c r="L107" s="4" t="s">
        <v>34</v>
      </c>
      <c r="M107" s="4" t="s">
        <v>35</v>
      </c>
      <c r="N107" s="29"/>
      <c r="O107" s="4" t="s">
        <v>34</v>
      </c>
      <c r="P107" s="4" t="s">
        <v>35</v>
      </c>
      <c r="Q107" s="29"/>
      <c r="R107" s="4" t="s">
        <v>34</v>
      </c>
      <c r="S107" s="4" t="s">
        <v>35</v>
      </c>
      <c r="T107" s="29"/>
      <c r="U107" s="4" t="s">
        <v>34</v>
      </c>
      <c r="V107" s="4" t="s">
        <v>35</v>
      </c>
      <c r="W107" s="29"/>
      <c r="X107" s="4" t="s">
        <v>34</v>
      </c>
      <c r="Y107" s="4" t="s">
        <v>35</v>
      </c>
      <c r="Z107" s="29"/>
      <c r="AA107" s="4" t="s">
        <v>34</v>
      </c>
      <c r="AB107" s="4" t="s">
        <v>35</v>
      </c>
      <c r="AC107" s="29"/>
      <c r="AD107" s="4" t="s">
        <v>34</v>
      </c>
      <c r="AE107" s="4" t="s">
        <v>35</v>
      </c>
    </row>
    <row r="108" spans="1:31" x14ac:dyDescent="0.25">
      <c r="A108" s="28" t="s">
        <v>37</v>
      </c>
      <c r="B108" s="4" t="s">
        <v>34</v>
      </c>
      <c r="C108" s="5">
        <v>3093</v>
      </c>
      <c r="D108" s="4">
        <v>1071</v>
      </c>
      <c r="E108" s="4" t="s">
        <v>34</v>
      </c>
      <c r="F108" s="5">
        <v>3049</v>
      </c>
      <c r="G108" s="4">
        <v>1115</v>
      </c>
      <c r="H108" s="4" t="s">
        <v>34</v>
      </c>
      <c r="I108" s="5">
        <v>2963</v>
      </c>
      <c r="J108" s="4">
        <v>1201</v>
      </c>
      <c r="K108" s="4" t="s">
        <v>34</v>
      </c>
      <c r="L108" s="5">
        <v>2875</v>
      </c>
      <c r="M108" s="4">
        <v>1289</v>
      </c>
      <c r="N108" s="4" t="s">
        <v>34</v>
      </c>
      <c r="O108" s="5">
        <v>2800</v>
      </c>
      <c r="P108" s="4">
        <v>1364</v>
      </c>
      <c r="Q108" s="4" t="s">
        <v>34</v>
      </c>
      <c r="R108" s="5">
        <v>2692</v>
      </c>
      <c r="S108" s="4">
        <v>1472</v>
      </c>
      <c r="T108" s="4" t="s">
        <v>34</v>
      </c>
      <c r="U108" s="5">
        <v>2587</v>
      </c>
      <c r="V108" s="4">
        <v>1577</v>
      </c>
      <c r="W108" s="4" t="s">
        <v>34</v>
      </c>
      <c r="X108" s="5">
        <v>2517</v>
      </c>
      <c r="Y108" s="4">
        <v>1647</v>
      </c>
      <c r="Z108" s="4" t="s">
        <v>34</v>
      </c>
      <c r="AA108" s="5">
        <v>2434</v>
      </c>
      <c r="AB108" s="4">
        <v>1730</v>
      </c>
      <c r="AC108" s="4" t="s">
        <v>34</v>
      </c>
      <c r="AD108" s="5">
        <v>2353</v>
      </c>
      <c r="AE108" s="4">
        <v>1811</v>
      </c>
    </row>
    <row r="109" spans="1:31" x14ac:dyDescent="0.25">
      <c r="A109" s="28"/>
      <c r="B109" s="4" t="s">
        <v>35</v>
      </c>
      <c r="C109" s="4">
        <v>1234</v>
      </c>
      <c r="D109" s="4">
        <v>10047</v>
      </c>
      <c r="E109" s="4" t="s">
        <v>35</v>
      </c>
      <c r="F109" s="4">
        <v>1114</v>
      </c>
      <c r="G109" s="4">
        <v>10167</v>
      </c>
      <c r="H109" s="4" t="s">
        <v>35</v>
      </c>
      <c r="I109" s="4">
        <v>1023</v>
      </c>
      <c r="J109" s="4">
        <v>10258</v>
      </c>
      <c r="K109" s="4" t="s">
        <v>35</v>
      </c>
      <c r="L109" s="4">
        <v>928</v>
      </c>
      <c r="M109" s="4">
        <v>10353</v>
      </c>
      <c r="N109" s="4" t="s">
        <v>35</v>
      </c>
      <c r="O109" s="4">
        <v>848</v>
      </c>
      <c r="P109" s="4">
        <v>10433</v>
      </c>
      <c r="Q109" s="4" t="s">
        <v>35</v>
      </c>
      <c r="R109" s="4">
        <v>770</v>
      </c>
      <c r="S109" s="4">
        <v>10511</v>
      </c>
      <c r="T109" s="4" t="s">
        <v>35</v>
      </c>
      <c r="U109" s="4">
        <v>708</v>
      </c>
      <c r="V109" s="4">
        <v>10573</v>
      </c>
      <c r="W109" s="4" t="s">
        <v>35</v>
      </c>
      <c r="X109" s="4">
        <v>653</v>
      </c>
      <c r="Y109" s="4">
        <v>10628</v>
      </c>
      <c r="Z109" s="4" t="s">
        <v>35</v>
      </c>
      <c r="AA109" s="4">
        <v>594</v>
      </c>
      <c r="AB109" s="4">
        <v>10687</v>
      </c>
      <c r="AC109" s="4" t="s">
        <v>35</v>
      </c>
      <c r="AD109" s="4">
        <v>550</v>
      </c>
      <c r="AE109" s="4">
        <v>10731</v>
      </c>
    </row>
    <row r="110" spans="1:31" x14ac:dyDescent="0.25">
      <c r="A110" s="2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5">
      <c r="A111" s="30"/>
      <c r="B111" s="4" t="s">
        <v>40</v>
      </c>
      <c r="C111" s="28">
        <f>(C108+D109)/(C108+D108+C109+D109)</f>
        <v>0.85076076400129497</v>
      </c>
      <c r="D111" s="28"/>
      <c r="E111" s="4" t="s">
        <v>40</v>
      </c>
      <c r="F111" s="28">
        <f>(F108+G109)/(F108+G108+F109+G109)</f>
        <v>0.85568145030754295</v>
      </c>
      <c r="G111" s="28"/>
      <c r="H111" s="4" t="s">
        <v>40</v>
      </c>
      <c r="I111" s="28">
        <f>(I108+J109)/(I108+J108+I109+J109)</f>
        <v>0.85600517966979606</v>
      </c>
      <c r="J111" s="28"/>
      <c r="K111" s="4" t="s">
        <v>40</v>
      </c>
      <c r="L111" s="28">
        <f>(L108+M109)/(L108+M108+L109+M109)</f>
        <v>0.85645840077695046</v>
      </c>
      <c r="M111" s="28"/>
      <c r="N111" s="4" t="s">
        <v>40</v>
      </c>
      <c r="O111" s="28">
        <f>(O108+P109)/(O108+P108+O109+P109)</f>
        <v>0.85678213013920368</v>
      </c>
      <c r="P111" s="28"/>
      <c r="Q111" s="4" t="s">
        <v>40</v>
      </c>
      <c r="R111" s="28">
        <f>(R108+S109)/(R108+S108+R109+S109)</f>
        <v>0.85483975396568468</v>
      </c>
      <c r="S111" s="28"/>
      <c r="T111" s="4" t="s">
        <v>40</v>
      </c>
      <c r="U111" s="28">
        <f>(U108+V109)/(U108+V108+U109+V109)</f>
        <v>0.85205568145030752</v>
      </c>
      <c r="V111" s="28"/>
      <c r="W111" s="4" t="s">
        <v>40</v>
      </c>
      <c r="X111" s="28">
        <f>(X108+Y109)/(X108+Y108+X109+Y109)</f>
        <v>0.85108449336354808</v>
      </c>
      <c r="Y111" s="28"/>
      <c r="Z111" s="4" t="s">
        <v>40</v>
      </c>
      <c r="AA111" s="28">
        <f>(AA108+AB109)/(AA108+AB108+AA109+AB109)</f>
        <v>0.84953059242473294</v>
      </c>
      <c r="AB111" s="28"/>
      <c r="AC111" s="4" t="s">
        <v>40</v>
      </c>
      <c r="AD111" s="28">
        <f>(AD108+AE109)/(AD108+AE108+AD109+AE109)</f>
        <v>0.84713499514405954</v>
      </c>
      <c r="AE111" s="28"/>
    </row>
    <row r="112" spans="1:31" x14ac:dyDescent="0.25">
      <c r="A112" s="2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5">
      <c r="A113" s="29" t="s">
        <v>41</v>
      </c>
      <c r="B113" s="26">
        <f>(C114+D114)/2</f>
        <v>0.81670396169939152</v>
      </c>
      <c r="C113" s="4" t="s">
        <v>28</v>
      </c>
      <c r="D113" s="4" t="s">
        <v>28</v>
      </c>
      <c r="E113" s="26">
        <f>(F114+G114)/2</f>
        <v>0.81673925775753276</v>
      </c>
      <c r="F113" s="4" t="s">
        <v>28</v>
      </c>
      <c r="G113" s="4" t="s">
        <v>28</v>
      </c>
      <c r="H113" s="26">
        <f>(I114+J114)/2</f>
        <v>0.81044597910626637</v>
      </c>
      <c r="I113" s="4" t="s">
        <v>28</v>
      </c>
      <c r="J113" s="4" t="s">
        <v>28</v>
      </c>
      <c r="K113" s="26">
        <f>(L114+M114)/2</f>
        <v>0.80408983600404005</v>
      </c>
      <c r="L113" s="4" t="s">
        <v>28</v>
      </c>
      <c r="M113" s="4" t="s">
        <v>28</v>
      </c>
      <c r="N113" s="26">
        <f>(O114+P114)/2</f>
        <v>0.79862985726342206</v>
      </c>
      <c r="O113" s="4" t="s">
        <v>28</v>
      </c>
      <c r="P113" s="4" t="s">
        <v>28</v>
      </c>
      <c r="Q113" s="26">
        <f>(R114+S114)/2</f>
        <v>0.78911869787604583</v>
      </c>
      <c r="R113" s="4" t="s">
        <v>28</v>
      </c>
      <c r="S113" s="4" t="s">
        <v>28</v>
      </c>
      <c r="T113" s="26">
        <f>(U114+V114)/2</f>
        <v>0.77925861204659141</v>
      </c>
      <c r="U113" s="4" t="s">
        <v>28</v>
      </c>
      <c r="V113" s="4" t="s">
        <v>28</v>
      </c>
      <c r="W113" s="26">
        <f>(X114+Y114)/2</f>
        <v>0.77329095975559636</v>
      </c>
      <c r="X113" s="4" t="s">
        <v>28</v>
      </c>
      <c r="Y113" s="4" t="s">
        <v>28</v>
      </c>
      <c r="Z113" s="26">
        <f>(AA114+AB114)/2</f>
        <v>0.7659395976726231</v>
      </c>
      <c r="AA113" s="4" t="s">
        <v>28</v>
      </c>
      <c r="AB113" s="4" t="s">
        <v>28</v>
      </c>
      <c r="AC113" s="26">
        <f>(AD114+AE114)/2</f>
        <v>0.75816355461023999</v>
      </c>
      <c r="AD113" s="4" t="s">
        <v>28</v>
      </c>
      <c r="AE113" s="4" t="s">
        <v>28</v>
      </c>
    </row>
    <row r="114" spans="1:31" x14ac:dyDescent="0.25">
      <c r="A114" s="29"/>
      <c r="B114" s="27"/>
      <c r="C114" s="4">
        <f>(C108)/(C108+D108)</f>
        <v>0.74279538904899134</v>
      </c>
      <c r="D114" s="4">
        <f>(D109)/(D109+C109)</f>
        <v>0.89061253434979171</v>
      </c>
      <c r="E114" s="27"/>
      <c r="F114" s="4">
        <f>(F108)/(F108+G108)</f>
        <v>0.73222862632084529</v>
      </c>
      <c r="G114" s="4">
        <f>(G109)/(G109+F109)</f>
        <v>0.90124988919422033</v>
      </c>
      <c r="H114" s="27"/>
      <c r="I114" s="4">
        <f>(I108)/(I108+J108)</f>
        <v>0.71157540826128718</v>
      </c>
      <c r="J114" s="4">
        <f>(J109)/(J109+I109)</f>
        <v>0.90931654995124545</v>
      </c>
      <c r="K114" s="27"/>
      <c r="L114" s="4">
        <f>(L108)/(L108+M108)</f>
        <v>0.69044188280499519</v>
      </c>
      <c r="M114" s="4">
        <f>(M109)/(M109+L109)</f>
        <v>0.9177377892030848</v>
      </c>
      <c r="N114" s="27"/>
      <c r="O114" s="4">
        <f>(O108)/(O108+P108)</f>
        <v>0.67243035542747354</v>
      </c>
      <c r="P114" s="4">
        <f>(P109)/(P109+O109)</f>
        <v>0.92482935909937058</v>
      </c>
      <c r="Q114" s="27"/>
      <c r="R114" s="4">
        <f>(R108)/(R108+S108)</f>
        <v>0.64649375600384251</v>
      </c>
      <c r="S114" s="4">
        <f>(S109)/(S109+R109)</f>
        <v>0.93174363974824925</v>
      </c>
      <c r="T114" s="27"/>
      <c r="U114" s="4">
        <f>(U108)/(U108+V108)</f>
        <v>0.6212776176753122</v>
      </c>
      <c r="V114" s="4">
        <f>(V109)/(V109+U109)</f>
        <v>0.93723960641787074</v>
      </c>
      <c r="W114" s="27"/>
      <c r="X114" s="4">
        <f>(X108)/(X108+Y108)</f>
        <v>0.60446685878962536</v>
      </c>
      <c r="Y114" s="4">
        <f>(Y109)/(Y109+X109)</f>
        <v>0.94211506072156725</v>
      </c>
      <c r="Z114" s="27"/>
      <c r="AA114" s="4">
        <f>(AA108)/(AA108+AB108)</f>
        <v>0.58453410182516807</v>
      </c>
      <c r="AB114" s="4">
        <f>(AB109)/(AB109+AA109)</f>
        <v>0.94734509352007801</v>
      </c>
      <c r="AC114" s="27"/>
      <c r="AD114" s="4">
        <f>(AD108)/(AD108+AE108)</f>
        <v>0.56508165225744478</v>
      </c>
      <c r="AE114" s="4">
        <f>(AE109)/(AE109+AD109)</f>
        <v>0.9512454569630352</v>
      </c>
    </row>
    <row r="115" spans="1:31" x14ac:dyDescent="0.25">
      <c r="A115" s="29"/>
      <c r="B115" s="26">
        <f>(C116+D116)/2</f>
        <v>0.80924184181679792</v>
      </c>
      <c r="C115" s="4" t="s">
        <v>32</v>
      </c>
      <c r="D115" s="4" t="s">
        <v>32</v>
      </c>
      <c r="E115" s="26">
        <f>(F116+G116)/2</f>
        <v>0.81678726064613161</v>
      </c>
      <c r="F115" s="4" t="s">
        <v>32</v>
      </c>
      <c r="G115" s="4" t="s">
        <v>32</v>
      </c>
      <c r="H115" s="26">
        <f>(I116+J116)/2</f>
        <v>0.81927164177509848</v>
      </c>
      <c r="I115" s="4" t="s">
        <v>32</v>
      </c>
      <c r="J115" s="4" t="s">
        <v>32</v>
      </c>
      <c r="K115" s="26">
        <f>(L116+M116)/2</f>
        <v>0.82263115589312008</v>
      </c>
      <c r="L115" s="4" t="s">
        <v>32</v>
      </c>
      <c r="M115" s="4" t="s">
        <v>32</v>
      </c>
      <c r="N115" s="26">
        <f>(O116+P116)/2</f>
        <v>0.8259606218649107</v>
      </c>
      <c r="O115" s="4" t="s">
        <v>32</v>
      </c>
      <c r="P115" s="4" t="s">
        <v>32</v>
      </c>
      <c r="Q115" s="26">
        <f>(R116+S116)/2</f>
        <v>0.82737225994094366</v>
      </c>
      <c r="R115" s="4" t="s">
        <v>32</v>
      </c>
      <c r="S115" s="4" t="s">
        <v>32</v>
      </c>
      <c r="T115" s="26">
        <f>(U116+V116)/2</f>
        <v>0.82766737231245746</v>
      </c>
      <c r="U115" s="4" t="s">
        <v>32</v>
      </c>
      <c r="V115" s="4" t="s">
        <v>32</v>
      </c>
      <c r="W115" s="26">
        <f>(X116+Y116)/2</f>
        <v>0.82991557819938699</v>
      </c>
      <c r="X115" s="4" t="s">
        <v>32</v>
      </c>
      <c r="Y115" s="4" t="s">
        <v>32</v>
      </c>
      <c r="Z115" s="26">
        <f>(AA116+AB116)/2</f>
        <v>0.83225289635198862</v>
      </c>
      <c r="AA115" s="4" t="s">
        <v>32</v>
      </c>
      <c r="AB115" s="4" t="s">
        <v>32</v>
      </c>
      <c r="AC115" s="26">
        <f>(AD116+AE116)/2</f>
        <v>0.8330729932408163</v>
      </c>
      <c r="AD115" s="4" t="s">
        <v>32</v>
      </c>
      <c r="AE115" s="4" t="s">
        <v>32</v>
      </c>
    </row>
    <row r="116" spans="1:31" x14ac:dyDescent="0.25">
      <c r="A116" s="29"/>
      <c r="B116" s="27"/>
      <c r="C116" s="4">
        <f>(C108)/(C108+C109)</f>
        <v>0.71481395886295351</v>
      </c>
      <c r="D116" s="4">
        <f>(D109)/(D109+D108)</f>
        <v>0.90366972477064222</v>
      </c>
      <c r="E116" s="27"/>
      <c r="F116" s="4">
        <f>(F108)/(F108+F109)</f>
        <v>0.7324045159740572</v>
      </c>
      <c r="G116" s="4">
        <f>(G109)/(G109+G108)</f>
        <v>0.90117000531820601</v>
      </c>
      <c r="H116" s="27"/>
      <c r="I116" s="4">
        <f>(I108)/(I108+I109)</f>
        <v>0.74335173105870544</v>
      </c>
      <c r="J116" s="4">
        <f>(J109)/(J109+J108)</f>
        <v>0.8951915524914914</v>
      </c>
      <c r="K116" s="27"/>
      <c r="L116" s="4">
        <f>(L108)/(L108+L109)</f>
        <v>0.75598211937943727</v>
      </c>
      <c r="M116" s="4">
        <f>(M109)/(M109+M108)</f>
        <v>0.88928019240680301</v>
      </c>
      <c r="N116" s="27"/>
      <c r="O116" s="4">
        <f>(O108)/(O108+O109)</f>
        <v>0.76754385964912286</v>
      </c>
      <c r="P116" s="4">
        <f>(P109)/(P109+P108)</f>
        <v>0.88437738408069844</v>
      </c>
      <c r="Q116" s="27"/>
      <c r="R116" s="4">
        <f>(R108)/(R108+R109)</f>
        <v>0.77758521086077415</v>
      </c>
      <c r="S116" s="4">
        <f>(S109)/(S109+S108)</f>
        <v>0.87715930902111328</v>
      </c>
      <c r="T116" s="27"/>
      <c r="U116" s="4">
        <f>(U108)/(U108+U109)</f>
        <v>0.78512898330804248</v>
      </c>
      <c r="V116" s="4">
        <f>(V109)/(V109+V108)</f>
        <v>0.87020576131687244</v>
      </c>
      <c r="W116" s="27"/>
      <c r="X116" s="4">
        <f>(X108)/(X108+X109)</f>
        <v>0.79400630914826498</v>
      </c>
      <c r="Y116" s="4">
        <f>(Y109)/(Y109+Y108)</f>
        <v>0.86582484725050912</v>
      </c>
      <c r="Z116" s="27"/>
      <c r="AA116" s="4">
        <f>(AA108)/(AA108+AA109)</f>
        <v>0.80383091149273445</v>
      </c>
      <c r="AB116" s="4">
        <f>(AB109)/(AB109+AB108)</f>
        <v>0.86067488121124269</v>
      </c>
      <c r="AC116" s="27"/>
      <c r="AD116" s="4">
        <f>(AD108)/(AD108+AD109)</f>
        <v>0.81054081984154325</v>
      </c>
      <c r="AE116" s="4">
        <f>(AE109)/(AE109+AE108)</f>
        <v>0.85560516664008934</v>
      </c>
    </row>
    <row r="117" spans="1:31" x14ac:dyDescent="0.25">
      <c r="A117" s="29"/>
      <c r="B117" s="26">
        <f>(C118+D118)/2</f>
        <v>0.81281485864741654</v>
      </c>
      <c r="C117" s="4" t="s">
        <v>30</v>
      </c>
      <c r="D117" s="4" t="s">
        <v>30</v>
      </c>
      <c r="E117" s="26">
        <f>(F118+G118)/2</f>
        <v>0.81676325303600905</v>
      </c>
      <c r="F117" s="4" t="s">
        <v>30</v>
      </c>
      <c r="G117" s="4" t="s">
        <v>30</v>
      </c>
      <c r="H117" s="26">
        <f>(I118+J118)/2</f>
        <v>0.81465766655335581</v>
      </c>
      <c r="I117" s="4" t="s">
        <v>30</v>
      </c>
      <c r="J117" s="4" t="s">
        <v>30</v>
      </c>
      <c r="K117" s="26">
        <f>(L118+M118)/2</f>
        <v>0.81250601737007444</v>
      </c>
      <c r="L117" s="4" t="s">
        <v>30</v>
      </c>
      <c r="M117" s="4" t="s">
        <v>30</v>
      </c>
      <c r="N117" s="26">
        <f>(O118+P118)/2</f>
        <v>0.81049850887484265</v>
      </c>
      <c r="O117" s="4" t="s">
        <v>30</v>
      </c>
      <c r="P117" s="4" t="s">
        <v>30</v>
      </c>
      <c r="Q117" s="26">
        <f>(R118+S118)/2</f>
        <v>0.80481684635311534</v>
      </c>
      <c r="R117" s="4" t="s">
        <v>30</v>
      </c>
      <c r="S117" s="4" t="s">
        <v>30</v>
      </c>
      <c r="T117" s="26">
        <f>(U118+V118)/2</f>
        <v>0.79806914419829056</v>
      </c>
      <c r="U117" s="4" t="s">
        <v>30</v>
      </c>
      <c r="V117" s="4" t="s">
        <v>30</v>
      </c>
      <c r="W117" s="26">
        <f>(X118+Y118)/2</f>
        <v>0.79437623949621949</v>
      </c>
      <c r="X117" s="4" t="s">
        <v>30</v>
      </c>
      <c r="Y117" s="4" t="s">
        <v>30</v>
      </c>
      <c r="Z117" s="26">
        <f>(AA118+AB118)/2</f>
        <v>0.78939791692854411</v>
      </c>
      <c r="AA117" s="4" t="s">
        <v>30</v>
      </c>
      <c r="AB117" s="4" t="s">
        <v>30</v>
      </c>
      <c r="AC117" s="26">
        <f>(AD118+AE118)/2</f>
        <v>0.78340303961327074</v>
      </c>
      <c r="AD117" s="4" t="s">
        <v>30</v>
      </c>
      <c r="AE117" s="4" t="s">
        <v>30</v>
      </c>
    </row>
    <row r="118" spans="1:31" x14ac:dyDescent="0.25">
      <c r="A118" s="29"/>
      <c r="B118" s="27"/>
      <c r="C118" s="4">
        <f>2/((1/C114)+(1/C116))</f>
        <v>0.72853609704392897</v>
      </c>
      <c r="D118" s="4">
        <f>2/((1/D114)+(1/D116))</f>
        <v>0.89709362025090411</v>
      </c>
      <c r="E118" s="27"/>
      <c r="F118" s="4">
        <f>2/((1/F114)+(1/F116))</f>
        <v>0.73231656058604533</v>
      </c>
      <c r="G118" s="4">
        <f>2/((1/G114)+(1/G116))</f>
        <v>0.90120994548597277</v>
      </c>
      <c r="H118" s="27"/>
      <c r="I118" s="4">
        <f>2/((1/I114)+(1/I116))</f>
        <v>0.72711656441717787</v>
      </c>
      <c r="J118" s="4">
        <f>2/((1/J114)+(1/J116))</f>
        <v>0.90219876868953386</v>
      </c>
      <c r="K118" s="27"/>
      <c r="L118" s="4">
        <f>2/((1/L114)+(1/L116))</f>
        <v>0.72172712438810094</v>
      </c>
      <c r="M118" s="4">
        <f>2/((1/M114)+(1/M116))</f>
        <v>0.90328491035204805</v>
      </c>
      <c r="N118" s="27"/>
      <c r="O118" s="4">
        <f>2/((1/O114)+(1/O116))</f>
        <v>0.71684587813620071</v>
      </c>
      <c r="P118" s="4">
        <f>2/((1/P114)+(1/P116))</f>
        <v>0.90415113961348459</v>
      </c>
      <c r="Q118" s="27"/>
      <c r="R118" s="4">
        <f>2/((1/R114)+(1/R116))</f>
        <v>0.70600576973511675</v>
      </c>
      <c r="S118" s="4">
        <f>2/((1/S114)+(1/S116))</f>
        <v>0.90362792297111405</v>
      </c>
      <c r="T118" s="27"/>
      <c r="U118" s="4">
        <f>2/((1/U114)+(1/U116))</f>
        <v>0.69365866738168647</v>
      </c>
      <c r="V118" s="4">
        <f>2/((1/V114)+(1/V116))</f>
        <v>0.90247962101489476</v>
      </c>
      <c r="W118" s="27"/>
      <c r="X118" s="4">
        <f>2/((1/X114)+(1/X116))</f>
        <v>0.68639214616853017</v>
      </c>
      <c r="Y118" s="4">
        <f>2/((1/Y114)+(1/Y116))</f>
        <v>0.90236033282390893</v>
      </c>
      <c r="Z118" s="27"/>
      <c r="AA118" s="4">
        <f>2/((1/AA114)+(1/AA116))</f>
        <v>0.67686318131256951</v>
      </c>
      <c r="AB118" s="4">
        <f>2/((1/AB114)+(1/AB116))</f>
        <v>0.9019326525445186</v>
      </c>
      <c r="AC118" s="27"/>
      <c r="AD118" s="4">
        <f>2/((1/AD114)+(1/AD116))</f>
        <v>0.66591198528371309</v>
      </c>
      <c r="AE118" s="4">
        <f>2/((1/AE114)+(1/AE116))</f>
        <v>0.90089409394282838</v>
      </c>
    </row>
  </sheetData>
  <mergeCells count="431">
    <mergeCell ref="B1:E1"/>
    <mergeCell ref="F1:I1"/>
    <mergeCell ref="J1:M1"/>
    <mergeCell ref="N1:Q1"/>
    <mergeCell ref="R1:U1"/>
    <mergeCell ref="L17:N17"/>
    <mergeCell ref="B25:B26"/>
    <mergeCell ref="C30:D30"/>
    <mergeCell ref="A27:A28"/>
    <mergeCell ref="B23:D23"/>
    <mergeCell ref="E23:G23"/>
    <mergeCell ref="E25:E26"/>
    <mergeCell ref="F30:G30"/>
    <mergeCell ref="H23:J23"/>
    <mergeCell ref="H25:H26"/>
    <mergeCell ref="Z23:AB23"/>
    <mergeCell ref="Z25:Z26"/>
    <mergeCell ref="AA30:AB30"/>
    <mergeCell ref="N23:P23"/>
    <mergeCell ref="N25:N26"/>
    <mergeCell ref="O30:P30"/>
    <mergeCell ref="I30:J30"/>
    <mergeCell ref="K23:M23"/>
    <mergeCell ref="K25:K26"/>
    <mergeCell ref="L30:M30"/>
    <mergeCell ref="X25:Y25"/>
    <mergeCell ref="AA24:AB24"/>
    <mergeCell ref="AA25:AB25"/>
    <mergeCell ref="Q23:S23"/>
    <mergeCell ref="Q25:Q26"/>
    <mergeCell ref="R30:S30"/>
    <mergeCell ref="T23:V23"/>
    <mergeCell ref="T25:T26"/>
    <mergeCell ref="U30:V30"/>
    <mergeCell ref="U24:V24"/>
    <mergeCell ref="U25:V25"/>
    <mergeCell ref="AD24:AE24"/>
    <mergeCell ref="AD25:AE25"/>
    <mergeCell ref="A21:AE22"/>
    <mergeCell ref="A23:A26"/>
    <mergeCell ref="A29:A31"/>
    <mergeCell ref="L24:M24"/>
    <mergeCell ref="L25:M25"/>
    <mergeCell ref="O24:P24"/>
    <mergeCell ref="O25:P25"/>
    <mergeCell ref="R24:S24"/>
    <mergeCell ref="R25:S25"/>
    <mergeCell ref="C25:D25"/>
    <mergeCell ref="F25:G25"/>
    <mergeCell ref="I25:J25"/>
    <mergeCell ref="C24:D24"/>
    <mergeCell ref="F24:G24"/>
    <mergeCell ref="I24:J24"/>
    <mergeCell ref="W23:Y23"/>
    <mergeCell ref="W25:W26"/>
    <mergeCell ref="X30:Y30"/>
    <mergeCell ref="AC23:AE23"/>
    <mergeCell ref="AC25:AC26"/>
    <mergeCell ref="AD30:AE30"/>
    <mergeCell ref="X24:Y24"/>
    <mergeCell ref="Z46:AB46"/>
    <mergeCell ref="AC46:AE46"/>
    <mergeCell ref="C47:D47"/>
    <mergeCell ref="F47:G47"/>
    <mergeCell ref="I47:J47"/>
    <mergeCell ref="L47:M47"/>
    <mergeCell ref="O47:P47"/>
    <mergeCell ref="R47:S47"/>
    <mergeCell ref="U47:V47"/>
    <mergeCell ref="X47:Y47"/>
    <mergeCell ref="B46:D46"/>
    <mergeCell ref="E46:G46"/>
    <mergeCell ref="H46:J46"/>
    <mergeCell ref="K46:M46"/>
    <mergeCell ref="N46:P46"/>
    <mergeCell ref="Q46:S46"/>
    <mergeCell ref="T46:V46"/>
    <mergeCell ref="W46:Y46"/>
    <mergeCell ref="AA47:AB47"/>
    <mergeCell ref="AD47:AE47"/>
    <mergeCell ref="B48:B49"/>
    <mergeCell ref="C48:D48"/>
    <mergeCell ref="E48:E49"/>
    <mergeCell ref="F48:G48"/>
    <mergeCell ref="H48:H49"/>
    <mergeCell ref="I48:J48"/>
    <mergeCell ref="K48:K49"/>
    <mergeCell ref="L48:M48"/>
    <mergeCell ref="W48:W49"/>
    <mergeCell ref="X48:Y48"/>
    <mergeCell ref="Z48:Z49"/>
    <mergeCell ref="AA48:AB48"/>
    <mergeCell ref="AC48:AC49"/>
    <mergeCell ref="AD48:AE48"/>
    <mergeCell ref="N48:N49"/>
    <mergeCell ref="O48:P48"/>
    <mergeCell ref="Q48:Q49"/>
    <mergeCell ref="R48:S48"/>
    <mergeCell ref="T48:T49"/>
    <mergeCell ref="U48:V48"/>
    <mergeCell ref="O53:P53"/>
    <mergeCell ref="R53:S53"/>
    <mergeCell ref="U53:V53"/>
    <mergeCell ref="X53:Y53"/>
    <mergeCell ref="AA53:AB53"/>
    <mergeCell ref="AD53:AE53"/>
    <mergeCell ref="A50:A51"/>
    <mergeCell ref="A52:A54"/>
    <mergeCell ref="C53:D53"/>
    <mergeCell ref="F53:G53"/>
    <mergeCell ref="I53:J53"/>
    <mergeCell ref="L53:M53"/>
    <mergeCell ref="A55:A60"/>
    <mergeCell ref="A64:AE65"/>
    <mergeCell ref="A66:A69"/>
    <mergeCell ref="B66:D66"/>
    <mergeCell ref="E66:G66"/>
    <mergeCell ref="H66:J66"/>
    <mergeCell ref="K66:M66"/>
    <mergeCell ref="N66:P66"/>
    <mergeCell ref="Q66:S66"/>
    <mergeCell ref="T66:V66"/>
    <mergeCell ref="W66:Y66"/>
    <mergeCell ref="Z66:AB66"/>
    <mergeCell ref="AC66:AE66"/>
    <mergeCell ref="C67:D67"/>
    <mergeCell ref="F67:G67"/>
    <mergeCell ref="I67:J67"/>
    <mergeCell ref="L67:M67"/>
    <mergeCell ref="O67:P67"/>
    <mergeCell ref="R67:S67"/>
    <mergeCell ref="U67:V67"/>
    <mergeCell ref="N68:N69"/>
    <mergeCell ref="O68:P68"/>
    <mergeCell ref="Q68:Q69"/>
    <mergeCell ref="R68:S68"/>
    <mergeCell ref="T68:T69"/>
    <mergeCell ref="X67:Y67"/>
    <mergeCell ref="AA67:AB67"/>
    <mergeCell ref="AD67:AE67"/>
    <mergeCell ref="B68:B69"/>
    <mergeCell ref="C68:D68"/>
    <mergeCell ref="E68:E69"/>
    <mergeCell ref="F68:G68"/>
    <mergeCell ref="H68:H69"/>
    <mergeCell ref="I68:J68"/>
    <mergeCell ref="K68:K69"/>
    <mergeCell ref="A75:A80"/>
    <mergeCell ref="A83:AE84"/>
    <mergeCell ref="A85:A88"/>
    <mergeCell ref="B85:D85"/>
    <mergeCell ref="E85:G85"/>
    <mergeCell ref="H85:J85"/>
    <mergeCell ref="K85:M85"/>
    <mergeCell ref="AD68:AE68"/>
    <mergeCell ref="A70:A71"/>
    <mergeCell ref="A72:A74"/>
    <mergeCell ref="C73:D73"/>
    <mergeCell ref="F73:G73"/>
    <mergeCell ref="I73:J73"/>
    <mergeCell ref="L73:M73"/>
    <mergeCell ref="O73:P73"/>
    <mergeCell ref="R73:S73"/>
    <mergeCell ref="U73:V73"/>
    <mergeCell ref="U68:V68"/>
    <mergeCell ref="W68:W69"/>
    <mergeCell ref="X68:Y68"/>
    <mergeCell ref="Z68:Z69"/>
    <mergeCell ref="AA68:AB68"/>
    <mergeCell ref="AC68:AC69"/>
    <mergeCell ref="L68:M68"/>
    <mergeCell ref="N85:P85"/>
    <mergeCell ref="Q85:S85"/>
    <mergeCell ref="T85:V85"/>
    <mergeCell ref="W85:Y85"/>
    <mergeCell ref="Z85:AB85"/>
    <mergeCell ref="AC85:AE85"/>
    <mergeCell ref="X73:Y73"/>
    <mergeCell ref="AA73:AB73"/>
    <mergeCell ref="AD73:AE73"/>
    <mergeCell ref="AD86:AE86"/>
    <mergeCell ref="B87:B88"/>
    <mergeCell ref="C87:D87"/>
    <mergeCell ref="E87:E88"/>
    <mergeCell ref="F87:G87"/>
    <mergeCell ref="H87:H88"/>
    <mergeCell ref="I87:J87"/>
    <mergeCell ref="C86:D86"/>
    <mergeCell ref="F86:G86"/>
    <mergeCell ref="I86:J86"/>
    <mergeCell ref="L86:M86"/>
    <mergeCell ref="O86:P86"/>
    <mergeCell ref="R86:S86"/>
    <mergeCell ref="AD92:AE92"/>
    <mergeCell ref="A94:A99"/>
    <mergeCell ref="A102:AE103"/>
    <mergeCell ref="H96:H97"/>
    <mergeCell ref="H98:H99"/>
    <mergeCell ref="K94:K95"/>
    <mergeCell ref="K96:K97"/>
    <mergeCell ref="AC87:AC88"/>
    <mergeCell ref="AD87:AE87"/>
    <mergeCell ref="A89:A90"/>
    <mergeCell ref="A91:A93"/>
    <mergeCell ref="C92:D92"/>
    <mergeCell ref="F92:G92"/>
    <mergeCell ref="I92:J92"/>
    <mergeCell ref="L92:M92"/>
    <mergeCell ref="O92:P92"/>
    <mergeCell ref="R92:S92"/>
    <mergeCell ref="T87:T88"/>
    <mergeCell ref="U87:V87"/>
    <mergeCell ref="W87:W88"/>
    <mergeCell ref="X87:Y87"/>
    <mergeCell ref="Z87:Z88"/>
    <mergeCell ref="AA87:AB87"/>
    <mergeCell ref="K87:K88"/>
    <mergeCell ref="W104:Y104"/>
    <mergeCell ref="Z104:AB104"/>
    <mergeCell ref="AC104:AE104"/>
    <mergeCell ref="C105:D105"/>
    <mergeCell ref="F105:G105"/>
    <mergeCell ref="I105:J105"/>
    <mergeCell ref="L105:M105"/>
    <mergeCell ref="O105:P105"/>
    <mergeCell ref="B104:D104"/>
    <mergeCell ref="E104:G104"/>
    <mergeCell ref="H104:J104"/>
    <mergeCell ref="K104:M104"/>
    <mergeCell ref="N104:P104"/>
    <mergeCell ref="R105:S105"/>
    <mergeCell ref="U105:V105"/>
    <mergeCell ref="X105:Y105"/>
    <mergeCell ref="AA105:AB105"/>
    <mergeCell ref="AD105:AE105"/>
    <mergeCell ref="X106:Y106"/>
    <mergeCell ref="Z106:Z107"/>
    <mergeCell ref="AA106:AB106"/>
    <mergeCell ref="AC106:AC107"/>
    <mergeCell ref="AD106:AE106"/>
    <mergeCell ref="A108:A109"/>
    <mergeCell ref="O106:P106"/>
    <mergeCell ref="Q106:Q107"/>
    <mergeCell ref="R106:S106"/>
    <mergeCell ref="T106:T107"/>
    <mergeCell ref="U106:V106"/>
    <mergeCell ref="W106:W107"/>
    <mergeCell ref="A104:A107"/>
    <mergeCell ref="B106:B107"/>
    <mergeCell ref="C106:D106"/>
    <mergeCell ref="E106:E107"/>
    <mergeCell ref="F106:G106"/>
    <mergeCell ref="H106:H107"/>
    <mergeCell ref="I106:J106"/>
    <mergeCell ref="K106:K107"/>
    <mergeCell ref="L106:M106"/>
    <mergeCell ref="N106:N107"/>
    <mergeCell ref="Q104:S104"/>
    <mergeCell ref="T104:V104"/>
    <mergeCell ref="R111:S111"/>
    <mergeCell ref="U111:V111"/>
    <mergeCell ref="X111:Y111"/>
    <mergeCell ref="AA111:AB111"/>
    <mergeCell ref="AD111:AE111"/>
    <mergeCell ref="A113:A118"/>
    <mergeCell ref="AC113:AC114"/>
    <mergeCell ref="AC115:AC116"/>
    <mergeCell ref="AC117:AC118"/>
    <mergeCell ref="Z113:Z114"/>
    <mergeCell ref="A110:A112"/>
    <mergeCell ref="C111:D111"/>
    <mergeCell ref="F111:G111"/>
    <mergeCell ref="I111:J111"/>
    <mergeCell ref="L111:M111"/>
    <mergeCell ref="O111:P111"/>
    <mergeCell ref="Q113:Q114"/>
    <mergeCell ref="Q115:Q116"/>
    <mergeCell ref="Q117:Q118"/>
    <mergeCell ref="N113:N114"/>
    <mergeCell ref="N115:N116"/>
    <mergeCell ref="N117:N118"/>
    <mergeCell ref="Z115:Z116"/>
    <mergeCell ref="Z117:Z118"/>
    <mergeCell ref="B32:B33"/>
    <mergeCell ref="B34:B35"/>
    <mergeCell ref="B36:B37"/>
    <mergeCell ref="E32:E33"/>
    <mergeCell ref="E34:E35"/>
    <mergeCell ref="E36:E37"/>
    <mergeCell ref="E59:E60"/>
    <mergeCell ref="E57:E58"/>
    <mergeCell ref="E55:E56"/>
    <mergeCell ref="A44:AE45"/>
    <mergeCell ref="A46:A49"/>
    <mergeCell ref="A32:A37"/>
    <mergeCell ref="H32:H33"/>
    <mergeCell ref="H34:H35"/>
    <mergeCell ref="H36:H37"/>
    <mergeCell ref="AC36:AC37"/>
    <mergeCell ref="AC34:AC35"/>
    <mergeCell ref="AC32:AC33"/>
    <mergeCell ref="Z36:Z37"/>
    <mergeCell ref="Z34:Z35"/>
    <mergeCell ref="K32:K33"/>
    <mergeCell ref="K34:K35"/>
    <mergeCell ref="K36:K37"/>
    <mergeCell ref="N32:N33"/>
    <mergeCell ref="N34:N35"/>
    <mergeCell ref="N36:N37"/>
    <mergeCell ref="Z32:Z33"/>
    <mergeCell ref="W36:W37"/>
    <mergeCell ref="W34:W35"/>
    <mergeCell ref="W32:W33"/>
    <mergeCell ref="T36:T37"/>
    <mergeCell ref="T34:T35"/>
    <mergeCell ref="T32:T33"/>
    <mergeCell ref="Q32:Q33"/>
    <mergeCell ref="Q34:Q35"/>
    <mergeCell ref="Q36:Q37"/>
    <mergeCell ref="W59:W60"/>
    <mergeCell ref="W57:W58"/>
    <mergeCell ref="W55:W56"/>
    <mergeCell ref="T59:T60"/>
    <mergeCell ref="T57:T58"/>
    <mergeCell ref="T55:T56"/>
    <mergeCell ref="AC59:AC60"/>
    <mergeCell ref="AC57:AC58"/>
    <mergeCell ref="AC55:AC56"/>
    <mergeCell ref="Z59:Z60"/>
    <mergeCell ref="Z57:Z58"/>
    <mergeCell ref="Z55:Z56"/>
    <mergeCell ref="K59:K60"/>
    <mergeCell ref="K57:K58"/>
    <mergeCell ref="K55:K56"/>
    <mergeCell ref="H59:H60"/>
    <mergeCell ref="H57:H58"/>
    <mergeCell ref="H55:H56"/>
    <mergeCell ref="Q59:Q60"/>
    <mergeCell ref="Q57:Q58"/>
    <mergeCell ref="Q55:Q56"/>
    <mergeCell ref="N59:N60"/>
    <mergeCell ref="N57:N58"/>
    <mergeCell ref="N55:N56"/>
    <mergeCell ref="E79:E80"/>
    <mergeCell ref="H75:H76"/>
    <mergeCell ref="H77:H78"/>
    <mergeCell ref="H79:H80"/>
    <mergeCell ref="B59:B60"/>
    <mergeCell ref="B57:B58"/>
    <mergeCell ref="B55:B56"/>
    <mergeCell ref="B75:B76"/>
    <mergeCell ref="B77:B78"/>
    <mergeCell ref="B79:B80"/>
    <mergeCell ref="B94:B95"/>
    <mergeCell ref="B96:B97"/>
    <mergeCell ref="B98:B99"/>
    <mergeCell ref="E94:E95"/>
    <mergeCell ref="E96:E97"/>
    <mergeCell ref="E98:E99"/>
    <mergeCell ref="H94:H95"/>
    <mergeCell ref="W75:W76"/>
    <mergeCell ref="W77:W78"/>
    <mergeCell ref="W79:W80"/>
    <mergeCell ref="Q75:Q76"/>
    <mergeCell ref="Q77:Q78"/>
    <mergeCell ref="Q79:Q80"/>
    <mergeCell ref="T75:T76"/>
    <mergeCell ref="T77:T78"/>
    <mergeCell ref="T79:T80"/>
    <mergeCell ref="K75:K76"/>
    <mergeCell ref="K77:K78"/>
    <mergeCell ref="K79:K80"/>
    <mergeCell ref="N75:N76"/>
    <mergeCell ref="N77:N78"/>
    <mergeCell ref="N79:N80"/>
    <mergeCell ref="E75:E76"/>
    <mergeCell ref="E77:E78"/>
    <mergeCell ref="K98:K99"/>
    <mergeCell ref="N94:N95"/>
    <mergeCell ref="N96:N97"/>
    <mergeCell ref="N98:N99"/>
    <mergeCell ref="Q94:Q95"/>
    <mergeCell ref="Q96:Q97"/>
    <mergeCell ref="Q98:Q99"/>
    <mergeCell ref="AC75:AC76"/>
    <mergeCell ref="AC77:AC78"/>
    <mergeCell ref="AC79:AC80"/>
    <mergeCell ref="Z75:Z76"/>
    <mergeCell ref="Z77:Z78"/>
    <mergeCell ref="Z79:Z80"/>
    <mergeCell ref="U92:V92"/>
    <mergeCell ref="X92:Y92"/>
    <mergeCell ref="AA92:AB92"/>
    <mergeCell ref="L87:M87"/>
    <mergeCell ref="N87:N88"/>
    <mergeCell ref="O87:P87"/>
    <mergeCell ref="Q87:Q88"/>
    <mergeCell ref="R87:S87"/>
    <mergeCell ref="U86:V86"/>
    <mergeCell ref="X86:Y86"/>
    <mergeCell ref="AA86:AB86"/>
    <mergeCell ref="Z94:Z95"/>
    <mergeCell ref="Z96:Z97"/>
    <mergeCell ref="Z98:Z99"/>
    <mergeCell ref="AC94:AC95"/>
    <mergeCell ref="AC96:AC97"/>
    <mergeCell ref="AC98:AC99"/>
    <mergeCell ref="T94:T95"/>
    <mergeCell ref="T96:T97"/>
    <mergeCell ref="T98:T99"/>
    <mergeCell ref="W94:W95"/>
    <mergeCell ref="W96:W97"/>
    <mergeCell ref="W98:W99"/>
    <mergeCell ref="W113:W114"/>
    <mergeCell ref="W115:W116"/>
    <mergeCell ref="W117:W118"/>
    <mergeCell ref="T113:T114"/>
    <mergeCell ref="T115:T116"/>
    <mergeCell ref="T117:T118"/>
    <mergeCell ref="E113:E114"/>
    <mergeCell ref="E115:E116"/>
    <mergeCell ref="E117:E118"/>
    <mergeCell ref="B113:B114"/>
    <mergeCell ref="B115:B116"/>
    <mergeCell ref="B117:B118"/>
    <mergeCell ref="K113:K114"/>
    <mergeCell ref="K115:K116"/>
    <mergeCell ref="K117:K118"/>
    <mergeCell ref="H113:H114"/>
    <mergeCell ref="H115:H116"/>
    <mergeCell ref="H117:H1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zoomScale="70" zoomScaleNormal="7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G49" sqref="G49"/>
    </sheetView>
  </sheetViews>
  <sheetFormatPr defaultColWidth="8.85546875" defaultRowHeight="15.75" x14ac:dyDescent="0.25"/>
  <cols>
    <col min="1" max="1" width="11.5703125" style="8" bestFit="1" customWidth="1"/>
    <col min="2" max="2" width="11.7109375" style="8" bestFit="1" customWidth="1"/>
    <col min="3" max="3" width="35.7109375" style="8" customWidth="1"/>
    <col min="4" max="4" width="9.140625" style="8" bestFit="1" customWidth="1"/>
    <col min="5" max="5" width="13.5703125" style="8" bestFit="1" customWidth="1"/>
    <col min="6" max="6" width="9.140625" style="8" bestFit="1" customWidth="1"/>
    <col min="7" max="7" width="13.5703125" style="8" bestFit="1" customWidth="1"/>
    <col min="8" max="8" width="9.140625" style="8" bestFit="1" customWidth="1"/>
    <col min="9" max="9" width="12.7109375" style="8" bestFit="1" customWidth="1"/>
    <col min="10" max="10" width="9.140625" style="8" bestFit="1" customWidth="1"/>
    <col min="11" max="11" width="13.5703125" style="8" bestFit="1" customWidth="1"/>
    <col min="12" max="12" width="9.140625" style="8" bestFit="1" customWidth="1"/>
    <col min="13" max="13" width="13.5703125" style="8" bestFit="1" customWidth="1"/>
    <col min="14" max="14" width="13.42578125" style="8" customWidth="1"/>
    <col min="15" max="19" width="13.5703125" style="8" bestFit="1" customWidth="1"/>
    <col min="20" max="21" width="14.7109375" style="8" bestFit="1" customWidth="1"/>
    <col min="22" max="22" width="9" style="8" bestFit="1" customWidth="1"/>
    <col min="23" max="23" width="14.140625" style="8" bestFit="1" customWidth="1"/>
    <col min="24" max="26" width="8.85546875" style="8"/>
    <col min="27" max="28" width="9" style="8" bestFit="1" customWidth="1"/>
    <col min="29" max="29" width="14" style="8" bestFit="1" customWidth="1"/>
    <col min="30" max="16384" width="8.85546875" style="8"/>
  </cols>
  <sheetData>
    <row r="1" spans="1:33" x14ac:dyDescent="0.25">
      <c r="A1" s="6" t="s">
        <v>48</v>
      </c>
      <c r="B1" s="6" t="s">
        <v>46</v>
      </c>
      <c r="C1" s="6" t="s">
        <v>54</v>
      </c>
      <c r="D1" s="6" t="s">
        <v>47</v>
      </c>
      <c r="T1" s="8" t="s">
        <v>140</v>
      </c>
    </row>
    <row r="2" spans="1:33" x14ac:dyDescent="0.25">
      <c r="A2" s="20">
        <v>1</v>
      </c>
      <c r="B2" s="21" t="s">
        <v>49</v>
      </c>
      <c r="C2" s="21" t="s">
        <v>55</v>
      </c>
      <c r="D2" s="20" t="s">
        <v>59</v>
      </c>
    </row>
    <row r="3" spans="1:33" x14ac:dyDescent="0.25">
      <c r="A3" s="20">
        <v>2</v>
      </c>
      <c r="B3" s="21" t="s">
        <v>50</v>
      </c>
      <c r="C3" s="21" t="s">
        <v>50</v>
      </c>
      <c r="D3" s="20" t="s">
        <v>59</v>
      </c>
      <c r="Q3" s="8" t="s">
        <v>117</v>
      </c>
      <c r="R3" s="8">
        <v>0.3</v>
      </c>
    </row>
    <row r="4" spans="1:33" x14ac:dyDescent="0.25">
      <c r="A4" s="20">
        <v>3</v>
      </c>
      <c r="B4" s="21" t="s">
        <v>51</v>
      </c>
      <c r="C4" s="21" t="s">
        <v>56</v>
      </c>
      <c r="D4" s="20" t="s">
        <v>59</v>
      </c>
    </row>
    <row r="5" spans="1:33" x14ac:dyDescent="0.25">
      <c r="A5" s="20">
        <v>4</v>
      </c>
      <c r="B5" s="21" t="s">
        <v>52</v>
      </c>
      <c r="C5" s="21" t="s">
        <v>110</v>
      </c>
      <c r="D5" s="20" t="s">
        <v>60</v>
      </c>
      <c r="Q5" s="11" t="s">
        <v>129</v>
      </c>
    </row>
    <row r="6" spans="1:33" x14ac:dyDescent="0.25">
      <c r="A6" s="20">
        <v>5</v>
      </c>
      <c r="B6" s="21" t="s">
        <v>53</v>
      </c>
      <c r="C6" s="21" t="s">
        <v>57</v>
      </c>
      <c r="D6" s="20" t="s">
        <v>60</v>
      </c>
      <c r="Q6" s="12" t="s">
        <v>130</v>
      </c>
    </row>
    <row r="7" spans="1:33" x14ac:dyDescent="0.25">
      <c r="A7" s="6">
        <v>6</v>
      </c>
      <c r="B7" s="19" t="s">
        <v>58</v>
      </c>
      <c r="C7" s="19" t="s">
        <v>62</v>
      </c>
      <c r="D7" s="6" t="s">
        <v>61</v>
      </c>
    </row>
    <row r="8" spans="1:33" x14ac:dyDescent="0.25">
      <c r="C8" s="8" t="s">
        <v>112</v>
      </c>
      <c r="D8" s="8">
        <v>5</v>
      </c>
      <c r="Z8" s="8" t="s">
        <v>62</v>
      </c>
    </row>
    <row r="10" spans="1:33" ht="46.9" customHeight="1" x14ac:dyDescent="0.25">
      <c r="A10" s="49" t="s">
        <v>63</v>
      </c>
      <c r="B10" s="49" t="s">
        <v>64</v>
      </c>
      <c r="C10" s="49"/>
      <c r="D10" s="49"/>
      <c r="E10" s="49"/>
      <c r="F10" s="49"/>
      <c r="G10" s="49"/>
      <c r="H10" s="49"/>
      <c r="I10" s="49"/>
      <c r="J10" s="49"/>
      <c r="K10" s="18"/>
      <c r="L10" s="48" t="s">
        <v>65</v>
      </c>
      <c r="M10" s="48" t="s">
        <v>66</v>
      </c>
      <c r="N10" s="48" t="s">
        <v>113</v>
      </c>
      <c r="O10" s="48" t="s">
        <v>67</v>
      </c>
      <c r="P10" s="48"/>
      <c r="Q10" s="48"/>
      <c r="R10" s="48"/>
      <c r="S10" s="48"/>
      <c r="T10" s="48" t="s">
        <v>114</v>
      </c>
      <c r="U10" s="48"/>
      <c r="V10" s="48" t="s">
        <v>128</v>
      </c>
      <c r="W10" s="48"/>
      <c r="AA10" s="39" t="s">
        <v>120</v>
      </c>
      <c r="AB10" s="40"/>
      <c r="AC10" s="41"/>
    </row>
    <row r="11" spans="1:33" x14ac:dyDescent="0.25">
      <c r="A11" s="49"/>
      <c r="B11" s="18" t="s">
        <v>77</v>
      </c>
      <c r="C11" s="18" t="s">
        <v>68</v>
      </c>
      <c r="D11" s="18" t="s">
        <v>69</v>
      </c>
      <c r="E11" s="18" t="s">
        <v>70</v>
      </c>
      <c r="F11" s="17" t="s">
        <v>71</v>
      </c>
      <c r="G11" s="17" t="s">
        <v>72</v>
      </c>
      <c r="H11" s="17" t="s">
        <v>73</v>
      </c>
      <c r="I11" s="17" t="s">
        <v>74</v>
      </c>
      <c r="J11" s="17" t="s">
        <v>75</v>
      </c>
      <c r="K11" s="17" t="s">
        <v>76</v>
      </c>
      <c r="L11" s="48"/>
      <c r="M11" s="48"/>
      <c r="N11" s="48"/>
      <c r="O11" s="17" t="s">
        <v>77</v>
      </c>
      <c r="P11" s="17" t="s">
        <v>69</v>
      </c>
      <c r="Q11" s="17" t="s">
        <v>71</v>
      </c>
      <c r="R11" s="17" t="s">
        <v>73</v>
      </c>
      <c r="S11" s="17" t="s">
        <v>75</v>
      </c>
      <c r="T11" s="16" t="s">
        <v>115</v>
      </c>
      <c r="U11" s="16" t="s">
        <v>116</v>
      </c>
      <c r="V11" s="16" t="s">
        <v>115</v>
      </c>
      <c r="W11" s="16" t="s">
        <v>116</v>
      </c>
      <c r="AA11" s="6" t="s">
        <v>118</v>
      </c>
      <c r="AB11" s="6" t="s">
        <v>115</v>
      </c>
      <c r="AC11" s="6" t="s">
        <v>116</v>
      </c>
      <c r="AF11" s="39" t="s">
        <v>143</v>
      </c>
      <c r="AG11" s="41"/>
    </row>
    <row r="12" spans="1:33" x14ac:dyDescent="0.25">
      <c r="A12" s="9" t="s">
        <v>88</v>
      </c>
      <c r="B12" s="17">
        <v>0</v>
      </c>
      <c r="C12" s="17">
        <f>B12/$B$44</f>
        <v>0</v>
      </c>
      <c r="D12" s="17">
        <v>1</v>
      </c>
      <c r="E12" s="17">
        <f t="shared" ref="E12:E43" si="0">D12/$D$44</f>
        <v>0.2</v>
      </c>
      <c r="F12" s="17">
        <v>1</v>
      </c>
      <c r="G12" s="17">
        <f t="shared" ref="G12:G43" si="1">F12/$F$44</f>
        <v>0.125</v>
      </c>
      <c r="H12" s="17">
        <v>0</v>
      </c>
      <c r="I12" s="17">
        <f t="shared" ref="I12:I43" si="2">H12/$H$44</f>
        <v>0</v>
      </c>
      <c r="J12" s="17">
        <v>0</v>
      </c>
      <c r="K12" s="17">
        <f>J12/$J$44</f>
        <v>0</v>
      </c>
      <c r="L12" s="17">
        <f>SUM(D12,B12,F12,H12,J12)</f>
        <v>2</v>
      </c>
      <c r="M12" s="17">
        <f>1+LOG10(($D$8+1)/(L12+1))</f>
        <v>1.3010299956639813</v>
      </c>
      <c r="N12" s="17">
        <v>1</v>
      </c>
      <c r="O12" s="17">
        <f>IF(C12&lt;&gt;0,(C12*M12)+N12,(C12*M12))</f>
        <v>0</v>
      </c>
      <c r="P12" s="17">
        <f>IF(E12&lt;&gt;0,(E12*M12)+N12,(E12*M12))</f>
        <v>1.2602059991327963</v>
      </c>
      <c r="Q12" s="17">
        <f>IF(G12&lt;&gt;0,(G12*M12)+N12,(G12*M12))</f>
        <v>1.1626287494579977</v>
      </c>
      <c r="R12" s="17">
        <f>IF(I12&lt;&gt;0,(I12*M12)+N12,(I12*M12))</f>
        <v>0</v>
      </c>
      <c r="S12" s="17">
        <f>IF(K12&lt;&gt;0,(K12*M12)+N12,(K12*M12))</f>
        <v>0</v>
      </c>
      <c r="T12" s="20">
        <f>(R12+S12+$R$3)/($H$44+$J$44+$R$3)</f>
        <v>1.408450704225352E-2</v>
      </c>
      <c r="U12" s="22">
        <f>(O12+P12+Q12+$R$3)/($B$44+$D$44+$F$44+$R$3)</f>
        <v>0.13412979057097504</v>
      </c>
      <c r="V12" s="20">
        <f>LOG10(T12)</f>
        <v>-1.8512583487190752</v>
      </c>
      <c r="W12" s="22">
        <f>LOG10(U12)</f>
        <v>-0.87247475351519765</v>
      </c>
      <c r="AA12" s="6">
        <v>0</v>
      </c>
      <c r="AB12" s="6">
        <f>IF(AA12&lt;&gt;0,V12,0)</f>
        <v>0</v>
      </c>
      <c r="AC12" s="6">
        <f>IF(AB12&lt;&gt;0,W12,0)</f>
        <v>0</v>
      </c>
      <c r="AF12" s="19" t="s">
        <v>144</v>
      </c>
      <c r="AG12" s="15">
        <f>3/5</f>
        <v>0.6</v>
      </c>
    </row>
    <row r="13" spans="1:33" x14ac:dyDescent="0.25">
      <c r="A13" s="17" t="s">
        <v>80</v>
      </c>
      <c r="B13" s="17">
        <v>1</v>
      </c>
      <c r="C13" s="17">
        <f>B13/$B$44</f>
        <v>0.14285714285714285</v>
      </c>
      <c r="D13" s="17">
        <v>1</v>
      </c>
      <c r="E13" s="17">
        <f t="shared" si="0"/>
        <v>0.2</v>
      </c>
      <c r="F13" s="17">
        <v>1</v>
      </c>
      <c r="G13" s="17">
        <f t="shared" si="1"/>
        <v>0.125</v>
      </c>
      <c r="H13" s="17">
        <v>0</v>
      </c>
      <c r="I13" s="17">
        <f t="shared" si="2"/>
        <v>0</v>
      </c>
      <c r="J13" s="17">
        <v>0</v>
      </c>
      <c r="K13" s="17">
        <f t="shared" ref="K13:K43" si="3">J13/$J$44</f>
        <v>0</v>
      </c>
      <c r="L13" s="17">
        <f t="shared" ref="L13:L43" si="4">SUM(D13,B13,F13,H13,J13)</f>
        <v>3</v>
      </c>
      <c r="M13" s="17">
        <f t="shared" ref="M13:M43" si="5">1+LOG10(($D$8+1)/(L13+1))</f>
        <v>1.1760912590556813</v>
      </c>
      <c r="N13" s="17">
        <v>0</v>
      </c>
      <c r="O13" s="17">
        <f t="shared" ref="O13:O43" si="6">IF(C13&lt;&gt;0,(C13*M13)+N13,(C13*M13))</f>
        <v>0.16801303700795447</v>
      </c>
      <c r="P13" s="17">
        <f t="shared" ref="P13:P43" si="7">IF(E13&lt;&gt;0,(E13*M13)+N13,(E13*M13))</f>
        <v>0.23521825181113629</v>
      </c>
      <c r="Q13" s="17">
        <f t="shared" ref="Q13:Q43" si="8">IF(G13&lt;&gt;0,(G13*M13)+N13,(G13*M13))</f>
        <v>0.14701140738196017</v>
      </c>
      <c r="R13" s="17">
        <f t="shared" ref="R13:R43" si="9">IF(I13&lt;&gt;0,(I13*M13)+N13,(I13*M13))</f>
        <v>0</v>
      </c>
      <c r="S13" s="17">
        <f t="shared" ref="S13:S43" si="10">IF(K13&lt;&gt;0,(K13*M13)+N13,(K13*M13))</f>
        <v>0</v>
      </c>
      <c r="T13" s="16">
        <f t="shared" ref="T13:T43" si="11">(R13+S13+$R$3)/($H$44+$J$44+$R$3)</f>
        <v>1.408450704225352E-2</v>
      </c>
      <c r="U13" s="16">
        <f t="shared" ref="U13:U43" si="12">(O13+P13+Q13+$R$3)/($B$44+$D$44+$F$44+$R$3)</f>
        <v>4.1883876660150296E-2</v>
      </c>
      <c r="V13" s="16">
        <f t="shared" ref="V13:V43" si="13">LOG10(T13)</f>
        <v>-1.8512583487190752</v>
      </c>
      <c r="W13" s="16">
        <f t="shared" ref="W13:W43" si="14">LOG10(U13)</f>
        <v>-1.3779531279914341</v>
      </c>
      <c r="AA13" s="6">
        <v>0</v>
      </c>
      <c r="AB13" s="6">
        <f t="shared" ref="AB13:AB43" si="15">IF(AA13&lt;&gt;0,V13,0)</f>
        <v>0</v>
      </c>
      <c r="AC13" s="6">
        <f t="shared" ref="AC13:AC43" si="16">IF(AB13&lt;&gt;0,W13,0)</f>
        <v>0</v>
      </c>
      <c r="AF13" s="19" t="s">
        <v>142</v>
      </c>
      <c r="AG13" s="15">
        <f>2/5</f>
        <v>0.4</v>
      </c>
    </row>
    <row r="14" spans="1:33" x14ac:dyDescent="0.25">
      <c r="A14" s="17" t="s">
        <v>95</v>
      </c>
      <c r="B14" s="17">
        <v>0</v>
      </c>
      <c r="C14" s="17">
        <f t="shared" ref="C14:C43" si="17">B14/$B$44</f>
        <v>0</v>
      </c>
      <c r="D14" s="17">
        <v>0</v>
      </c>
      <c r="E14" s="17">
        <f t="shared" si="0"/>
        <v>0</v>
      </c>
      <c r="F14" s="17">
        <v>0</v>
      </c>
      <c r="G14" s="17">
        <f t="shared" si="1"/>
        <v>0</v>
      </c>
      <c r="H14" s="17">
        <v>1</v>
      </c>
      <c r="I14" s="17">
        <f t="shared" si="2"/>
        <v>9.0909090909090912E-2</v>
      </c>
      <c r="J14" s="17">
        <v>0</v>
      </c>
      <c r="K14" s="17">
        <f t="shared" si="3"/>
        <v>0</v>
      </c>
      <c r="L14" s="17">
        <f t="shared" si="4"/>
        <v>1</v>
      </c>
      <c r="M14" s="17">
        <f t="shared" si="5"/>
        <v>1.4771212547196624</v>
      </c>
      <c r="N14" s="17">
        <v>0</v>
      </c>
      <c r="O14" s="17">
        <f t="shared" si="6"/>
        <v>0</v>
      </c>
      <c r="P14" s="17">
        <f t="shared" si="7"/>
        <v>0</v>
      </c>
      <c r="Q14" s="17">
        <f t="shared" si="8"/>
        <v>0</v>
      </c>
      <c r="R14" s="17">
        <f t="shared" si="9"/>
        <v>0.13428375042906021</v>
      </c>
      <c r="S14" s="17">
        <f t="shared" si="10"/>
        <v>0</v>
      </c>
      <c r="T14" s="16">
        <f t="shared" si="11"/>
        <v>2.0388908470847896E-2</v>
      </c>
      <c r="U14" s="16">
        <f t="shared" si="12"/>
        <v>1.4778325123152709E-2</v>
      </c>
      <c r="V14" s="16">
        <f t="shared" si="13"/>
        <v>-1.6906060237449829</v>
      </c>
      <c r="W14" s="16">
        <f t="shared" si="14"/>
        <v>-1.8303747831935504</v>
      </c>
      <c r="AA14" s="6">
        <v>0</v>
      </c>
      <c r="AB14" s="6">
        <f t="shared" si="15"/>
        <v>0</v>
      </c>
      <c r="AC14" s="6">
        <f t="shared" si="16"/>
        <v>0</v>
      </c>
    </row>
    <row r="15" spans="1:33" x14ac:dyDescent="0.25">
      <c r="A15" s="17" t="s">
        <v>101</v>
      </c>
      <c r="B15" s="17">
        <v>0</v>
      </c>
      <c r="C15" s="17">
        <f t="shared" si="17"/>
        <v>0</v>
      </c>
      <c r="D15" s="17">
        <v>0</v>
      </c>
      <c r="E15" s="17">
        <f t="shared" si="0"/>
        <v>0</v>
      </c>
      <c r="F15" s="17">
        <v>0</v>
      </c>
      <c r="G15" s="17">
        <f t="shared" si="1"/>
        <v>0</v>
      </c>
      <c r="H15" s="17">
        <v>1</v>
      </c>
      <c r="I15" s="17">
        <f t="shared" si="2"/>
        <v>9.0909090909090912E-2</v>
      </c>
      <c r="J15" s="17">
        <v>0</v>
      </c>
      <c r="K15" s="17">
        <f t="shared" si="3"/>
        <v>0</v>
      </c>
      <c r="L15" s="17">
        <f t="shared" si="4"/>
        <v>1</v>
      </c>
      <c r="M15" s="17">
        <f t="shared" si="5"/>
        <v>1.4771212547196624</v>
      </c>
      <c r="N15" s="17">
        <v>0</v>
      </c>
      <c r="O15" s="17">
        <f t="shared" si="6"/>
        <v>0</v>
      </c>
      <c r="P15" s="17">
        <f t="shared" si="7"/>
        <v>0</v>
      </c>
      <c r="Q15" s="17">
        <f t="shared" si="8"/>
        <v>0</v>
      </c>
      <c r="R15" s="17">
        <f t="shared" si="9"/>
        <v>0.13428375042906021</v>
      </c>
      <c r="S15" s="17">
        <f t="shared" si="10"/>
        <v>0</v>
      </c>
      <c r="T15" s="16">
        <f t="shared" si="11"/>
        <v>2.0388908470847896E-2</v>
      </c>
      <c r="U15" s="16">
        <f t="shared" si="12"/>
        <v>1.4778325123152709E-2</v>
      </c>
      <c r="V15" s="16">
        <f t="shared" si="13"/>
        <v>-1.6906060237449829</v>
      </c>
      <c r="W15" s="16">
        <f t="shared" si="14"/>
        <v>-1.8303747831935504</v>
      </c>
      <c r="AA15" s="6">
        <v>0</v>
      </c>
      <c r="AB15" s="6">
        <f t="shared" si="15"/>
        <v>0</v>
      </c>
      <c r="AC15" s="6">
        <f t="shared" si="16"/>
        <v>0</v>
      </c>
    </row>
    <row r="16" spans="1:33" x14ac:dyDescent="0.25">
      <c r="A16" s="17" t="s">
        <v>83</v>
      </c>
      <c r="B16" s="17">
        <v>1</v>
      </c>
      <c r="C16" s="17">
        <f>B16/$B$44</f>
        <v>0.14285714285714285</v>
      </c>
      <c r="D16" s="17">
        <v>1</v>
      </c>
      <c r="E16" s="17">
        <f t="shared" si="0"/>
        <v>0.2</v>
      </c>
      <c r="F16" s="17">
        <v>0</v>
      </c>
      <c r="G16" s="17">
        <f t="shared" si="1"/>
        <v>0</v>
      </c>
      <c r="H16" s="17">
        <v>0</v>
      </c>
      <c r="I16" s="17">
        <f t="shared" si="2"/>
        <v>0</v>
      </c>
      <c r="J16" s="17">
        <v>0</v>
      </c>
      <c r="K16" s="17">
        <f t="shared" si="3"/>
        <v>0</v>
      </c>
      <c r="L16" s="17">
        <f t="shared" si="4"/>
        <v>2</v>
      </c>
      <c r="M16" s="17">
        <f t="shared" si="5"/>
        <v>1.3010299956639813</v>
      </c>
      <c r="N16" s="17">
        <v>0</v>
      </c>
      <c r="O16" s="17">
        <f t="shared" si="6"/>
        <v>0.18586142795199731</v>
      </c>
      <c r="P16" s="17">
        <f t="shared" si="7"/>
        <v>0.26020599913279624</v>
      </c>
      <c r="Q16" s="17">
        <f t="shared" si="8"/>
        <v>0</v>
      </c>
      <c r="R16" s="17">
        <f t="shared" si="9"/>
        <v>0</v>
      </c>
      <c r="S16" s="17">
        <f t="shared" si="10"/>
        <v>0</v>
      </c>
      <c r="T16" s="16">
        <f t="shared" si="11"/>
        <v>1.408450704225352E-2</v>
      </c>
      <c r="U16" s="16">
        <f t="shared" si="12"/>
        <v>3.6752090004177021E-2</v>
      </c>
      <c r="V16" s="16">
        <f t="shared" si="13"/>
        <v>-1.8512583487190752</v>
      </c>
      <c r="W16" s="16">
        <f t="shared" si="14"/>
        <v>-1.4347179585805476</v>
      </c>
      <c r="AA16" s="6">
        <v>0</v>
      </c>
      <c r="AB16" s="6">
        <f t="shared" si="15"/>
        <v>0</v>
      </c>
      <c r="AC16" s="6">
        <f t="shared" si="16"/>
        <v>0</v>
      </c>
    </row>
    <row r="17" spans="1:34" x14ac:dyDescent="0.25">
      <c r="A17" s="17" t="s">
        <v>87</v>
      </c>
      <c r="B17" s="17">
        <v>1</v>
      </c>
      <c r="C17" s="17">
        <f t="shared" si="17"/>
        <v>0.14285714285714285</v>
      </c>
      <c r="D17" s="17">
        <v>0</v>
      </c>
      <c r="E17" s="17">
        <f t="shared" si="0"/>
        <v>0</v>
      </c>
      <c r="F17" s="17">
        <v>1</v>
      </c>
      <c r="G17" s="17">
        <f t="shared" si="1"/>
        <v>0.125</v>
      </c>
      <c r="H17" s="17">
        <v>0</v>
      </c>
      <c r="I17" s="17">
        <f t="shared" si="2"/>
        <v>0</v>
      </c>
      <c r="J17" s="17">
        <v>1</v>
      </c>
      <c r="K17" s="17">
        <f t="shared" si="3"/>
        <v>0.1</v>
      </c>
      <c r="L17" s="17">
        <f t="shared" si="4"/>
        <v>3</v>
      </c>
      <c r="M17" s="17">
        <f t="shared" si="5"/>
        <v>1.1760912590556813</v>
      </c>
      <c r="N17" s="17">
        <v>0</v>
      </c>
      <c r="O17" s="17">
        <f t="shared" si="6"/>
        <v>0.16801303700795447</v>
      </c>
      <c r="P17" s="17">
        <f t="shared" si="7"/>
        <v>0</v>
      </c>
      <c r="Q17" s="17">
        <f t="shared" si="8"/>
        <v>0.14701140738196017</v>
      </c>
      <c r="R17" s="17">
        <f t="shared" si="9"/>
        <v>0</v>
      </c>
      <c r="S17" s="17">
        <f t="shared" si="10"/>
        <v>0.11760912590556814</v>
      </c>
      <c r="T17" s="16">
        <f t="shared" si="11"/>
        <v>1.9606062249087706E-2</v>
      </c>
      <c r="U17" s="16">
        <f t="shared" si="12"/>
        <v>3.0296770659601707E-2</v>
      </c>
      <c r="V17" s="16">
        <f t="shared" si="13"/>
        <v>-1.7076096228144422</v>
      </c>
      <c r="W17" s="16">
        <f t="shared" si="14"/>
        <v>-1.5186036605887216</v>
      </c>
      <c r="AA17" s="6">
        <v>1</v>
      </c>
      <c r="AB17" s="6">
        <f t="shared" si="15"/>
        <v>-1.7076096228144422</v>
      </c>
      <c r="AC17" s="6">
        <f t="shared" si="16"/>
        <v>-1.5186036605887216</v>
      </c>
      <c r="AF17" s="8" t="s">
        <v>145</v>
      </c>
      <c r="AG17" s="8" t="s">
        <v>123</v>
      </c>
      <c r="AH17" s="23" t="s">
        <v>146</v>
      </c>
    </row>
    <row r="18" spans="1:34" x14ac:dyDescent="0.25">
      <c r="A18" s="17" t="s">
        <v>107</v>
      </c>
      <c r="B18" s="17">
        <v>0</v>
      </c>
      <c r="C18" s="17">
        <f t="shared" si="17"/>
        <v>0</v>
      </c>
      <c r="D18" s="17">
        <v>0</v>
      </c>
      <c r="E18" s="17">
        <f t="shared" si="0"/>
        <v>0</v>
      </c>
      <c r="F18" s="17">
        <v>0</v>
      </c>
      <c r="G18" s="17">
        <f t="shared" si="1"/>
        <v>0</v>
      </c>
      <c r="H18" s="17">
        <v>0</v>
      </c>
      <c r="I18" s="17">
        <f t="shared" si="2"/>
        <v>0</v>
      </c>
      <c r="J18" s="17">
        <v>1</v>
      </c>
      <c r="K18" s="17">
        <f t="shared" si="3"/>
        <v>0.1</v>
      </c>
      <c r="L18" s="17">
        <f t="shared" si="4"/>
        <v>1</v>
      </c>
      <c r="M18" s="17">
        <f t="shared" si="5"/>
        <v>1.4771212547196624</v>
      </c>
      <c r="N18" s="17">
        <v>0</v>
      </c>
      <c r="O18" s="17">
        <f t="shared" si="6"/>
        <v>0</v>
      </c>
      <c r="P18" s="17">
        <f t="shared" si="7"/>
        <v>0</v>
      </c>
      <c r="Q18" s="17">
        <f t="shared" si="8"/>
        <v>0</v>
      </c>
      <c r="R18" s="17">
        <f t="shared" si="9"/>
        <v>0</v>
      </c>
      <c r="S18" s="17">
        <f t="shared" si="10"/>
        <v>0.14771212547196624</v>
      </c>
      <c r="T18" s="16">
        <f t="shared" si="11"/>
        <v>2.1019348613707335E-2</v>
      </c>
      <c r="U18" s="16">
        <f t="shared" si="12"/>
        <v>1.4778325123152709E-2</v>
      </c>
      <c r="V18" s="16">
        <f t="shared" si="13"/>
        <v>-1.6773807468166186</v>
      </c>
      <c r="W18" s="16">
        <f t="shared" si="14"/>
        <v>-1.8303747831935504</v>
      </c>
      <c r="AA18" s="6">
        <v>0</v>
      </c>
      <c r="AB18" s="6">
        <f t="shared" si="15"/>
        <v>0</v>
      </c>
      <c r="AC18" s="6">
        <f t="shared" si="16"/>
        <v>0</v>
      </c>
      <c r="AH18" s="8" t="s">
        <v>147</v>
      </c>
    </row>
    <row r="19" spans="1:34" x14ac:dyDescent="0.25">
      <c r="A19" s="17" t="s">
        <v>105</v>
      </c>
      <c r="B19" s="17">
        <v>0</v>
      </c>
      <c r="C19" s="17">
        <f t="shared" si="17"/>
        <v>0</v>
      </c>
      <c r="D19" s="17">
        <v>0</v>
      </c>
      <c r="E19" s="17">
        <f t="shared" si="0"/>
        <v>0</v>
      </c>
      <c r="F19" s="17">
        <v>0</v>
      </c>
      <c r="G19" s="17">
        <f t="shared" si="1"/>
        <v>0</v>
      </c>
      <c r="H19" s="17">
        <v>0</v>
      </c>
      <c r="I19" s="17">
        <f t="shared" si="2"/>
        <v>0</v>
      </c>
      <c r="J19" s="17">
        <v>1</v>
      </c>
      <c r="K19" s="17">
        <f t="shared" si="3"/>
        <v>0.1</v>
      </c>
      <c r="L19" s="17">
        <f t="shared" si="4"/>
        <v>1</v>
      </c>
      <c r="M19" s="17">
        <f t="shared" si="5"/>
        <v>1.4771212547196624</v>
      </c>
      <c r="N19" s="17">
        <v>0</v>
      </c>
      <c r="O19" s="17">
        <f t="shared" si="6"/>
        <v>0</v>
      </c>
      <c r="P19" s="17">
        <f t="shared" si="7"/>
        <v>0</v>
      </c>
      <c r="Q19" s="17">
        <f t="shared" si="8"/>
        <v>0</v>
      </c>
      <c r="R19" s="17">
        <f t="shared" si="9"/>
        <v>0</v>
      </c>
      <c r="S19" s="17">
        <f t="shared" si="10"/>
        <v>0.14771212547196624</v>
      </c>
      <c r="T19" s="16">
        <f t="shared" si="11"/>
        <v>2.1019348613707335E-2</v>
      </c>
      <c r="U19" s="16">
        <f t="shared" si="12"/>
        <v>1.4778325123152709E-2</v>
      </c>
      <c r="V19" s="16">
        <f t="shared" si="13"/>
        <v>-1.6773807468166186</v>
      </c>
      <c r="W19" s="16">
        <f t="shared" si="14"/>
        <v>-1.8303747831935504</v>
      </c>
      <c r="AA19" s="6">
        <v>0</v>
      </c>
      <c r="AB19" s="6">
        <f t="shared" si="15"/>
        <v>0</v>
      </c>
      <c r="AC19" s="6">
        <f t="shared" si="16"/>
        <v>0</v>
      </c>
    </row>
    <row r="20" spans="1:34" x14ac:dyDescent="0.25">
      <c r="A20" s="17" t="s">
        <v>79</v>
      </c>
      <c r="B20" s="17">
        <v>0</v>
      </c>
      <c r="C20" s="17">
        <f t="shared" si="17"/>
        <v>0</v>
      </c>
      <c r="D20" s="17">
        <v>1</v>
      </c>
      <c r="E20" s="17">
        <f t="shared" si="0"/>
        <v>0.2</v>
      </c>
      <c r="F20" s="17">
        <v>0</v>
      </c>
      <c r="G20" s="17">
        <f t="shared" si="1"/>
        <v>0</v>
      </c>
      <c r="H20" s="17">
        <v>0</v>
      </c>
      <c r="I20" s="17">
        <f t="shared" si="2"/>
        <v>0</v>
      </c>
      <c r="J20" s="17">
        <v>0</v>
      </c>
      <c r="K20" s="17">
        <f t="shared" si="3"/>
        <v>0</v>
      </c>
      <c r="L20" s="17">
        <f t="shared" si="4"/>
        <v>1</v>
      </c>
      <c r="M20" s="17">
        <f t="shared" si="5"/>
        <v>1.4771212547196624</v>
      </c>
      <c r="N20" s="17">
        <v>0</v>
      </c>
      <c r="O20" s="17">
        <f t="shared" si="6"/>
        <v>0</v>
      </c>
      <c r="P20" s="17">
        <f t="shared" si="7"/>
        <v>0.29542425094393249</v>
      </c>
      <c r="Q20" s="17">
        <f t="shared" si="8"/>
        <v>0</v>
      </c>
      <c r="R20" s="17">
        <f t="shared" si="9"/>
        <v>0</v>
      </c>
      <c r="S20" s="17">
        <f t="shared" si="10"/>
        <v>0</v>
      </c>
      <c r="T20" s="16">
        <f t="shared" si="11"/>
        <v>1.408450704225352E-2</v>
      </c>
      <c r="U20" s="16">
        <f t="shared" si="12"/>
        <v>2.9331243888863667E-2</v>
      </c>
      <c r="V20" s="16">
        <f t="shared" si="13"/>
        <v>-1.8512583487190752</v>
      </c>
      <c r="W20" s="16">
        <f t="shared" si="14"/>
        <v>-1.5326695189282564</v>
      </c>
      <c r="AA20" s="6">
        <v>0</v>
      </c>
      <c r="AB20" s="6">
        <f t="shared" si="15"/>
        <v>0</v>
      </c>
      <c r="AC20" s="6">
        <f t="shared" si="16"/>
        <v>0</v>
      </c>
    </row>
    <row r="21" spans="1:34" x14ac:dyDescent="0.25">
      <c r="A21" s="17" t="s">
        <v>106</v>
      </c>
      <c r="B21" s="17">
        <v>0</v>
      </c>
      <c r="C21" s="17">
        <f t="shared" si="17"/>
        <v>0</v>
      </c>
      <c r="D21" s="17">
        <v>0</v>
      </c>
      <c r="E21" s="17">
        <f t="shared" si="0"/>
        <v>0</v>
      </c>
      <c r="F21" s="17">
        <v>0</v>
      </c>
      <c r="G21" s="17">
        <f t="shared" si="1"/>
        <v>0</v>
      </c>
      <c r="H21" s="17">
        <v>0</v>
      </c>
      <c r="I21" s="17">
        <f t="shared" si="2"/>
        <v>0</v>
      </c>
      <c r="J21" s="17">
        <v>1</v>
      </c>
      <c r="K21" s="17">
        <f t="shared" si="3"/>
        <v>0.1</v>
      </c>
      <c r="L21" s="17">
        <f t="shared" si="4"/>
        <v>1</v>
      </c>
      <c r="M21" s="17">
        <f t="shared" si="5"/>
        <v>1.4771212547196624</v>
      </c>
      <c r="N21" s="17">
        <v>0</v>
      </c>
      <c r="O21" s="17">
        <f t="shared" si="6"/>
        <v>0</v>
      </c>
      <c r="P21" s="17">
        <f t="shared" si="7"/>
        <v>0</v>
      </c>
      <c r="Q21" s="17">
        <f t="shared" si="8"/>
        <v>0</v>
      </c>
      <c r="R21" s="17">
        <f t="shared" si="9"/>
        <v>0</v>
      </c>
      <c r="S21" s="17">
        <f t="shared" si="10"/>
        <v>0.14771212547196624</v>
      </c>
      <c r="T21" s="16">
        <f t="shared" si="11"/>
        <v>2.1019348613707335E-2</v>
      </c>
      <c r="U21" s="16">
        <f t="shared" si="12"/>
        <v>1.4778325123152709E-2</v>
      </c>
      <c r="V21" s="16">
        <f t="shared" si="13"/>
        <v>-1.6773807468166186</v>
      </c>
      <c r="W21" s="16">
        <f t="shared" si="14"/>
        <v>-1.8303747831935504</v>
      </c>
      <c r="AA21" s="6">
        <v>1</v>
      </c>
      <c r="AB21" s="6">
        <f t="shared" si="15"/>
        <v>-1.6773807468166186</v>
      </c>
      <c r="AC21" s="6">
        <f t="shared" si="16"/>
        <v>-1.8303747831935504</v>
      </c>
    </row>
    <row r="22" spans="1:34" x14ac:dyDescent="0.25">
      <c r="A22" s="17" t="s">
        <v>100</v>
      </c>
      <c r="B22" s="17">
        <v>0</v>
      </c>
      <c r="C22" s="17">
        <f t="shared" si="17"/>
        <v>0</v>
      </c>
      <c r="D22" s="17">
        <v>0</v>
      </c>
      <c r="E22" s="17">
        <f t="shared" si="0"/>
        <v>0</v>
      </c>
      <c r="F22" s="17">
        <v>0</v>
      </c>
      <c r="G22" s="17">
        <f t="shared" si="1"/>
        <v>0</v>
      </c>
      <c r="H22" s="17">
        <v>1</v>
      </c>
      <c r="I22" s="17">
        <f t="shared" si="2"/>
        <v>9.0909090909090912E-2</v>
      </c>
      <c r="J22" s="17">
        <v>0</v>
      </c>
      <c r="K22" s="17">
        <f t="shared" si="3"/>
        <v>0</v>
      </c>
      <c r="L22" s="17">
        <f t="shared" si="4"/>
        <v>1</v>
      </c>
      <c r="M22" s="17">
        <f t="shared" si="5"/>
        <v>1.4771212547196624</v>
      </c>
      <c r="N22" s="17">
        <v>0</v>
      </c>
      <c r="O22" s="17">
        <f t="shared" si="6"/>
        <v>0</v>
      </c>
      <c r="P22" s="17">
        <f t="shared" si="7"/>
        <v>0</v>
      </c>
      <c r="Q22" s="17">
        <f t="shared" si="8"/>
        <v>0</v>
      </c>
      <c r="R22" s="17">
        <f t="shared" si="9"/>
        <v>0.13428375042906021</v>
      </c>
      <c r="S22" s="17">
        <f t="shared" si="10"/>
        <v>0</v>
      </c>
      <c r="T22" s="16">
        <f t="shared" si="11"/>
        <v>2.0388908470847896E-2</v>
      </c>
      <c r="U22" s="16">
        <f t="shared" si="12"/>
        <v>1.4778325123152709E-2</v>
      </c>
      <c r="V22" s="16">
        <f t="shared" si="13"/>
        <v>-1.6906060237449829</v>
      </c>
      <c r="W22" s="16">
        <f t="shared" si="14"/>
        <v>-1.8303747831935504</v>
      </c>
      <c r="AA22" s="6">
        <v>0</v>
      </c>
      <c r="AB22" s="6">
        <f t="shared" si="15"/>
        <v>0</v>
      </c>
      <c r="AC22" s="6">
        <f t="shared" si="16"/>
        <v>0</v>
      </c>
    </row>
    <row r="23" spans="1:34" x14ac:dyDescent="0.25">
      <c r="A23" s="17" t="s">
        <v>97</v>
      </c>
      <c r="B23" s="17">
        <v>0</v>
      </c>
      <c r="C23" s="17">
        <f t="shared" si="17"/>
        <v>0</v>
      </c>
      <c r="D23" s="17">
        <v>0</v>
      </c>
      <c r="E23" s="17">
        <f t="shared" si="0"/>
        <v>0</v>
      </c>
      <c r="F23" s="17">
        <v>0</v>
      </c>
      <c r="G23" s="17">
        <f t="shared" si="1"/>
        <v>0</v>
      </c>
      <c r="H23" s="17">
        <v>1</v>
      </c>
      <c r="I23" s="17">
        <f t="shared" si="2"/>
        <v>9.0909090909090912E-2</v>
      </c>
      <c r="J23" s="17">
        <v>0</v>
      </c>
      <c r="K23" s="17">
        <f t="shared" si="3"/>
        <v>0</v>
      </c>
      <c r="L23" s="17">
        <f t="shared" si="4"/>
        <v>1</v>
      </c>
      <c r="M23" s="17">
        <f t="shared" si="5"/>
        <v>1.4771212547196624</v>
      </c>
      <c r="N23" s="17">
        <v>0</v>
      </c>
      <c r="O23" s="17">
        <f t="shared" si="6"/>
        <v>0</v>
      </c>
      <c r="P23" s="17">
        <f t="shared" si="7"/>
        <v>0</v>
      </c>
      <c r="Q23" s="17">
        <f t="shared" si="8"/>
        <v>0</v>
      </c>
      <c r="R23" s="17">
        <f t="shared" si="9"/>
        <v>0.13428375042906021</v>
      </c>
      <c r="S23" s="17">
        <f t="shared" si="10"/>
        <v>0</v>
      </c>
      <c r="T23" s="16">
        <f t="shared" si="11"/>
        <v>2.0388908470847896E-2</v>
      </c>
      <c r="U23" s="16">
        <f t="shared" si="12"/>
        <v>1.4778325123152709E-2</v>
      </c>
      <c r="V23" s="16">
        <f t="shared" si="13"/>
        <v>-1.6906060237449829</v>
      </c>
      <c r="W23" s="16">
        <f t="shared" si="14"/>
        <v>-1.8303747831935504</v>
      </c>
      <c r="AA23" s="6">
        <v>0</v>
      </c>
      <c r="AB23" s="6">
        <f t="shared" si="15"/>
        <v>0</v>
      </c>
      <c r="AC23" s="6">
        <f t="shared" si="16"/>
        <v>0</v>
      </c>
      <c r="AF23" s="8" t="s">
        <v>141</v>
      </c>
    </row>
    <row r="24" spans="1:34" x14ac:dyDescent="0.25">
      <c r="A24" s="17" t="s">
        <v>103</v>
      </c>
      <c r="B24" s="17">
        <v>0</v>
      </c>
      <c r="C24" s="17">
        <f t="shared" si="17"/>
        <v>0</v>
      </c>
      <c r="D24" s="17">
        <v>0</v>
      </c>
      <c r="E24" s="17">
        <f t="shared" si="0"/>
        <v>0</v>
      </c>
      <c r="F24" s="17">
        <v>0</v>
      </c>
      <c r="G24" s="17">
        <f t="shared" si="1"/>
        <v>0</v>
      </c>
      <c r="H24" s="17">
        <v>0</v>
      </c>
      <c r="I24" s="17">
        <f t="shared" si="2"/>
        <v>0</v>
      </c>
      <c r="J24" s="17">
        <v>1</v>
      </c>
      <c r="K24" s="17">
        <f t="shared" si="3"/>
        <v>0.1</v>
      </c>
      <c r="L24" s="17">
        <f t="shared" si="4"/>
        <v>1</v>
      </c>
      <c r="M24" s="17">
        <f t="shared" si="5"/>
        <v>1.4771212547196624</v>
      </c>
      <c r="N24" s="17">
        <v>0</v>
      </c>
      <c r="O24" s="17">
        <f t="shared" si="6"/>
        <v>0</v>
      </c>
      <c r="P24" s="17">
        <f t="shared" si="7"/>
        <v>0</v>
      </c>
      <c r="Q24" s="17">
        <f t="shared" si="8"/>
        <v>0</v>
      </c>
      <c r="R24" s="17">
        <f t="shared" si="9"/>
        <v>0</v>
      </c>
      <c r="S24" s="17">
        <f t="shared" si="10"/>
        <v>0.14771212547196624</v>
      </c>
      <c r="T24" s="16">
        <f t="shared" si="11"/>
        <v>2.1019348613707335E-2</v>
      </c>
      <c r="U24" s="16">
        <f t="shared" si="12"/>
        <v>1.4778325123152709E-2</v>
      </c>
      <c r="V24" s="16">
        <f t="shared" si="13"/>
        <v>-1.6773807468166186</v>
      </c>
      <c r="W24" s="16">
        <f t="shared" si="14"/>
        <v>-1.8303747831935504</v>
      </c>
      <c r="AA24" s="6">
        <v>0</v>
      </c>
      <c r="AB24" s="6">
        <f t="shared" si="15"/>
        <v>0</v>
      </c>
      <c r="AC24" s="6">
        <f t="shared" si="16"/>
        <v>0</v>
      </c>
    </row>
    <row r="25" spans="1:34" x14ac:dyDescent="0.25">
      <c r="A25" s="17" t="s">
        <v>86</v>
      </c>
      <c r="B25" s="17">
        <v>1</v>
      </c>
      <c r="C25" s="17">
        <f t="shared" si="17"/>
        <v>0.14285714285714285</v>
      </c>
      <c r="D25" s="17">
        <v>0</v>
      </c>
      <c r="E25" s="17">
        <f t="shared" si="0"/>
        <v>0</v>
      </c>
      <c r="F25" s="17">
        <v>1</v>
      </c>
      <c r="G25" s="17">
        <f t="shared" si="1"/>
        <v>0.125</v>
      </c>
      <c r="H25" s="17">
        <v>0</v>
      </c>
      <c r="I25" s="17">
        <f t="shared" si="2"/>
        <v>0</v>
      </c>
      <c r="J25" s="17">
        <v>0</v>
      </c>
      <c r="K25" s="17">
        <f t="shared" si="3"/>
        <v>0</v>
      </c>
      <c r="L25" s="17">
        <f t="shared" si="4"/>
        <v>2</v>
      </c>
      <c r="M25" s="17">
        <f t="shared" si="5"/>
        <v>1.3010299956639813</v>
      </c>
      <c r="N25" s="17">
        <v>0</v>
      </c>
      <c r="O25" s="17">
        <f t="shared" si="6"/>
        <v>0.18586142795199731</v>
      </c>
      <c r="P25" s="17">
        <f t="shared" si="7"/>
        <v>0</v>
      </c>
      <c r="Q25" s="17">
        <f t="shared" si="8"/>
        <v>0.16262874945799766</v>
      </c>
      <c r="R25" s="17">
        <f t="shared" si="9"/>
        <v>0</v>
      </c>
      <c r="S25" s="17">
        <f t="shared" si="10"/>
        <v>0</v>
      </c>
      <c r="T25" s="16">
        <f t="shared" si="11"/>
        <v>1.408450704225352E-2</v>
      </c>
      <c r="U25" s="16">
        <f t="shared" si="12"/>
        <v>3.1945328936452952E-2</v>
      </c>
      <c r="V25" s="16">
        <f t="shared" si="13"/>
        <v>-1.8512583487190752</v>
      </c>
      <c r="W25" s="16">
        <f t="shared" si="14"/>
        <v>-1.4955926356410625</v>
      </c>
      <c r="AA25" s="6">
        <v>0</v>
      </c>
      <c r="AB25" s="6">
        <f t="shared" si="15"/>
        <v>0</v>
      </c>
      <c r="AC25" s="6">
        <f t="shared" si="16"/>
        <v>0</v>
      </c>
    </row>
    <row r="26" spans="1:34" x14ac:dyDescent="0.25">
      <c r="A26" s="17" t="s">
        <v>92</v>
      </c>
      <c r="B26" s="17">
        <v>0</v>
      </c>
      <c r="C26" s="17">
        <f t="shared" si="17"/>
        <v>0</v>
      </c>
      <c r="D26" s="17">
        <v>0</v>
      </c>
      <c r="E26" s="17">
        <f t="shared" si="0"/>
        <v>0</v>
      </c>
      <c r="F26" s="17">
        <v>0</v>
      </c>
      <c r="G26" s="17">
        <f t="shared" si="1"/>
        <v>0</v>
      </c>
      <c r="H26" s="17">
        <v>1</v>
      </c>
      <c r="I26" s="17">
        <f t="shared" si="2"/>
        <v>9.0909090909090912E-2</v>
      </c>
      <c r="J26" s="17">
        <v>0</v>
      </c>
      <c r="K26" s="17">
        <f t="shared" si="3"/>
        <v>0</v>
      </c>
      <c r="L26" s="17">
        <f t="shared" si="4"/>
        <v>1</v>
      </c>
      <c r="M26" s="17">
        <f t="shared" si="5"/>
        <v>1.4771212547196624</v>
      </c>
      <c r="N26" s="17">
        <v>0</v>
      </c>
      <c r="O26" s="17">
        <f t="shared" si="6"/>
        <v>0</v>
      </c>
      <c r="P26" s="17">
        <f t="shared" si="7"/>
        <v>0</v>
      </c>
      <c r="Q26" s="17">
        <f t="shared" si="8"/>
        <v>0</v>
      </c>
      <c r="R26" s="17">
        <f t="shared" si="9"/>
        <v>0.13428375042906021</v>
      </c>
      <c r="S26" s="17">
        <f t="shared" si="10"/>
        <v>0</v>
      </c>
      <c r="T26" s="16">
        <f t="shared" si="11"/>
        <v>2.0388908470847896E-2</v>
      </c>
      <c r="U26" s="16">
        <f t="shared" si="12"/>
        <v>1.4778325123152709E-2</v>
      </c>
      <c r="V26" s="16">
        <f t="shared" si="13"/>
        <v>-1.6906060237449829</v>
      </c>
      <c r="W26" s="16">
        <f t="shared" si="14"/>
        <v>-1.8303747831935504</v>
      </c>
      <c r="AA26" s="6">
        <v>1</v>
      </c>
      <c r="AB26" s="6">
        <f t="shared" si="15"/>
        <v>-1.6906060237449829</v>
      </c>
      <c r="AC26" s="6">
        <f t="shared" si="16"/>
        <v>-1.8303747831935504</v>
      </c>
    </row>
    <row r="27" spans="1:34" x14ac:dyDescent="0.25">
      <c r="A27" s="17" t="s">
        <v>91</v>
      </c>
      <c r="B27" s="17">
        <v>0</v>
      </c>
      <c r="C27" s="17">
        <f t="shared" si="17"/>
        <v>0</v>
      </c>
      <c r="D27" s="17">
        <v>0</v>
      </c>
      <c r="E27" s="17">
        <f t="shared" si="0"/>
        <v>0</v>
      </c>
      <c r="F27" s="17">
        <v>1</v>
      </c>
      <c r="G27" s="17">
        <f t="shared" si="1"/>
        <v>0.125</v>
      </c>
      <c r="H27" s="17">
        <v>0</v>
      </c>
      <c r="I27" s="17">
        <f t="shared" si="2"/>
        <v>0</v>
      </c>
      <c r="J27" s="17">
        <v>0</v>
      </c>
      <c r="K27" s="17">
        <f t="shared" si="3"/>
        <v>0</v>
      </c>
      <c r="L27" s="17">
        <f t="shared" si="4"/>
        <v>1</v>
      </c>
      <c r="M27" s="17">
        <f t="shared" si="5"/>
        <v>1.4771212547196624</v>
      </c>
      <c r="N27" s="17">
        <v>0</v>
      </c>
      <c r="O27" s="17">
        <f t="shared" si="6"/>
        <v>0</v>
      </c>
      <c r="P27" s="17">
        <f t="shared" si="7"/>
        <v>0</v>
      </c>
      <c r="Q27" s="17">
        <f t="shared" si="8"/>
        <v>0.1846401568399578</v>
      </c>
      <c r="R27" s="17">
        <f t="shared" si="9"/>
        <v>0</v>
      </c>
      <c r="S27" s="17">
        <f t="shared" si="10"/>
        <v>0</v>
      </c>
      <c r="T27" s="16">
        <f t="shared" si="11"/>
        <v>1.408450704225352E-2</v>
      </c>
      <c r="U27" s="16">
        <f t="shared" si="12"/>
        <v>2.3873899351722055E-2</v>
      </c>
      <c r="V27" s="16">
        <f t="shared" si="13"/>
        <v>-1.8512583487190752</v>
      </c>
      <c r="W27" s="16">
        <f t="shared" si="14"/>
        <v>-1.622076641377393</v>
      </c>
      <c r="AA27" s="6">
        <v>0</v>
      </c>
      <c r="AB27" s="6">
        <f t="shared" si="15"/>
        <v>0</v>
      </c>
      <c r="AC27" s="6">
        <f t="shared" si="16"/>
        <v>0</v>
      </c>
    </row>
    <row r="28" spans="1:34" x14ac:dyDescent="0.25">
      <c r="A28" s="9" t="s">
        <v>84</v>
      </c>
      <c r="B28" s="17">
        <v>1</v>
      </c>
      <c r="C28" s="17">
        <f t="shared" si="17"/>
        <v>0.14285714285714285</v>
      </c>
      <c r="D28" s="17">
        <v>0</v>
      </c>
      <c r="E28" s="17">
        <f t="shared" si="0"/>
        <v>0</v>
      </c>
      <c r="F28" s="17">
        <v>0</v>
      </c>
      <c r="G28" s="17">
        <f t="shared" si="1"/>
        <v>0</v>
      </c>
      <c r="H28" s="17">
        <v>0</v>
      </c>
      <c r="I28" s="17">
        <f t="shared" si="2"/>
        <v>0</v>
      </c>
      <c r="J28" s="17">
        <v>0</v>
      </c>
      <c r="K28" s="17">
        <f t="shared" si="3"/>
        <v>0</v>
      </c>
      <c r="L28" s="17">
        <f t="shared" si="4"/>
        <v>1</v>
      </c>
      <c r="M28" s="17">
        <f t="shared" si="5"/>
        <v>1.4771212547196624</v>
      </c>
      <c r="N28" s="17">
        <v>1</v>
      </c>
      <c r="O28" s="17">
        <f t="shared" si="6"/>
        <v>1.2110173221028089</v>
      </c>
      <c r="P28" s="17">
        <f t="shared" si="7"/>
        <v>0</v>
      </c>
      <c r="Q28" s="17">
        <f t="shared" si="8"/>
        <v>0</v>
      </c>
      <c r="R28" s="17">
        <f t="shared" si="9"/>
        <v>0</v>
      </c>
      <c r="S28" s="17">
        <f t="shared" si="10"/>
        <v>0</v>
      </c>
      <c r="T28" s="16">
        <f t="shared" si="11"/>
        <v>1.408450704225352E-2</v>
      </c>
      <c r="U28" s="16">
        <f t="shared" si="12"/>
        <v>7.4434350842502897E-2</v>
      </c>
      <c r="V28" s="16">
        <f t="shared" si="13"/>
        <v>-1.8512583487190752</v>
      </c>
      <c r="W28" s="16">
        <f t="shared" si="14"/>
        <v>-1.1282265948511274</v>
      </c>
      <c r="AA28" s="6">
        <v>0</v>
      </c>
      <c r="AB28" s="6">
        <f t="shared" si="15"/>
        <v>0</v>
      </c>
      <c r="AC28" s="6">
        <f t="shared" si="16"/>
        <v>0</v>
      </c>
    </row>
    <row r="29" spans="1:34" x14ac:dyDescent="0.25">
      <c r="A29" s="17" t="s">
        <v>102</v>
      </c>
      <c r="B29" s="17">
        <v>0</v>
      </c>
      <c r="C29" s="17">
        <f t="shared" si="17"/>
        <v>0</v>
      </c>
      <c r="D29" s="17">
        <v>0</v>
      </c>
      <c r="E29" s="17">
        <f t="shared" si="0"/>
        <v>0</v>
      </c>
      <c r="F29" s="17">
        <v>0</v>
      </c>
      <c r="G29" s="17">
        <f t="shared" si="1"/>
        <v>0</v>
      </c>
      <c r="H29" s="17">
        <v>0</v>
      </c>
      <c r="I29" s="17">
        <f t="shared" si="2"/>
        <v>0</v>
      </c>
      <c r="J29" s="17">
        <v>1</v>
      </c>
      <c r="K29" s="17">
        <f t="shared" si="3"/>
        <v>0.1</v>
      </c>
      <c r="L29" s="17">
        <f t="shared" si="4"/>
        <v>1</v>
      </c>
      <c r="M29" s="17">
        <f t="shared" si="5"/>
        <v>1.4771212547196624</v>
      </c>
      <c r="N29" s="17">
        <v>0</v>
      </c>
      <c r="O29" s="17">
        <f t="shared" si="6"/>
        <v>0</v>
      </c>
      <c r="P29" s="17">
        <f t="shared" si="7"/>
        <v>0</v>
      </c>
      <c r="Q29" s="17">
        <f t="shared" si="8"/>
        <v>0</v>
      </c>
      <c r="R29" s="17">
        <f t="shared" si="9"/>
        <v>0</v>
      </c>
      <c r="S29" s="17">
        <f t="shared" si="10"/>
        <v>0.14771212547196624</v>
      </c>
      <c r="T29" s="16">
        <f t="shared" si="11"/>
        <v>2.1019348613707335E-2</v>
      </c>
      <c r="U29" s="16">
        <f t="shared" si="12"/>
        <v>1.4778325123152709E-2</v>
      </c>
      <c r="V29" s="16">
        <f t="shared" si="13"/>
        <v>-1.6773807468166186</v>
      </c>
      <c r="W29" s="16">
        <f t="shared" si="14"/>
        <v>-1.8303747831935504</v>
      </c>
      <c r="AA29" s="6">
        <v>0</v>
      </c>
      <c r="AB29" s="6">
        <f t="shared" si="15"/>
        <v>0</v>
      </c>
      <c r="AC29" s="6">
        <f t="shared" si="16"/>
        <v>0</v>
      </c>
    </row>
    <row r="30" spans="1:34" x14ac:dyDescent="0.25">
      <c r="A30" s="17" t="s">
        <v>90</v>
      </c>
      <c r="B30" s="17">
        <v>0</v>
      </c>
      <c r="C30" s="17">
        <f t="shared" si="17"/>
        <v>0</v>
      </c>
      <c r="D30" s="17">
        <v>0</v>
      </c>
      <c r="E30" s="17">
        <f t="shared" si="0"/>
        <v>0</v>
      </c>
      <c r="F30" s="17">
        <v>1</v>
      </c>
      <c r="G30" s="17">
        <f t="shared" si="1"/>
        <v>0.125</v>
      </c>
      <c r="H30" s="17">
        <v>0</v>
      </c>
      <c r="I30" s="17">
        <f t="shared" si="2"/>
        <v>0</v>
      </c>
      <c r="J30" s="17">
        <v>0</v>
      </c>
      <c r="K30" s="17">
        <f t="shared" si="3"/>
        <v>0</v>
      </c>
      <c r="L30" s="17">
        <f t="shared" si="4"/>
        <v>1</v>
      </c>
      <c r="M30" s="17">
        <f t="shared" si="5"/>
        <v>1.4771212547196624</v>
      </c>
      <c r="N30" s="17">
        <v>0</v>
      </c>
      <c r="O30" s="17">
        <f t="shared" si="6"/>
        <v>0</v>
      </c>
      <c r="P30" s="17">
        <f t="shared" si="7"/>
        <v>0</v>
      </c>
      <c r="Q30" s="17">
        <f t="shared" si="8"/>
        <v>0.1846401568399578</v>
      </c>
      <c r="R30" s="17">
        <f t="shared" si="9"/>
        <v>0</v>
      </c>
      <c r="S30" s="17">
        <f t="shared" si="10"/>
        <v>0</v>
      </c>
      <c r="T30" s="16">
        <f t="shared" si="11"/>
        <v>1.408450704225352E-2</v>
      </c>
      <c r="U30" s="16">
        <f t="shared" si="12"/>
        <v>2.3873899351722055E-2</v>
      </c>
      <c r="V30" s="16">
        <f t="shared" si="13"/>
        <v>-1.8512583487190752</v>
      </c>
      <c r="W30" s="16">
        <f t="shared" si="14"/>
        <v>-1.622076641377393</v>
      </c>
      <c r="AA30" s="6">
        <v>0</v>
      </c>
      <c r="AB30" s="6">
        <f t="shared" si="15"/>
        <v>0</v>
      </c>
      <c r="AC30" s="6">
        <f t="shared" si="16"/>
        <v>0</v>
      </c>
    </row>
    <row r="31" spans="1:34" x14ac:dyDescent="0.25">
      <c r="A31" s="17" t="s">
        <v>96</v>
      </c>
      <c r="B31" s="17">
        <v>0</v>
      </c>
      <c r="C31" s="17">
        <f t="shared" si="17"/>
        <v>0</v>
      </c>
      <c r="D31" s="17">
        <v>0</v>
      </c>
      <c r="E31" s="17">
        <f t="shared" si="0"/>
        <v>0</v>
      </c>
      <c r="F31" s="17">
        <v>0</v>
      </c>
      <c r="G31" s="17">
        <f t="shared" si="1"/>
        <v>0</v>
      </c>
      <c r="H31" s="17">
        <v>1</v>
      </c>
      <c r="I31" s="17">
        <f t="shared" si="2"/>
        <v>9.0909090909090912E-2</v>
      </c>
      <c r="J31" s="17">
        <v>0</v>
      </c>
      <c r="K31" s="17">
        <f t="shared" si="3"/>
        <v>0</v>
      </c>
      <c r="L31" s="17">
        <f t="shared" si="4"/>
        <v>1</v>
      </c>
      <c r="M31" s="17">
        <f t="shared" si="5"/>
        <v>1.4771212547196624</v>
      </c>
      <c r="N31" s="17">
        <v>0</v>
      </c>
      <c r="O31" s="17">
        <f t="shared" si="6"/>
        <v>0</v>
      </c>
      <c r="P31" s="17">
        <f t="shared" si="7"/>
        <v>0</v>
      </c>
      <c r="Q31" s="17">
        <f t="shared" si="8"/>
        <v>0</v>
      </c>
      <c r="R31" s="17">
        <f t="shared" si="9"/>
        <v>0.13428375042906021</v>
      </c>
      <c r="S31" s="17">
        <f t="shared" si="10"/>
        <v>0</v>
      </c>
      <c r="T31" s="16">
        <f t="shared" si="11"/>
        <v>2.0388908470847896E-2</v>
      </c>
      <c r="U31" s="16">
        <f t="shared" si="12"/>
        <v>1.4778325123152709E-2</v>
      </c>
      <c r="V31" s="16">
        <f t="shared" si="13"/>
        <v>-1.6906060237449829</v>
      </c>
      <c r="W31" s="16">
        <f t="shared" si="14"/>
        <v>-1.8303747831935504</v>
      </c>
      <c r="AA31" s="6">
        <v>0</v>
      </c>
      <c r="AB31" s="6">
        <f t="shared" si="15"/>
        <v>0</v>
      </c>
      <c r="AC31" s="6">
        <f t="shared" si="16"/>
        <v>0</v>
      </c>
    </row>
    <row r="32" spans="1:34" x14ac:dyDescent="0.25">
      <c r="A32" s="17" t="s">
        <v>99</v>
      </c>
      <c r="B32" s="17">
        <v>0</v>
      </c>
      <c r="C32" s="17">
        <f t="shared" si="17"/>
        <v>0</v>
      </c>
      <c r="D32" s="17">
        <v>0</v>
      </c>
      <c r="E32" s="17">
        <f t="shared" si="0"/>
        <v>0</v>
      </c>
      <c r="F32" s="17">
        <v>0</v>
      </c>
      <c r="G32" s="17">
        <f t="shared" si="1"/>
        <v>0</v>
      </c>
      <c r="H32" s="17">
        <v>1</v>
      </c>
      <c r="I32" s="17">
        <f t="shared" si="2"/>
        <v>9.0909090909090912E-2</v>
      </c>
      <c r="J32" s="17">
        <v>0</v>
      </c>
      <c r="K32" s="17">
        <f t="shared" si="3"/>
        <v>0</v>
      </c>
      <c r="L32" s="17">
        <f t="shared" si="4"/>
        <v>1</v>
      </c>
      <c r="M32" s="17">
        <f t="shared" si="5"/>
        <v>1.4771212547196624</v>
      </c>
      <c r="N32" s="17">
        <v>0</v>
      </c>
      <c r="O32" s="17">
        <f t="shared" si="6"/>
        <v>0</v>
      </c>
      <c r="P32" s="17">
        <f t="shared" si="7"/>
        <v>0</v>
      </c>
      <c r="Q32" s="17">
        <f t="shared" si="8"/>
        <v>0</v>
      </c>
      <c r="R32" s="17">
        <f t="shared" si="9"/>
        <v>0.13428375042906021</v>
      </c>
      <c r="S32" s="17">
        <f t="shared" si="10"/>
        <v>0</v>
      </c>
      <c r="T32" s="16">
        <f t="shared" si="11"/>
        <v>2.0388908470847896E-2</v>
      </c>
      <c r="U32" s="16">
        <f t="shared" si="12"/>
        <v>1.4778325123152709E-2</v>
      </c>
      <c r="V32" s="16">
        <f t="shared" si="13"/>
        <v>-1.6906060237449829</v>
      </c>
      <c r="W32" s="16">
        <f t="shared" si="14"/>
        <v>-1.8303747831935504</v>
      </c>
      <c r="AA32" s="6">
        <v>0</v>
      </c>
      <c r="AB32" s="6">
        <f t="shared" si="15"/>
        <v>0</v>
      </c>
      <c r="AC32" s="6">
        <f t="shared" si="16"/>
        <v>0</v>
      </c>
    </row>
    <row r="33" spans="1:31" x14ac:dyDescent="0.25">
      <c r="A33" s="17" t="s">
        <v>111</v>
      </c>
      <c r="B33" s="17">
        <v>0</v>
      </c>
      <c r="C33" s="17">
        <f t="shared" si="17"/>
        <v>0</v>
      </c>
      <c r="D33" s="17">
        <v>0</v>
      </c>
      <c r="E33" s="17">
        <f t="shared" si="0"/>
        <v>0</v>
      </c>
      <c r="F33" s="17">
        <v>0</v>
      </c>
      <c r="G33" s="17">
        <f t="shared" si="1"/>
        <v>0</v>
      </c>
      <c r="H33" s="17">
        <v>1</v>
      </c>
      <c r="I33" s="17">
        <f t="shared" si="2"/>
        <v>9.0909090909090912E-2</v>
      </c>
      <c r="J33" s="17">
        <v>0</v>
      </c>
      <c r="K33" s="17">
        <f t="shared" si="3"/>
        <v>0</v>
      </c>
      <c r="L33" s="17">
        <f t="shared" si="4"/>
        <v>1</v>
      </c>
      <c r="M33" s="17">
        <f t="shared" si="5"/>
        <v>1.4771212547196624</v>
      </c>
      <c r="N33" s="17">
        <v>0</v>
      </c>
      <c r="O33" s="17">
        <f t="shared" si="6"/>
        <v>0</v>
      </c>
      <c r="P33" s="17">
        <f t="shared" si="7"/>
        <v>0</v>
      </c>
      <c r="Q33" s="17">
        <f t="shared" si="8"/>
        <v>0</v>
      </c>
      <c r="R33" s="17">
        <f t="shared" si="9"/>
        <v>0.13428375042906021</v>
      </c>
      <c r="S33" s="17">
        <f t="shared" si="10"/>
        <v>0</v>
      </c>
      <c r="T33" s="16">
        <f t="shared" si="11"/>
        <v>2.0388908470847896E-2</v>
      </c>
      <c r="U33" s="16">
        <f t="shared" si="12"/>
        <v>1.4778325123152709E-2</v>
      </c>
      <c r="V33" s="16">
        <f t="shared" si="13"/>
        <v>-1.6906060237449829</v>
      </c>
      <c r="W33" s="16">
        <f t="shared" si="14"/>
        <v>-1.8303747831935504</v>
      </c>
      <c r="AA33" s="6">
        <v>1</v>
      </c>
      <c r="AB33" s="6">
        <f t="shared" si="15"/>
        <v>-1.6906060237449829</v>
      </c>
      <c r="AC33" s="6">
        <f t="shared" si="16"/>
        <v>-1.8303747831935504</v>
      </c>
    </row>
    <row r="34" spans="1:31" x14ac:dyDescent="0.25">
      <c r="A34" s="17" t="s">
        <v>109</v>
      </c>
      <c r="B34" s="17">
        <v>0</v>
      </c>
      <c r="C34" s="17">
        <f t="shared" si="17"/>
        <v>0</v>
      </c>
      <c r="D34" s="17">
        <v>0</v>
      </c>
      <c r="E34" s="17">
        <f t="shared" si="0"/>
        <v>0</v>
      </c>
      <c r="F34" s="17">
        <v>0</v>
      </c>
      <c r="G34" s="17">
        <f t="shared" si="1"/>
        <v>0</v>
      </c>
      <c r="H34" s="17">
        <v>0</v>
      </c>
      <c r="I34" s="17">
        <f t="shared" si="2"/>
        <v>0</v>
      </c>
      <c r="J34" s="17">
        <v>1</v>
      </c>
      <c r="K34" s="17">
        <f t="shared" si="3"/>
        <v>0.1</v>
      </c>
      <c r="L34" s="17">
        <f t="shared" si="4"/>
        <v>1</v>
      </c>
      <c r="M34" s="17">
        <f t="shared" si="5"/>
        <v>1.4771212547196624</v>
      </c>
      <c r="N34" s="17">
        <v>0</v>
      </c>
      <c r="O34" s="17">
        <f t="shared" si="6"/>
        <v>0</v>
      </c>
      <c r="P34" s="17">
        <f t="shared" si="7"/>
        <v>0</v>
      </c>
      <c r="Q34" s="17">
        <f t="shared" si="8"/>
        <v>0</v>
      </c>
      <c r="R34" s="17">
        <f t="shared" si="9"/>
        <v>0</v>
      </c>
      <c r="S34" s="17">
        <f t="shared" si="10"/>
        <v>0.14771212547196624</v>
      </c>
      <c r="T34" s="16">
        <f t="shared" si="11"/>
        <v>2.1019348613707335E-2</v>
      </c>
      <c r="U34" s="16">
        <f t="shared" si="12"/>
        <v>1.4778325123152709E-2</v>
      </c>
      <c r="V34" s="16">
        <f t="shared" si="13"/>
        <v>-1.6773807468166186</v>
      </c>
      <c r="W34" s="16">
        <f t="shared" si="14"/>
        <v>-1.8303747831935504</v>
      </c>
      <c r="AA34" s="6">
        <v>1</v>
      </c>
      <c r="AB34" s="6">
        <f t="shared" si="15"/>
        <v>-1.6773807468166186</v>
      </c>
      <c r="AC34" s="6">
        <f t="shared" si="16"/>
        <v>-1.8303747831935504</v>
      </c>
    </row>
    <row r="35" spans="1:31" x14ac:dyDescent="0.25">
      <c r="A35" s="16" t="s">
        <v>94</v>
      </c>
      <c r="B35" s="17">
        <v>0</v>
      </c>
      <c r="C35" s="17">
        <f t="shared" si="17"/>
        <v>0</v>
      </c>
      <c r="D35" s="17">
        <v>0</v>
      </c>
      <c r="E35" s="17">
        <f t="shared" si="0"/>
        <v>0</v>
      </c>
      <c r="F35" s="17">
        <v>0</v>
      </c>
      <c r="G35" s="17">
        <f t="shared" si="1"/>
        <v>0</v>
      </c>
      <c r="H35" s="16">
        <v>1</v>
      </c>
      <c r="I35" s="17">
        <f t="shared" si="2"/>
        <v>9.0909090909090912E-2</v>
      </c>
      <c r="J35" s="16">
        <v>0</v>
      </c>
      <c r="K35" s="17">
        <f t="shared" si="3"/>
        <v>0</v>
      </c>
      <c r="L35" s="17">
        <f t="shared" si="4"/>
        <v>1</v>
      </c>
      <c r="M35" s="17">
        <f t="shared" si="5"/>
        <v>1.4771212547196624</v>
      </c>
      <c r="N35" s="17">
        <v>0</v>
      </c>
      <c r="O35" s="17">
        <f t="shared" si="6"/>
        <v>0</v>
      </c>
      <c r="P35" s="17">
        <f t="shared" si="7"/>
        <v>0</v>
      </c>
      <c r="Q35" s="17">
        <f t="shared" si="8"/>
        <v>0</v>
      </c>
      <c r="R35" s="17">
        <f t="shared" si="9"/>
        <v>0.13428375042906021</v>
      </c>
      <c r="S35" s="17">
        <f t="shared" si="10"/>
        <v>0</v>
      </c>
      <c r="T35" s="16">
        <f t="shared" si="11"/>
        <v>2.0388908470847896E-2</v>
      </c>
      <c r="U35" s="16">
        <f t="shared" si="12"/>
        <v>1.4778325123152709E-2</v>
      </c>
      <c r="V35" s="16">
        <f t="shared" si="13"/>
        <v>-1.6906060237449829</v>
      </c>
      <c r="W35" s="16">
        <f t="shared" si="14"/>
        <v>-1.8303747831935504</v>
      </c>
      <c r="AA35" s="6">
        <v>0</v>
      </c>
      <c r="AB35" s="6">
        <f t="shared" si="15"/>
        <v>0</v>
      </c>
      <c r="AC35" s="6">
        <f t="shared" si="16"/>
        <v>0</v>
      </c>
    </row>
    <row r="36" spans="1:31" x14ac:dyDescent="0.25">
      <c r="A36" s="16" t="s">
        <v>93</v>
      </c>
      <c r="B36" s="17">
        <v>0</v>
      </c>
      <c r="C36" s="17">
        <f t="shared" si="17"/>
        <v>0</v>
      </c>
      <c r="D36" s="17">
        <v>0</v>
      </c>
      <c r="E36" s="17">
        <f t="shared" si="0"/>
        <v>0</v>
      </c>
      <c r="F36" s="17">
        <v>0</v>
      </c>
      <c r="G36" s="17">
        <f t="shared" si="1"/>
        <v>0</v>
      </c>
      <c r="H36" s="16">
        <v>1</v>
      </c>
      <c r="I36" s="17">
        <f t="shared" si="2"/>
        <v>9.0909090909090912E-2</v>
      </c>
      <c r="J36" s="16">
        <v>1</v>
      </c>
      <c r="K36" s="17">
        <f t="shared" si="3"/>
        <v>0.1</v>
      </c>
      <c r="L36" s="17">
        <f t="shared" si="4"/>
        <v>2</v>
      </c>
      <c r="M36" s="17">
        <f t="shared" si="5"/>
        <v>1.3010299956639813</v>
      </c>
      <c r="N36" s="17">
        <v>0</v>
      </c>
      <c r="O36" s="17">
        <f t="shared" si="6"/>
        <v>0</v>
      </c>
      <c r="P36" s="17">
        <f t="shared" si="7"/>
        <v>0</v>
      </c>
      <c r="Q36" s="17">
        <f t="shared" si="8"/>
        <v>0</v>
      </c>
      <c r="R36" s="17">
        <f t="shared" si="9"/>
        <v>0.11827545415127103</v>
      </c>
      <c r="S36" s="17">
        <f t="shared" si="10"/>
        <v>0.13010299956639812</v>
      </c>
      <c r="T36" s="16">
        <f t="shared" si="11"/>
        <v>2.5745467310688691E-2</v>
      </c>
      <c r="U36" s="16">
        <f t="shared" si="12"/>
        <v>1.4778325123152709E-2</v>
      </c>
      <c r="V36" s="16">
        <f t="shared" si="13"/>
        <v>-1.5892992208065844</v>
      </c>
      <c r="W36" s="16">
        <f t="shared" si="14"/>
        <v>-1.8303747831935504</v>
      </c>
      <c r="AA36" s="6">
        <v>1</v>
      </c>
      <c r="AB36" s="6">
        <f t="shared" si="15"/>
        <v>-1.5892992208065844</v>
      </c>
      <c r="AC36" s="6">
        <f t="shared" si="16"/>
        <v>-1.8303747831935504</v>
      </c>
    </row>
    <row r="37" spans="1:31" x14ac:dyDescent="0.25">
      <c r="A37" s="16" t="s">
        <v>89</v>
      </c>
      <c r="B37" s="17">
        <v>0</v>
      </c>
      <c r="C37" s="17">
        <f t="shared" si="17"/>
        <v>0</v>
      </c>
      <c r="D37" s="17">
        <v>0</v>
      </c>
      <c r="E37" s="17">
        <f t="shared" si="0"/>
        <v>0</v>
      </c>
      <c r="F37" s="17">
        <v>1</v>
      </c>
      <c r="G37" s="17">
        <f t="shared" si="1"/>
        <v>0.125</v>
      </c>
      <c r="H37" s="16">
        <v>0</v>
      </c>
      <c r="I37" s="17">
        <f t="shared" si="2"/>
        <v>0</v>
      </c>
      <c r="J37" s="16">
        <v>0</v>
      </c>
      <c r="K37" s="17">
        <f t="shared" si="3"/>
        <v>0</v>
      </c>
      <c r="L37" s="17">
        <f t="shared" si="4"/>
        <v>1</v>
      </c>
      <c r="M37" s="17">
        <f t="shared" si="5"/>
        <v>1.4771212547196624</v>
      </c>
      <c r="N37" s="17">
        <v>0</v>
      </c>
      <c r="O37" s="17">
        <f t="shared" si="6"/>
        <v>0</v>
      </c>
      <c r="P37" s="17">
        <f t="shared" si="7"/>
        <v>0</v>
      </c>
      <c r="Q37" s="17">
        <f t="shared" si="8"/>
        <v>0.1846401568399578</v>
      </c>
      <c r="R37" s="17">
        <f t="shared" si="9"/>
        <v>0</v>
      </c>
      <c r="S37" s="17">
        <f t="shared" si="10"/>
        <v>0</v>
      </c>
      <c r="T37" s="16">
        <f t="shared" si="11"/>
        <v>1.408450704225352E-2</v>
      </c>
      <c r="U37" s="16">
        <f t="shared" si="12"/>
        <v>2.3873899351722055E-2</v>
      </c>
      <c r="V37" s="16">
        <f t="shared" si="13"/>
        <v>-1.8512583487190752</v>
      </c>
      <c r="W37" s="16">
        <f t="shared" si="14"/>
        <v>-1.622076641377393</v>
      </c>
      <c r="AA37" s="6">
        <v>0</v>
      </c>
      <c r="AB37" s="6">
        <f t="shared" si="15"/>
        <v>0</v>
      </c>
      <c r="AC37" s="6">
        <f t="shared" si="16"/>
        <v>0</v>
      </c>
    </row>
    <row r="38" spans="1:31" x14ac:dyDescent="0.25">
      <c r="A38" s="16" t="s">
        <v>78</v>
      </c>
      <c r="B38" s="17">
        <v>1</v>
      </c>
      <c r="C38" s="17">
        <f t="shared" si="17"/>
        <v>0.14285714285714285</v>
      </c>
      <c r="D38" s="17">
        <v>1</v>
      </c>
      <c r="E38" s="17">
        <f t="shared" si="0"/>
        <v>0.2</v>
      </c>
      <c r="F38" s="17">
        <v>1</v>
      </c>
      <c r="G38" s="17">
        <f t="shared" si="1"/>
        <v>0.125</v>
      </c>
      <c r="H38" s="16">
        <v>0</v>
      </c>
      <c r="I38" s="17">
        <f t="shared" si="2"/>
        <v>0</v>
      </c>
      <c r="J38" s="16">
        <v>0</v>
      </c>
      <c r="K38" s="17">
        <f t="shared" si="3"/>
        <v>0</v>
      </c>
      <c r="L38" s="17">
        <f t="shared" si="4"/>
        <v>3</v>
      </c>
      <c r="M38" s="17">
        <f t="shared" si="5"/>
        <v>1.1760912590556813</v>
      </c>
      <c r="N38" s="17">
        <v>0</v>
      </c>
      <c r="O38" s="17">
        <f t="shared" si="6"/>
        <v>0.16801303700795447</v>
      </c>
      <c r="P38" s="17">
        <f t="shared" si="7"/>
        <v>0.23521825181113629</v>
      </c>
      <c r="Q38" s="17">
        <f t="shared" si="8"/>
        <v>0.14701140738196017</v>
      </c>
      <c r="R38" s="17">
        <f t="shared" si="9"/>
        <v>0</v>
      </c>
      <c r="S38" s="17">
        <f t="shared" si="10"/>
        <v>0</v>
      </c>
      <c r="T38" s="16">
        <f t="shared" si="11"/>
        <v>1.408450704225352E-2</v>
      </c>
      <c r="U38" s="16">
        <f t="shared" si="12"/>
        <v>4.1883876660150296E-2</v>
      </c>
      <c r="V38" s="16">
        <f t="shared" si="13"/>
        <v>-1.8512583487190752</v>
      </c>
      <c r="W38" s="16">
        <f t="shared" si="14"/>
        <v>-1.3779531279914341</v>
      </c>
      <c r="AA38" s="6">
        <v>0</v>
      </c>
      <c r="AB38" s="6">
        <f t="shared" si="15"/>
        <v>0</v>
      </c>
      <c r="AC38" s="6">
        <f t="shared" si="16"/>
        <v>0</v>
      </c>
    </row>
    <row r="39" spans="1:31" x14ac:dyDescent="0.25">
      <c r="A39" s="16" t="s">
        <v>85</v>
      </c>
      <c r="B39" s="17">
        <v>1</v>
      </c>
      <c r="C39" s="17">
        <f t="shared" si="17"/>
        <v>0.14285714285714285</v>
      </c>
      <c r="D39" s="17">
        <v>0</v>
      </c>
      <c r="E39" s="17">
        <f t="shared" si="0"/>
        <v>0</v>
      </c>
      <c r="F39" s="17">
        <v>0</v>
      </c>
      <c r="G39" s="17">
        <f t="shared" si="1"/>
        <v>0</v>
      </c>
      <c r="H39" s="16">
        <v>0</v>
      </c>
      <c r="I39" s="17">
        <f t="shared" si="2"/>
        <v>0</v>
      </c>
      <c r="J39" s="16">
        <v>0</v>
      </c>
      <c r="K39" s="17">
        <f t="shared" si="3"/>
        <v>0</v>
      </c>
      <c r="L39" s="17">
        <f t="shared" si="4"/>
        <v>1</v>
      </c>
      <c r="M39" s="17">
        <f t="shared" si="5"/>
        <v>1.4771212547196624</v>
      </c>
      <c r="N39" s="17">
        <v>0</v>
      </c>
      <c r="O39" s="17">
        <f t="shared" si="6"/>
        <v>0.21101732210280891</v>
      </c>
      <c r="P39" s="17">
        <f t="shared" si="7"/>
        <v>0</v>
      </c>
      <c r="Q39" s="17">
        <f t="shared" si="8"/>
        <v>0</v>
      </c>
      <c r="R39" s="17">
        <f t="shared" si="9"/>
        <v>0</v>
      </c>
      <c r="S39" s="17">
        <f t="shared" si="10"/>
        <v>0</v>
      </c>
      <c r="T39" s="16">
        <f t="shared" si="11"/>
        <v>1.408450704225352E-2</v>
      </c>
      <c r="U39" s="16">
        <f t="shared" si="12"/>
        <v>2.5173267098660537E-2</v>
      </c>
      <c r="V39" s="16">
        <f t="shared" si="13"/>
        <v>-1.8512583487190752</v>
      </c>
      <c r="W39" s="16">
        <f t="shared" si="14"/>
        <v>-1.5990604161226087</v>
      </c>
      <c r="AA39" s="6">
        <v>0</v>
      </c>
      <c r="AB39" s="6">
        <f t="shared" si="15"/>
        <v>0</v>
      </c>
      <c r="AC39" s="6">
        <f t="shared" si="16"/>
        <v>0</v>
      </c>
    </row>
    <row r="40" spans="1:31" x14ac:dyDescent="0.25">
      <c r="A40" s="16" t="s">
        <v>108</v>
      </c>
      <c r="B40" s="17">
        <v>0</v>
      </c>
      <c r="C40" s="17">
        <f t="shared" si="17"/>
        <v>0</v>
      </c>
      <c r="D40" s="17">
        <v>0</v>
      </c>
      <c r="E40" s="17">
        <f t="shared" si="0"/>
        <v>0</v>
      </c>
      <c r="F40" s="17">
        <v>0</v>
      </c>
      <c r="G40" s="17">
        <f t="shared" si="1"/>
        <v>0</v>
      </c>
      <c r="H40" s="16">
        <v>0</v>
      </c>
      <c r="I40" s="17">
        <f t="shared" si="2"/>
        <v>0</v>
      </c>
      <c r="J40" s="16">
        <v>1</v>
      </c>
      <c r="K40" s="17">
        <f t="shared" si="3"/>
        <v>0.1</v>
      </c>
      <c r="L40" s="17">
        <f t="shared" si="4"/>
        <v>1</v>
      </c>
      <c r="M40" s="17">
        <f t="shared" si="5"/>
        <v>1.4771212547196624</v>
      </c>
      <c r="N40" s="17">
        <v>0</v>
      </c>
      <c r="O40" s="17">
        <f t="shared" si="6"/>
        <v>0</v>
      </c>
      <c r="P40" s="17">
        <f t="shared" si="7"/>
        <v>0</v>
      </c>
      <c r="Q40" s="17">
        <f t="shared" si="8"/>
        <v>0</v>
      </c>
      <c r="R40" s="17">
        <f t="shared" si="9"/>
        <v>0</v>
      </c>
      <c r="S40" s="17">
        <f t="shared" si="10"/>
        <v>0.14771212547196624</v>
      </c>
      <c r="T40" s="16">
        <f t="shared" si="11"/>
        <v>2.1019348613707335E-2</v>
      </c>
      <c r="U40" s="16">
        <f t="shared" si="12"/>
        <v>1.4778325123152709E-2</v>
      </c>
      <c r="V40" s="16">
        <f t="shared" si="13"/>
        <v>-1.6773807468166186</v>
      </c>
      <c r="W40" s="16">
        <f t="shared" si="14"/>
        <v>-1.8303747831935504</v>
      </c>
      <c r="AA40" s="6">
        <v>1</v>
      </c>
      <c r="AB40" s="6">
        <f t="shared" si="15"/>
        <v>-1.6773807468166186</v>
      </c>
      <c r="AC40" s="6">
        <f t="shared" si="16"/>
        <v>-1.8303747831935504</v>
      </c>
    </row>
    <row r="41" spans="1:31" x14ac:dyDescent="0.25">
      <c r="A41" s="16" t="s">
        <v>119</v>
      </c>
      <c r="B41" s="17">
        <v>0</v>
      </c>
      <c r="C41" s="17">
        <f t="shared" si="17"/>
        <v>0</v>
      </c>
      <c r="D41" s="17">
        <v>0</v>
      </c>
      <c r="E41" s="17">
        <f t="shared" si="0"/>
        <v>0</v>
      </c>
      <c r="F41" s="17">
        <v>0</v>
      </c>
      <c r="G41" s="17">
        <f t="shared" si="1"/>
        <v>0</v>
      </c>
      <c r="H41" s="16">
        <v>0</v>
      </c>
      <c r="I41" s="17">
        <f t="shared" si="2"/>
        <v>0</v>
      </c>
      <c r="J41" s="16">
        <v>0</v>
      </c>
      <c r="K41" s="17">
        <f t="shared" si="3"/>
        <v>0</v>
      </c>
      <c r="L41" s="17">
        <f t="shared" si="4"/>
        <v>0</v>
      </c>
      <c r="M41" s="17">
        <f t="shared" si="5"/>
        <v>1.7781512503836436</v>
      </c>
      <c r="N41" s="17">
        <v>0</v>
      </c>
      <c r="O41" s="17">
        <f t="shared" si="6"/>
        <v>0</v>
      </c>
      <c r="P41" s="17">
        <f t="shared" si="7"/>
        <v>0</v>
      </c>
      <c r="Q41" s="17">
        <f t="shared" si="8"/>
        <v>0</v>
      </c>
      <c r="R41" s="17">
        <f t="shared" si="9"/>
        <v>0</v>
      </c>
      <c r="S41" s="17">
        <f t="shared" si="10"/>
        <v>0</v>
      </c>
      <c r="T41" s="16">
        <f t="shared" si="11"/>
        <v>1.408450704225352E-2</v>
      </c>
      <c r="U41" s="16">
        <f t="shared" si="12"/>
        <v>1.4778325123152709E-2</v>
      </c>
      <c r="V41" s="16">
        <f t="shared" si="13"/>
        <v>-1.8512583487190752</v>
      </c>
      <c r="W41" s="16">
        <f t="shared" si="14"/>
        <v>-1.8303747831935504</v>
      </c>
      <c r="AA41" s="6">
        <v>1</v>
      </c>
      <c r="AB41" s="6">
        <f t="shared" si="15"/>
        <v>-1.8512583487190752</v>
      </c>
      <c r="AC41" s="6">
        <f t="shared" si="16"/>
        <v>-1.8303747831935504</v>
      </c>
    </row>
    <row r="42" spans="1:31" x14ac:dyDescent="0.25">
      <c r="A42" s="16" t="s">
        <v>98</v>
      </c>
      <c r="B42" s="17">
        <v>0</v>
      </c>
      <c r="C42" s="17">
        <f t="shared" si="17"/>
        <v>0</v>
      </c>
      <c r="D42" s="17">
        <v>0</v>
      </c>
      <c r="E42" s="17">
        <f t="shared" si="0"/>
        <v>0</v>
      </c>
      <c r="F42" s="17">
        <v>0</v>
      </c>
      <c r="G42" s="17">
        <f t="shared" si="1"/>
        <v>0</v>
      </c>
      <c r="H42" s="16">
        <v>1</v>
      </c>
      <c r="I42" s="17">
        <f t="shared" si="2"/>
        <v>9.0909090909090912E-2</v>
      </c>
      <c r="J42" s="16">
        <v>0</v>
      </c>
      <c r="K42" s="17">
        <f t="shared" si="3"/>
        <v>0</v>
      </c>
      <c r="L42" s="17">
        <f t="shared" si="4"/>
        <v>1</v>
      </c>
      <c r="M42" s="17">
        <f t="shared" si="5"/>
        <v>1.4771212547196624</v>
      </c>
      <c r="N42" s="17">
        <v>0</v>
      </c>
      <c r="O42" s="17">
        <f t="shared" si="6"/>
        <v>0</v>
      </c>
      <c r="P42" s="17">
        <f t="shared" si="7"/>
        <v>0</v>
      </c>
      <c r="Q42" s="17">
        <f t="shared" si="8"/>
        <v>0</v>
      </c>
      <c r="R42" s="17">
        <f t="shared" si="9"/>
        <v>0.13428375042906021</v>
      </c>
      <c r="S42" s="17">
        <f t="shared" si="10"/>
        <v>0</v>
      </c>
      <c r="T42" s="16">
        <f t="shared" si="11"/>
        <v>2.0388908470847896E-2</v>
      </c>
      <c r="U42" s="16">
        <f t="shared" si="12"/>
        <v>1.4778325123152709E-2</v>
      </c>
      <c r="V42" s="16">
        <f t="shared" si="13"/>
        <v>-1.6906060237449829</v>
      </c>
      <c r="W42" s="16">
        <f t="shared" si="14"/>
        <v>-1.8303747831935504</v>
      </c>
      <c r="AA42" s="6">
        <v>0</v>
      </c>
      <c r="AB42" s="6">
        <f t="shared" si="15"/>
        <v>0</v>
      </c>
      <c r="AC42" s="6">
        <f t="shared" si="16"/>
        <v>0</v>
      </c>
    </row>
    <row r="43" spans="1:31" x14ac:dyDescent="0.25">
      <c r="A43" s="16" t="s">
        <v>104</v>
      </c>
      <c r="B43" s="17">
        <v>0</v>
      </c>
      <c r="C43" s="17">
        <f t="shared" si="17"/>
        <v>0</v>
      </c>
      <c r="D43" s="17">
        <v>0</v>
      </c>
      <c r="E43" s="17">
        <f t="shared" si="0"/>
        <v>0</v>
      </c>
      <c r="F43" s="17">
        <v>0</v>
      </c>
      <c r="G43" s="17">
        <f t="shared" si="1"/>
        <v>0</v>
      </c>
      <c r="H43" s="16">
        <v>0</v>
      </c>
      <c r="I43" s="17">
        <f t="shared" si="2"/>
        <v>0</v>
      </c>
      <c r="J43" s="16">
        <v>1</v>
      </c>
      <c r="K43" s="17">
        <f t="shared" si="3"/>
        <v>0.1</v>
      </c>
      <c r="L43" s="17">
        <f t="shared" si="4"/>
        <v>1</v>
      </c>
      <c r="M43" s="17">
        <f t="shared" si="5"/>
        <v>1.4771212547196624</v>
      </c>
      <c r="N43" s="17">
        <v>0</v>
      </c>
      <c r="O43" s="17">
        <f t="shared" si="6"/>
        <v>0</v>
      </c>
      <c r="P43" s="17">
        <f t="shared" si="7"/>
        <v>0</v>
      </c>
      <c r="Q43" s="17">
        <f t="shared" si="8"/>
        <v>0</v>
      </c>
      <c r="R43" s="17">
        <f t="shared" si="9"/>
        <v>0</v>
      </c>
      <c r="S43" s="17">
        <f t="shared" si="10"/>
        <v>0.14771212547196624</v>
      </c>
      <c r="T43" s="16">
        <f t="shared" si="11"/>
        <v>2.1019348613707335E-2</v>
      </c>
      <c r="U43" s="16">
        <f t="shared" si="12"/>
        <v>1.4778325123152709E-2</v>
      </c>
      <c r="V43" s="16">
        <f t="shared" si="13"/>
        <v>-1.6773807468166186</v>
      </c>
      <c r="W43" s="16">
        <f t="shared" si="14"/>
        <v>-1.8303747831935504</v>
      </c>
      <c r="AA43" s="6">
        <v>0</v>
      </c>
      <c r="AB43" s="6">
        <f t="shared" si="15"/>
        <v>0</v>
      </c>
      <c r="AC43" s="6">
        <f t="shared" si="16"/>
        <v>0</v>
      </c>
    </row>
    <row r="44" spans="1:31" ht="31.5" x14ac:dyDescent="0.25">
      <c r="A44" s="18" t="s">
        <v>81</v>
      </c>
      <c r="B44" s="18">
        <f>SUM(B12:B43)</f>
        <v>7</v>
      </c>
      <c r="C44" s="18"/>
      <c r="D44" s="18">
        <f>SUM(D12:D43)</f>
        <v>5</v>
      </c>
      <c r="E44" s="18"/>
      <c r="F44" s="18">
        <f>SUM(F12:F43)</f>
        <v>8</v>
      </c>
      <c r="G44" s="17"/>
      <c r="H44" s="18">
        <f>SUM(H12:H43)</f>
        <v>11</v>
      </c>
      <c r="I44" s="18"/>
      <c r="J44" s="18">
        <f>SUM(J12:J43)</f>
        <v>10</v>
      </c>
      <c r="K44" s="18"/>
      <c r="L44" s="17"/>
      <c r="M44" s="17"/>
      <c r="N44" s="17"/>
      <c r="O44" s="17"/>
      <c r="P44" s="17"/>
      <c r="Q44" s="17"/>
      <c r="R44" s="17"/>
      <c r="S44" s="17"/>
      <c r="T44" s="16"/>
      <c r="U44" s="16"/>
      <c r="V44" s="16"/>
      <c r="W44" s="16"/>
      <c r="AA44" s="7" t="s">
        <v>121</v>
      </c>
      <c r="AB44" s="6">
        <f>SUM(AB12:AB43)</f>
        <v>-13.561521480279923</v>
      </c>
      <c r="AC44" s="6">
        <f>SUM(AC12:AC43)</f>
        <v>-14.331227142943572</v>
      </c>
    </row>
    <row r="45" spans="1:31" ht="15.6" customHeight="1" x14ac:dyDescent="0.25">
      <c r="A45" s="18" t="s">
        <v>82</v>
      </c>
      <c r="B45" s="18" t="s">
        <v>59</v>
      </c>
      <c r="C45" s="18"/>
      <c r="D45" s="18" t="s">
        <v>59</v>
      </c>
      <c r="E45" s="18"/>
      <c r="F45" s="18" t="s">
        <v>59</v>
      </c>
      <c r="G45" s="17"/>
      <c r="H45" s="18" t="s">
        <v>60</v>
      </c>
      <c r="I45" s="18"/>
      <c r="J45" s="18" t="s">
        <v>60</v>
      </c>
      <c r="K45" s="17"/>
      <c r="L45" s="17"/>
      <c r="M45" s="17"/>
      <c r="N45" s="17"/>
      <c r="O45" s="18" t="s">
        <v>59</v>
      </c>
      <c r="P45" s="18" t="s">
        <v>59</v>
      </c>
      <c r="Q45" s="18" t="s">
        <v>59</v>
      </c>
      <c r="R45" s="18" t="s">
        <v>60</v>
      </c>
      <c r="S45" s="18" t="s">
        <v>60</v>
      </c>
      <c r="T45" s="16"/>
      <c r="U45" s="16"/>
      <c r="V45" s="16"/>
      <c r="W45" s="16"/>
      <c r="AA45" s="39"/>
      <c r="AB45" s="40"/>
      <c r="AC45" s="41"/>
      <c r="AE45" s="8" t="s">
        <v>127</v>
      </c>
    </row>
    <row r="46" spans="1:31" x14ac:dyDescent="0.25">
      <c r="AA46" s="31" t="s">
        <v>122</v>
      </c>
      <c r="AB46" s="31"/>
      <c r="AC46" s="31"/>
    </row>
    <row r="47" spans="1:31" x14ac:dyDescent="0.25">
      <c r="AA47" s="6" t="s">
        <v>115</v>
      </c>
      <c r="AB47" s="6" t="s">
        <v>123</v>
      </c>
      <c r="AC47" s="6">
        <f>LOG10(AG12)-(AB44)</f>
        <v>13.339672730663567</v>
      </c>
    </row>
    <row r="48" spans="1:31" x14ac:dyDescent="0.25">
      <c r="AA48" s="6" t="s">
        <v>116</v>
      </c>
      <c r="AB48" s="6" t="s">
        <v>123</v>
      </c>
      <c r="AC48" s="6">
        <f>LOG10(AG13)-(AC44)</f>
        <v>13.933287134271534</v>
      </c>
    </row>
    <row r="49" spans="27:34" x14ac:dyDescent="0.25">
      <c r="AA49" s="6"/>
      <c r="AB49" s="6"/>
      <c r="AC49" s="6"/>
    </row>
    <row r="50" spans="27:34" ht="44.45" customHeight="1" x14ac:dyDescent="0.25">
      <c r="AA50" s="42" t="s">
        <v>124</v>
      </c>
      <c r="AB50" s="43"/>
      <c r="AC50" s="44"/>
    </row>
    <row r="51" spans="27:34" x14ac:dyDescent="0.25">
      <c r="AA51" s="45"/>
      <c r="AB51" s="46"/>
      <c r="AC51" s="47"/>
    </row>
    <row r="52" spans="27:34" x14ac:dyDescent="0.25">
      <c r="AA52" s="6" t="s">
        <v>125</v>
      </c>
      <c r="AB52" s="6" t="s">
        <v>123</v>
      </c>
      <c r="AC52" s="6">
        <f>MAX(AC47:AC48)</f>
        <v>13.933287134271534</v>
      </c>
    </row>
    <row r="53" spans="27:34" x14ac:dyDescent="0.25">
      <c r="AA53" s="33" t="s">
        <v>126</v>
      </c>
      <c r="AB53" s="34"/>
      <c r="AC53" s="35"/>
    </row>
    <row r="54" spans="27:34" ht="31.9" customHeight="1" x14ac:dyDescent="0.25">
      <c r="AA54" s="36"/>
      <c r="AB54" s="37"/>
      <c r="AC54" s="38"/>
      <c r="AD54" s="10"/>
      <c r="AE54" s="10"/>
      <c r="AF54" s="10"/>
      <c r="AG54" s="10"/>
      <c r="AH54" s="10"/>
    </row>
  </sheetData>
  <mergeCells count="14">
    <mergeCell ref="AF11:AG11"/>
    <mergeCell ref="T10:U10"/>
    <mergeCell ref="N10:N11"/>
    <mergeCell ref="A10:A11"/>
    <mergeCell ref="B10:J10"/>
    <mergeCell ref="L10:L11"/>
    <mergeCell ref="M10:M11"/>
    <mergeCell ref="O10:S10"/>
    <mergeCell ref="AA53:AC54"/>
    <mergeCell ref="AA10:AC10"/>
    <mergeCell ref="AA50:AC51"/>
    <mergeCell ref="AA46:AC46"/>
    <mergeCell ref="V10:W10"/>
    <mergeCell ref="AA45:AC45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AKURASI KESELURUHAN</vt:lpstr>
      <vt:lpstr>HITUNGAN CONFUSSION MATRIX</vt:lpstr>
      <vt:lpstr>HITUNGAN TFIDF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R</dc:creator>
  <cp:lastModifiedBy>user</cp:lastModifiedBy>
  <dcterms:created xsi:type="dcterms:W3CDTF">2022-10-21T13:12:29Z</dcterms:created>
  <dcterms:modified xsi:type="dcterms:W3CDTF">2023-01-26T18:04:12Z</dcterms:modified>
</cp:coreProperties>
</file>