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pivotTables/pivotTable3.xml" ContentType="application/vnd.openxmlformats-officedocument.spreadsheetml.pivot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filterPrivacy="1"/>
  <xr:revisionPtr revIDLastSave="0" documentId="13_ncr:1_{326645D6-1764-47C0-BBDC-8BB1C8339499}" xr6:coauthVersionLast="34" xr6:coauthVersionMax="34" xr10:uidLastSave="{00000000-0000-0000-0000-000000000000}"/>
  <bookViews>
    <workbookView xWindow="0" yWindow="0" windowWidth="23040" windowHeight="8808" tabRatio="806" firstSheet="2" activeTab="10" xr2:uid="{00000000-000D-0000-FFFF-FFFF00000000}"/>
  </bookViews>
  <sheets>
    <sheet name="DATA for 227" sheetId="13" r:id="rId1"/>
    <sheet name="Major classification" sheetId="23" r:id="rId2"/>
    <sheet name="Stats_227 modified" sheetId="19" r:id="rId3"/>
    <sheet name="Old stats_ incorrect" sheetId="18" r:id="rId4"/>
    <sheet name="Final List" sheetId="3" r:id="rId5"/>
    <sheet name="Contacted Companies" sheetId="5" r:id="rId6"/>
    <sheet name="Certification Stats" sheetId="17" r:id="rId7"/>
    <sheet name="Stats_CC" sheetId="8" r:id="rId8"/>
    <sheet name="Stats_Round 1" sheetId="9" r:id="rId9"/>
    <sheet name="From Mapping" sheetId="1" r:id="rId10"/>
    <sheet name="From List of Companies" sheetId="2" r:id="rId11"/>
  </sheets>
  <externalReferences>
    <externalReference r:id="rId12"/>
  </externalReferences>
  <calcPr calcId="179017"/>
  <pivotCaches>
    <pivotCache cacheId="2" r:id="rId13"/>
    <pivotCache cacheId="3" r:id="rId1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1" i="13" l="1"/>
  <c r="H6" i="23" l="1"/>
  <c r="H7" i="23"/>
  <c r="H8" i="23"/>
  <c r="H9" i="23"/>
  <c r="H10" i="23"/>
  <c r="H11" i="23"/>
  <c r="H12" i="23"/>
  <c r="H13" i="23"/>
  <c r="H14" i="23"/>
  <c r="H15" i="23"/>
  <c r="H16" i="23"/>
  <c r="H17" i="23"/>
  <c r="H18" i="23"/>
  <c r="H19" i="23"/>
  <c r="H20" i="23"/>
  <c r="H21" i="23"/>
  <c r="H22" i="23"/>
  <c r="H23" i="23"/>
  <c r="H24" i="23"/>
  <c r="H25" i="23"/>
  <c r="H26" i="23"/>
  <c r="H27" i="23"/>
  <c r="H28" i="23"/>
  <c r="H29" i="23"/>
  <c r="H30" i="23"/>
  <c r="H31" i="23"/>
  <c r="H32" i="23"/>
  <c r="H33" i="23"/>
  <c r="H34" i="23"/>
  <c r="H35" i="23"/>
  <c r="H36" i="23"/>
  <c r="H37" i="23"/>
  <c r="H38" i="23"/>
  <c r="H39" i="23"/>
  <c r="H40" i="23"/>
  <c r="H41" i="23"/>
  <c r="H42" i="23"/>
  <c r="H43" i="23"/>
  <c r="H44" i="23"/>
  <c r="H45" i="23"/>
  <c r="H46" i="23"/>
  <c r="H47" i="23"/>
  <c r="H48" i="23"/>
  <c r="H49" i="23"/>
  <c r="H50" i="23"/>
  <c r="H51" i="23"/>
  <c r="H52" i="23"/>
  <c r="H53" i="23"/>
  <c r="H54" i="23"/>
  <c r="H55" i="23"/>
  <c r="H56" i="23"/>
  <c r="H57" i="23"/>
  <c r="H58" i="23"/>
  <c r="H59" i="23"/>
  <c r="H60" i="23"/>
  <c r="H61" i="23"/>
  <c r="H62" i="23"/>
  <c r="H63" i="23"/>
  <c r="H64" i="23"/>
  <c r="H65" i="23"/>
  <c r="H66" i="23"/>
  <c r="H67" i="23"/>
  <c r="H68" i="23"/>
  <c r="H69" i="23"/>
  <c r="H70" i="23"/>
  <c r="H71" i="23"/>
  <c r="H72" i="23"/>
  <c r="H73" i="23"/>
  <c r="H74" i="23"/>
  <c r="H75" i="23"/>
  <c r="H76" i="23"/>
  <c r="H77" i="23"/>
  <c r="H78" i="23"/>
  <c r="H79" i="23"/>
  <c r="H80" i="23"/>
  <c r="H81" i="23"/>
  <c r="H82" i="23"/>
  <c r="H83" i="23"/>
  <c r="H84" i="23"/>
  <c r="H85" i="23"/>
  <c r="H86" i="23"/>
  <c r="H87" i="23"/>
  <c r="H88" i="23"/>
  <c r="H89" i="23"/>
  <c r="H90" i="23"/>
  <c r="H91" i="23"/>
  <c r="H92" i="23"/>
  <c r="H93" i="23"/>
  <c r="H94" i="23"/>
  <c r="H95" i="23"/>
  <c r="H96" i="23"/>
  <c r="H97" i="23"/>
  <c r="H98" i="23"/>
  <c r="H99" i="23"/>
  <c r="H100" i="23"/>
  <c r="H101" i="23"/>
  <c r="H102" i="23"/>
  <c r="H103" i="23"/>
  <c r="H104" i="23"/>
  <c r="H105" i="23"/>
  <c r="H106" i="23"/>
  <c r="H107" i="23"/>
  <c r="H108" i="23"/>
  <c r="H109" i="23"/>
  <c r="H110" i="23"/>
  <c r="H111" i="23"/>
  <c r="H112" i="23"/>
  <c r="H113" i="23"/>
  <c r="H114" i="23"/>
  <c r="H115" i="23"/>
  <c r="H116" i="23"/>
  <c r="H117" i="23"/>
  <c r="H118" i="23"/>
  <c r="H119" i="23"/>
  <c r="H120" i="23"/>
  <c r="H121" i="23"/>
  <c r="H122" i="23"/>
  <c r="H123" i="23"/>
  <c r="H124" i="23"/>
  <c r="H125" i="23"/>
  <c r="H126" i="23"/>
  <c r="H127" i="23"/>
  <c r="H128" i="23"/>
  <c r="H129" i="23"/>
  <c r="H130" i="23"/>
  <c r="H131" i="23"/>
  <c r="H132" i="23"/>
  <c r="H133" i="23"/>
  <c r="H134" i="23"/>
  <c r="H135" i="23"/>
  <c r="H136" i="23"/>
  <c r="H137" i="23"/>
  <c r="H138" i="23"/>
  <c r="H139" i="23"/>
  <c r="H140" i="23"/>
  <c r="H141" i="23"/>
  <c r="H142" i="23"/>
  <c r="H143" i="23"/>
  <c r="H144" i="23"/>
  <c r="H145" i="23"/>
  <c r="H146" i="23"/>
  <c r="H147" i="23"/>
  <c r="H148" i="23"/>
  <c r="H149" i="23"/>
  <c r="H150" i="23"/>
  <c r="H151" i="23"/>
  <c r="H152" i="23"/>
  <c r="H153" i="23"/>
  <c r="H154" i="23"/>
  <c r="H155" i="23"/>
  <c r="H156" i="23"/>
  <c r="H157" i="23"/>
  <c r="H158" i="23"/>
  <c r="H159" i="23"/>
  <c r="H160" i="23"/>
  <c r="H161" i="23"/>
  <c r="H162" i="23"/>
  <c r="H163" i="23"/>
  <c r="H164" i="23"/>
  <c r="H165" i="23"/>
  <c r="H166" i="23"/>
  <c r="H167" i="23"/>
  <c r="H168" i="23"/>
  <c r="H169" i="23"/>
  <c r="H170" i="23"/>
  <c r="H171" i="23"/>
  <c r="H172" i="23"/>
  <c r="H173" i="23"/>
  <c r="H174" i="23"/>
  <c r="H175" i="23"/>
  <c r="H176" i="23"/>
  <c r="H177" i="23"/>
  <c r="H178" i="23"/>
  <c r="H179" i="23"/>
  <c r="H180" i="23"/>
  <c r="H181" i="23"/>
  <c r="H182" i="23"/>
  <c r="H183" i="23"/>
  <c r="H184" i="23"/>
  <c r="H185" i="23"/>
  <c r="H186" i="23"/>
  <c r="H187" i="23"/>
  <c r="H188" i="23"/>
  <c r="H189" i="23"/>
  <c r="H190" i="23"/>
  <c r="H191" i="23"/>
  <c r="H192" i="23"/>
  <c r="H193" i="23"/>
  <c r="H194" i="23"/>
  <c r="H195" i="23"/>
  <c r="H196" i="23"/>
  <c r="H197" i="23"/>
  <c r="H198" i="23"/>
  <c r="H199" i="23"/>
  <c r="H200" i="23"/>
  <c r="H201" i="23"/>
  <c r="H202" i="23"/>
  <c r="H203" i="23"/>
  <c r="H204" i="23"/>
  <c r="H205" i="23"/>
  <c r="H206" i="23"/>
  <c r="H207" i="23"/>
  <c r="H208" i="23"/>
  <c r="H209" i="23"/>
  <c r="H210" i="23"/>
  <c r="H211" i="23"/>
  <c r="H212" i="23"/>
  <c r="H213" i="23"/>
  <c r="H214" i="23"/>
  <c r="H215" i="23"/>
  <c r="H216" i="23"/>
  <c r="H217" i="23"/>
  <c r="H218" i="23"/>
  <c r="H219" i="23"/>
  <c r="H220" i="23"/>
  <c r="H221" i="23"/>
  <c r="H222" i="23"/>
  <c r="H223" i="23"/>
  <c r="H224" i="23"/>
  <c r="H225" i="23"/>
  <c r="H226" i="23"/>
  <c r="H227" i="23"/>
  <c r="H228" i="23"/>
  <c r="H229" i="23"/>
  <c r="H230" i="23"/>
  <c r="H231" i="23"/>
  <c r="H232" i="23"/>
  <c r="H5" i="23"/>
  <c r="G6" i="23"/>
  <c r="G7" i="23"/>
  <c r="G8" i="23"/>
  <c r="G9" i="23"/>
  <c r="G10" i="23"/>
  <c r="G11" i="23"/>
  <c r="G12" i="23"/>
  <c r="G13" i="23"/>
  <c r="G14" i="23"/>
  <c r="G15" i="23"/>
  <c r="G16" i="23"/>
  <c r="G17" i="23"/>
  <c r="G18" i="23"/>
  <c r="G19" i="23"/>
  <c r="G20" i="23"/>
  <c r="G21" i="23"/>
  <c r="G22" i="23"/>
  <c r="G23" i="23"/>
  <c r="G24" i="23"/>
  <c r="G25" i="23"/>
  <c r="G26" i="23"/>
  <c r="G27" i="23"/>
  <c r="G28" i="23"/>
  <c r="G29" i="23"/>
  <c r="G30" i="23"/>
  <c r="G31" i="23"/>
  <c r="G32" i="23"/>
  <c r="G33" i="23"/>
  <c r="G34" i="23"/>
  <c r="G35" i="23"/>
  <c r="G36" i="23"/>
  <c r="G37" i="23"/>
  <c r="G38" i="23"/>
  <c r="G39" i="23"/>
  <c r="G40" i="23"/>
  <c r="G41" i="23"/>
  <c r="G42" i="23"/>
  <c r="G43" i="23"/>
  <c r="G44" i="23"/>
  <c r="G45" i="23"/>
  <c r="G46" i="23"/>
  <c r="G47" i="23"/>
  <c r="G48" i="23"/>
  <c r="G49" i="23"/>
  <c r="G50" i="23"/>
  <c r="G51" i="23"/>
  <c r="G52" i="23"/>
  <c r="G53" i="23"/>
  <c r="G54" i="23"/>
  <c r="G55" i="23"/>
  <c r="G56" i="23"/>
  <c r="G57" i="23"/>
  <c r="G58" i="23"/>
  <c r="G59" i="23"/>
  <c r="G60" i="23"/>
  <c r="G61" i="23"/>
  <c r="G62" i="23"/>
  <c r="G63" i="23"/>
  <c r="G64" i="23"/>
  <c r="G65" i="23"/>
  <c r="G66" i="23"/>
  <c r="G67" i="23"/>
  <c r="G68" i="23"/>
  <c r="G69" i="23"/>
  <c r="G70" i="23"/>
  <c r="G71" i="23"/>
  <c r="G72" i="23"/>
  <c r="G73" i="23"/>
  <c r="G74" i="23"/>
  <c r="G75" i="23"/>
  <c r="G76" i="23"/>
  <c r="G77" i="23"/>
  <c r="G78" i="23"/>
  <c r="G79" i="23"/>
  <c r="G80" i="23"/>
  <c r="G81" i="23"/>
  <c r="G82" i="23"/>
  <c r="G83" i="23"/>
  <c r="G84" i="23"/>
  <c r="G85" i="23"/>
  <c r="G86" i="23"/>
  <c r="G87" i="23"/>
  <c r="G88" i="23"/>
  <c r="G89" i="23"/>
  <c r="G90" i="23"/>
  <c r="G91" i="23"/>
  <c r="G92" i="23"/>
  <c r="G93" i="23"/>
  <c r="G94" i="23"/>
  <c r="G95" i="23"/>
  <c r="G96" i="23"/>
  <c r="G97" i="23"/>
  <c r="G98" i="23"/>
  <c r="G99" i="23"/>
  <c r="G100" i="23"/>
  <c r="G101" i="23"/>
  <c r="G102" i="23"/>
  <c r="G103" i="23"/>
  <c r="G104" i="23"/>
  <c r="G105" i="23"/>
  <c r="G106" i="23"/>
  <c r="G107" i="23"/>
  <c r="G108" i="23"/>
  <c r="G109" i="23"/>
  <c r="G110" i="23"/>
  <c r="G111" i="23"/>
  <c r="G112" i="23"/>
  <c r="G113" i="23"/>
  <c r="G114" i="23"/>
  <c r="G115" i="23"/>
  <c r="G116" i="23"/>
  <c r="G117" i="23"/>
  <c r="G118" i="23"/>
  <c r="G119" i="23"/>
  <c r="G120" i="23"/>
  <c r="G121" i="23"/>
  <c r="G122" i="23"/>
  <c r="G123" i="23"/>
  <c r="G124" i="23"/>
  <c r="G125" i="23"/>
  <c r="G126" i="23"/>
  <c r="G127" i="23"/>
  <c r="G128" i="23"/>
  <c r="G129" i="23"/>
  <c r="G130" i="23"/>
  <c r="G131" i="23"/>
  <c r="G132" i="23"/>
  <c r="G133" i="23"/>
  <c r="G134" i="23"/>
  <c r="G135" i="23"/>
  <c r="G136" i="23"/>
  <c r="G137" i="23"/>
  <c r="G138" i="23"/>
  <c r="G139" i="23"/>
  <c r="G140" i="23"/>
  <c r="G141" i="23"/>
  <c r="G142" i="23"/>
  <c r="G143" i="23"/>
  <c r="G144" i="23"/>
  <c r="G145" i="23"/>
  <c r="G146" i="23"/>
  <c r="G147" i="23"/>
  <c r="G148" i="23"/>
  <c r="G149" i="23"/>
  <c r="G150" i="23"/>
  <c r="G151" i="23"/>
  <c r="G152" i="23"/>
  <c r="G153" i="23"/>
  <c r="G154" i="23"/>
  <c r="G155" i="23"/>
  <c r="G156" i="23"/>
  <c r="G157" i="23"/>
  <c r="G158" i="23"/>
  <c r="G159" i="23"/>
  <c r="G160" i="23"/>
  <c r="G161" i="23"/>
  <c r="G162" i="23"/>
  <c r="G163" i="23"/>
  <c r="G164" i="23"/>
  <c r="G165" i="23"/>
  <c r="G166" i="23"/>
  <c r="G167" i="23"/>
  <c r="G168" i="23"/>
  <c r="G169" i="23"/>
  <c r="G170" i="23"/>
  <c r="G171" i="23"/>
  <c r="G172" i="23"/>
  <c r="G173" i="23"/>
  <c r="G174" i="23"/>
  <c r="G175" i="23"/>
  <c r="G176" i="23"/>
  <c r="G177" i="23"/>
  <c r="G178" i="23"/>
  <c r="G179" i="23"/>
  <c r="G180" i="23"/>
  <c r="G181" i="23"/>
  <c r="G182" i="23"/>
  <c r="G183" i="23"/>
  <c r="G184" i="23"/>
  <c r="G185" i="23"/>
  <c r="G186" i="23"/>
  <c r="G187" i="23"/>
  <c r="G188" i="23"/>
  <c r="G189" i="23"/>
  <c r="G190" i="23"/>
  <c r="G191" i="23"/>
  <c r="G192" i="23"/>
  <c r="G193" i="23"/>
  <c r="G194" i="23"/>
  <c r="G195" i="23"/>
  <c r="G196" i="23"/>
  <c r="G197" i="23"/>
  <c r="G198" i="23"/>
  <c r="G199" i="23"/>
  <c r="G200" i="23"/>
  <c r="G201" i="23"/>
  <c r="G202" i="23"/>
  <c r="G203" i="23"/>
  <c r="G204" i="23"/>
  <c r="G205" i="23"/>
  <c r="G206" i="23"/>
  <c r="G207" i="23"/>
  <c r="G208" i="23"/>
  <c r="G209" i="23"/>
  <c r="G210" i="23"/>
  <c r="G211" i="23"/>
  <c r="G212" i="23"/>
  <c r="G213" i="23"/>
  <c r="G214" i="23"/>
  <c r="G215" i="23"/>
  <c r="G216" i="23"/>
  <c r="G217" i="23"/>
  <c r="G218" i="23"/>
  <c r="G219" i="23"/>
  <c r="G220" i="23"/>
  <c r="G221" i="23"/>
  <c r="G222" i="23"/>
  <c r="G223" i="23"/>
  <c r="G224" i="23"/>
  <c r="G225" i="23"/>
  <c r="G226" i="23"/>
  <c r="G227" i="23"/>
  <c r="G228" i="23"/>
  <c r="G229" i="23"/>
  <c r="G230" i="23"/>
  <c r="G231" i="23"/>
  <c r="G232" i="23"/>
  <c r="F6" i="23"/>
  <c r="F7" i="23"/>
  <c r="F8" i="23"/>
  <c r="F9" i="23"/>
  <c r="F10" i="23"/>
  <c r="F11" i="23"/>
  <c r="F12" i="23"/>
  <c r="F13" i="23"/>
  <c r="F14" i="23"/>
  <c r="F15" i="23"/>
  <c r="F16" i="23"/>
  <c r="F17" i="23"/>
  <c r="F18" i="23"/>
  <c r="F19" i="23"/>
  <c r="F20" i="23"/>
  <c r="F21" i="23"/>
  <c r="F22" i="23"/>
  <c r="F23" i="23"/>
  <c r="F24" i="23"/>
  <c r="F25" i="23"/>
  <c r="F26" i="23"/>
  <c r="F27" i="23"/>
  <c r="F28" i="23"/>
  <c r="F29" i="23"/>
  <c r="F30" i="23"/>
  <c r="F31" i="23"/>
  <c r="F32" i="23"/>
  <c r="F33" i="23"/>
  <c r="F34" i="23"/>
  <c r="F35" i="23"/>
  <c r="F36" i="23"/>
  <c r="F37" i="23"/>
  <c r="F38" i="23"/>
  <c r="F39" i="23"/>
  <c r="F40" i="23"/>
  <c r="F41" i="23"/>
  <c r="F42" i="23"/>
  <c r="F43" i="23"/>
  <c r="F44" i="23"/>
  <c r="F45" i="23"/>
  <c r="F46" i="23"/>
  <c r="F47" i="23"/>
  <c r="F48" i="23"/>
  <c r="F49" i="23"/>
  <c r="F50" i="23"/>
  <c r="F51" i="23"/>
  <c r="F52" i="23"/>
  <c r="F53" i="23"/>
  <c r="F54" i="23"/>
  <c r="F55" i="23"/>
  <c r="F56" i="23"/>
  <c r="F57" i="23"/>
  <c r="F58" i="23"/>
  <c r="F59" i="23"/>
  <c r="F60" i="23"/>
  <c r="F61" i="23"/>
  <c r="F62" i="23"/>
  <c r="F63" i="23"/>
  <c r="F64" i="23"/>
  <c r="F65" i="23"/>
  <c r="F66" i="23"/>
  <c r="F67" i="23"/>
  <c r="F68" i="23"/>
  <c r="F69" i="23"/>
  <c r="F70" i="23"/>
  <c r="F71" i="23"/>
  <c r="F72" i="23"/>
  <c r="F73" i="23"/>
  <c r="F74" i="23"/>
  <c r="F75" i="23"/>
  <c r="F76" i="23"/>
  <c r="F77" i="23"/>
  <c r="F78" i="23"/>
  <c r="F79" i="23"/>
  <c r="F80" i="23"/>
  <c r="F81" i="23"/>
  <c r="F82" i="23"/>
  <c r="F83" i="23"/>
  <c r="F84" i="23"/>
  <c r="F85" i="23"/>
  <c r="F86" i="23"/>
  <c r="F87" i="23"/>
  <c r="F88" i="23"/>
  <c r="F89" i="23"/>
  <c r="F90" i="23"/>
  <c r="F91" i="23"/>
  <c r="F92" i="23"/>
  <c r="F93" i="23"/>
  <c r="F94" i="23"/>
  <c r="F95" i="23"/>
  <c r="F96" i="23"/>
  <c r="F97" i="23"/>
  <c r="F98" i="23"/>
  <c r="F99" i="23"/>
  <c r="F100" i="23"/>
  <c r="F101" i="23"/>
  <c r="F102" i="23"/>
  <c r="F103" i="23"/>
  <c r="F104" i="23"/>
  <c r="F105" i="23"/>
  <c r="F106" i="23"/>
  <c r="F107" i="23"/>
  <c r="F108" i="23"/>
  <c r="F109" i="23"/>
  <c r="F110" i="23"/>
  <c r="F111" i="23"/>
  <c r="F112" i="23"/>
  <c r="F113" i="23"/>
  <c r="F114" i="23"/>
  <c r="F115" i="23"/>
  <c r="F116" i="23"/>
  <c r="F117" i="23"/>
  <c r="F118" i="23"/>
  <c r="F119" i="23"/>
  <c r="F120" i="23"/>
  <c r="F121" i="23"/>
  <c r="F122" i="23"/>
  <c r="F123" i="23"/>
  <c r="F124" i="23"/>
  <c r="F125" i="23"/>
  <c r="F126" i="23"/>
  <c r="F127" i="23"/>
  <c r="F128" i="23"/>
  <c r="F129" i="23"/>
  <c r="F130" i="23"/>
  <c r="F131" i="23"/>
  <c r="F132" i="23"/>
  <c r="F133" i="23"/>
  <c r="F134" i="23"/>
  <c r="F135" i="23"/>
  <c r="F136" i="23"/>
  <c r="F137" i="23"/>
  <c r="F138" i="23"/>
  <c r="F139" i="23"/>
  <c r="F140" i="23"/>
  <c r="F141" i="23"/>
  <c r="F142" i="23"/>
  <c r="F143" i="23"/>
  <c r="F144" i="23"/>
  <c r="F145" i="23"/>
  <c r="F146" i="23"/>
  <c r="F147" i="23"/>
  <c r="F148" i="23"/>
  <c r="F149" i="23"/>
  <c r="F150" i="23"/>
  <c r="F151" i="23"/>
  <c r="F152" i="23"/>
  <c r="F153" i="23"/>
  <c r="F154" i="23"/>
  <c r="F155" i="23"/>
  <c r="F156" i="23"/>
  <c r="F157" i="23"/>
  <c r="F158" i="23"/>
  <c r="F159" i="23"/>
  <c r="F160" i="23"/>
  <c r="F161" i="23"/>
  <c r="F162" i="23"/>
  <c r="F163" i="23"/>
  <c r="F164" i="23"/>
  <c r="F165" i="23"/>
  <c r="F166" i="23"/>
  <c r="F167" i="23"/>
  <c r="F168" i="23"/>
  <c r="F169" i="23"/>
  <c r="F170" i="23"/>
  <c r="F171" i="23"/>
  <c r="F172" i="23"/>
  <c r="F173" i="23"/>
  <c r="F174" i="23"/>
  <c r="F175" i="23"/>
  <c r="F176" i="23"/>
  <c r="F177" i="23"/>
  <c r="F178" i="23"/>
  <c r="F179" i="23"/>
  <c r="F180" i="23"/>
  <c r="F181" i="23"/>
  <c r="F182" i="23"/>
  <c r="F183" i="23"/>
  <c r="F184" i="23"/>
  <c r="F185" i="23"/>
  <c r="F186" i="23"/>
  <c r="F187" i="23"/>
  <c r="F188" i="23"/>
  <c r="F189" i="23"/>
  <c r="F190" i="23"/>
  <c r="F191" i="23"/>
  <c r="F192" i="23"/>
  <c r="F193" i="23"/>
  <c r="F194" i="23"/>
  <c r="F195" i="23"/>
  <c r="F196" i="23"/>
  <c r="F197" i="23"/>
  <c r="F198" i="23"/>
  <c r="F199" i="23"/>
  <c r="F200" i="23"/>
  <c r="F201" i="23"/>
  <c r="F202" i="23"/>
  <c r="F203" i="23"/>
  <c r="F204" i="23"/>
  <c r="F205" i="23"/>
  <c r="F206" i="23"/>
  <c r="F207" i="23"/>
  <c r="F208" i="23"/>
  <c r="F209" i="23"/>
  <c r="F210" i="23"/>
  <c r="F211" i="23"/>
  <c r="F212" i="23"/>
  <c r="F213" i="23"/>
  <c r="F214" i="23"/>
  <c r="F215" i="23"/>
  <c r="F216" i="23"/>
  <c r="F217" i="23"/>
  <c r="F218" i="23"/>
  <c r="F219" i="23"/>
  <c r="F220" i="23"/>
  <c r="F221" i="23"/>
  <c r="F222" i="23"/>
  <c r="F223" i="23"/>
  <c r="F224" i="23"/>
  <c r="F225" i="23"/>
  <c r="F226" i="23"/>
  <c r="F227" i="23"/>
  <c r="F228" i="23"/>
  <c r="F229" i="23"/>
  <c r="F230" i="23"/>
  <c r="F231" i="23"/>
  <c r="F232" i="23"/>
  <c r="G5" i="23"/>
  <c r="F5" i="23"/>
  <c r="E6" i="23"/>
  <c r="E7" i="23"/>
  <c r="E8" i="23"/>
  <c r="E9" i="23"/>
  <c r="E10" i="23"/>
  <c r="E11" i="23"/>
  <c r="E12" i="23"/>
  <c r="E13" i="23"/>
  <c r="E14" i="23"/>
  <c r="E15" i="23"/>
  <c r="E16" i="23"/>
  <c r="E17" i="23"/>
  <c r="E18" i="23"/>
  <c r="E19" i="23"/>
  <c r="E20" i="23"/>
  <c r="E21" i="23"/>
  <c r="E22" i="23"/>
  <c r="E23" i="23"/>
  <c r="E24" i="23"/>
  <c r="E25" i="23"/>
  <c r="E26" i="23"/>
  <c r="E27" i="23"/>
  <c r="E28" i="23"/>
  <c r="E29" i="23"/>
  <c r="E30" i="23"/>
  <c r="E31" i="23"/>
  <c r="E32" i="23"/>
  <c r="E33" i="23"/>
  <c r="E34" i="23"/>
  <c r="E35" i="23"/>
  <c r="E36" i="23"/>
  <c r="E37" i="23"/>
  <c r="E38" i="23"/>
  <c r="E39" i="23"/>
  <c r="E40" i="23"/>
  <c r="E41" i="23"/>
  <c r="E42" i="23"/>
  <c r="E43" i="23"/>
  <c r="E44" i="23"/>
  <c r="E45" i="23"/>
  <c r="E46" i="23"/>
  <c r="E47" i="23"/>
  <c r="E48" i="23"/>
  <c r="E49" i="23"/>
  <c r="E50" i="23"/>
  <c r="E51" i="23"/>
  <c r="E52" i="23"/>
  <c r="E53" i="23"/>
  <c r="E54" i="23"/>
  <c r="E55" i="23"/>
  <c r="E56" i="23"/>
  <c r="E57" i="23"/>
  <c r="E58" i="23"/>
  <c r="E59" i="23"/>
  <c r="E60" i="23"/>
  <c r="E61" i="23"/>
  <c r="E62" i="23"/>
  <c r="E63" i="23"/>
  <c r="E64" i="23"/>
  <c r="E65" i="23"/>
  <c r="E66" i="23"/>
  <c r="E67" i="23"/>
  <c r="E68" i="23"/>
  <c r="E69" i="23"/>
  <c r="E70" i="23"/>
  <c r="E71" i="23"/>
  <c r="E72" i="23"/>
  <c r="E73" i="23"/>
  <c r="E74" i="23"/>
  <c r="E75" i="23"/>
  <c r="E76" i="23"/>
  <c r="E77" i="23"/>
  <c r="E78" i="23"/>
  <c r="E79" i="23"/>
  <c r="E80" i="23"/>
  <c r="E81" i="23"/>
  <c r="E82" i="23"/>
  <c r="E83" i="23"/>
  <c r="E84" i="23"/>
  <c r="E85" i="23"/>
  <c r="E86" i="23"/>
  <c r="E87" i="23"/>
  <c r="E88" i="23"/>
  <c r="E89" i="23"/>
  <c r="E90" i="23"/>
  <c r="E91" i="23"/>
  <c r="E92" i="23"/>
  <c r="E93" i="23"/>
  <c r="E94" i="23"/>
  <c r="E95" i="23"/>
  <c r="E96" i="23"/>
  <c r="E97" i="23"/>
  <c r="E98" i="23"/>
  <c r="E99" i="23"/>
  <c r="E100" i="23"/>
  <c r="E101" i="23"/>
  <c r="E102" i="23"/>
  <c r="E103" i="23"/>
  <c r="E104" i="23"/>
  <c r="E105" i="23"/>
  <c r="E106" i="23"/>
  <c r="E107" i="23"/>
  <c r="E108" i="23"/>
  <c r="E109" i="23"/>
  <c r="E110" i="23"/>
  <c r="E111" i="23"/>
  <c r="E112" i="23"/>
  <c r="E113" i="23"/>
  <c r="E114" i="23"/>
  <c r="E115" i="23"/>
  <c r="E116" i="23"/>
  <c r="E117" i="23"/>
  <c r="E118" i="23"/>
  <c r="E119" i="23"/>
  <c r="E120" i="23"/>
  <c r="E121" i="23"/>
  <c r="E122" i="23"/>
  <c r="E123" i="23"/>
  <c r="E124" i="23"/>
  <c r="E125" i="23"/>
  <c r="E126" i="23"/>
  <c r="E127" i="23"/>
  <c r="E128" i="23"/>
  <c r="E129" i="23"/>
  <c r="E130" i="23"/>
  <c r="E131" i="23"/>
  <c r="E132" i="23"/>
  <c r="E133" i="23"/>
  <c r="E134" i="23"/>
  <c r="E135" i="23"/>
  <c r="E136" i="23"/>
  <c r="E137" i="23"/>
  <c r="E138" i="23"/>
  <c r="E139" i="23"/>
  <c r="E140" i="23"/>
  <c r="E141" i="23"/>
  <c r="E142" i="23"/>
  <c r="E143" i="23"/>
  <c r="E144" i="23"/>
  <c r="E145" i="23"/>
  <c r="E146" i="23"/>
  <c r="E147" i="23"/>
  <c r="E148" i="23"/>
  <c r="E149" i="23"/>
  <c r="E150" i="23"/>
  <c r="E151" i="23"/>
  <c r="E152" i="23"/>
  <c r="E153" i="23"/>
  <c r="E154" i="23"/>
  <c r="E155" i="23"/>
  <c r="E156" i="23"/>
  <c r="E157" i="23"/>
  <c r="E158" i="23"/>
  <c r="E159" i="23"/>
  <c r="E160" i="23"/>
  <c r="E161" i="23"/>
  <c r="E162" i="23"/>
  <c r="E163" i="23"/>
  <c r="E164" i="23"/>
  <c r="E165" i="23"/>
  <c r="E166" i="23"/>
  <c r="E167" i="23"/>
  <c r="E168" i="23"/>
  <c r="E169" i="23"/>
  <c r="E170" i="23"/>
  <c r="E171" i="23"/>
  <c r="E172" i="23"/>
  <c r="E173" i="23"/>
  <c r="E174" i="23"/>
  <c r="E175" i="23"/>
  <c r="E176" i="23"/>
  <c r="E177" i="23"/>
  <c r="E178" i="23"/>
  <c r="E179" i="23"/>
  <c r="E180" i="23"/>
  <c r="E181" i="23"/>
  <c r="E182" i="23"/>
  <c r="E183" i="23"/>
  <c r="E184" i="23"/>
  <c r="E185" i="23"/>
  <c r="E186" i="23"/>
  <c r="E187" i="23"/>
  <c r="E188" i="23"/>
  <c r="E189" i="23"/>
  <c r="E190" i="23"/>
  <c r="E191" i="23"/>
  <c r="E192" i="23"/>
  <c r="E193" i="23"/>
  <c r="E194" i="23"/>
  <c r="E195" i="23"/>
  <c r="E196" i="23"/>
  <c r="E197" i="23"/>
  <c r="E198" i="23"/>
  <c r="E199" i="23"/>
  <c r="E200" i="23"/>
  <c r="E201" i="23"/>
  <c r="E202" i="23"/>
  <c r="E203" i="23"/>
  <c r="E204" i="23"/>
  <c r="E205" i="23"/>
  <c r="E206" i="23"/>
  <c r="E207" i="23"/>
  <c r="E208" i="23"/>
  <c r="E209" i="23"/>
  <c r="E210" i="23"/>
  <c r="E211" i="23"/>
  <c r="E212" i="23"/>
  <c r="E213" i="23"/>
  <c r="E214" i="23"/>
  <c r="E215" i="23"/>
  <c r="E216" i="23"/>
  <c r="E217" i="23"/>
  <c r="E218" i="23"/>
  <c r="E219" i="23"/>
  <c r="E220" i="23"/>
  <c r="E221" i="23"/>
  <c r="E222" i="23"/>
  <c r="E223" i="23"/>
  <c r="E224" i="23"/>
  <c r="E225" i="23"/>
  <c r="E226" i="23"/>
  <c r="E227" i="23"/>
  <c r="E228" i="23"/>
  <c r="E229" i="23"/>
  <c r="E230" i="23"/>
  <c r="E231" i="23"/>
  <c r="E232" i="23"/>
  <c r="E5" i="23"/>
  <c r="D5" i="23"/>
  <c r="D7" i="23"/>
  <c r="D8" i="23"/>
  <c r="D9" i="23"/>
  <c r="D10" i="23"/>
  <c r="D11" i="23"/>
  <c r="D12" i="23"/>
  <c r="D13" i="23"/>
  <c r="D14" i="23"/>
  <c r="D15" i="23"/>
  <c r="D16" i="23"/>
  <c r="D17" i="23"/>
  <c r="D18" i="23"/>
  <c r="D19" i="23"/>
  <c r="D20" i="23"/>
  <c r="D21" i="23"/>
  <c r="D22" i="23"/>
  <c r="D23" i="23"/>
  <c r="D24" i="23"/>
  <c r="D25" i="23"/>
  <c r="D26" i="23"/>
  <c r="D27" i="23"/>
  <c r="D28" i="23"/>
  <c r="D29" i="23"/>
  <c r="D30" i="23"/>
  <c r="D31" i="23"/>
  <c r="D32" i="23"/>
  <c r="D33" i="23"/>
  <c r="D34" i="23"/>
  <c r="D35" i="23"/>
  <c r="D36" i="23"/>
  <c r="D37" i="23"/>
  <c r="D38" i="23"/>
  <c r="D39" i="23"/>
  <c r="D40" i="23"/>
  <c r="D41" i="23"/>
  <c r="D42" i="23"/>
  <c r="D43" i="23"/>
  <c r="D44" i="23"/>
  <c r="D45" i="23"/>
  <c r="D46" i="23"/>
  <c r="D47" i="23"/>
  <c r="D48" i="23"/>
  <c r="D49" i="23"/>
  <c r="D50" i="23"/>
  <c r="D51" i="23"/>
  <c r="D52" i="23"/>
  <c r="D53" i="23"/>
  <c r="D54" i="23"/>
  <c r="D55" i="23"/>
  <c r="D56" i="23"/>
  <c r="D57" i="23"/>
  <c r="D58" i="23"/>
  <c r="D59" i="23"/>
  <c r="D60" i="23"/>
  <c r="D61" i="23"/>
  <c r="D62" i="23"/>
  <c r="D63" i="23"/>
  <c r="D64" i="23"/>
  <c r="D65" i="23"/>
  <c r="D66" i="23"/>
  <c r="D67" i="23"/>
  <c r="D68" i="23"/>
  <c r="D69" i="23"/>
  <c r="D70" i="23"/>
  <c r="D71" i="23"/>
  <c r="D72" i="23"/>
  <c r="D73" i="23"/>
  <c r="D74" i="23"/>
  <c r="D75" i="23"/>
  <c r="D76" i="23"/>
  <c r="D77" i="23"/>
  <c r="D78" i="23"/>
  <c r="D79" i="23"/>
  <c r="D80" i="23"/>
  <c r="D81" i="23"/>
  <c r="D82" i="23"/>
  <c r="D83" i="23"/>
  <c r="D84" i="23"/>
  <c r="D85" i="23"/>
  <c r="D86" i="23"/>
  <c r="D87" i="23"/>
  <c r="D88" i="23"/>
  <c r="D89" i="23"/>
  <c r="D90" i="23"/>
  <c r="D91" i="23"/>
  <c r="D92" i="23"/>
  <c r="D93" i="23"/>
  <c r="D94" i="23"/>
  <c r="D95" i="23"/>
  <c r="D96" i="23"/>
  <c r="D97" i="23"/>
  <c r="D98" i="23"/>
  <c r="D99" i="23"/>
  <c r="D100" i="23"/>
  <c r="D101" i="23"/>
  <c r="D102" i="23"/>
  <c r="D103" i="23"/>
  <c r="D104" i="23"/>
  <c r="D105" i="23"/>
  <c r="D106" i="23"/>
  <c r="D107" i="23"/>
  <c r="D108" i="23"/>
  <c r="D109" i="23"/>
  <c r="D110" i="23"/>
  <c r="D111" i="23"/>
  <c r="D112" i="23"/>
  <c r="D113" i="23"/>
  <c r="D114" i="23"/>
  <c r="D115" i="23"/>
  <c r="D116" i="23"/>
  <c r="D117" i="23"/>
  <c r="D118" i="23"/>
  <c r="D119" i="23"/>
  <c r="D120" i="23"/>
  <c r="D121" i="23"/>
  <c r="D122" i="23"/>
  <c r="D123" i="23"/>
  <c r="D124" i="23"/>
  <c r="D125" i="23"/>
  <c r="D126" i="23"/>
  <c r="D127" i="23"/>
  <c r="D128" i="23"/>
  <c r="D129" i="23"/>
  <c r="D130" i="23"/>
  <c r="D131" i="23"/>
  <c r="D132" i="23"/>
  <c r="D133" i="23"/>
  <c r="D134" i="23"/>
  <c r="D135" i="23"/>
  <c r="D136" i="23"/>
  <c r="D137" i="23"/>
  <c r="D138" i="23"/>
  <c r="D139" i="23"/>
  <c r="D140" i="23"/>
  <c r="D141" i="23"/>
  <c r="D142" i="23"/>
  <c r="D143" i="23"/>
  <c r="D144" i="23"/>
  <c r="D145" i="23"/>
  <c r="D146" i="23"/>
  <c r="D147" i="23"/>
  <c r="D148" i="23"/>
  <c r="D149" i="23"/>
  <c r="D150" i="23"/>
  <c r="D151" i="23"/>
  <c r="D152" i="23"/>
  <c r="D153" i="23"/>
  <c r="D154" i="23"/>
  <c r="D155" i="23"/>
  <c r="D156" i="23"/>
  <c r="D157" i="23"/>
  <c r="D158" i="23"/>
  <c r="D159" i="23"/>
  <c r="D160" i="23"/>
  <c r="D161" i="23"/>
  <c r="D162" i="23"/>
  <c r="D163" i="23"/>
  <c r="D164" i="23"/>
  <c r="D165" i="23"/>
  <c r="D166" i="23"/>
  <c r="D167" i="23"/>
  <c r="D168" i="23"/>
  <c r="D169" i="23"/>
  <c r="D170" i="23"/>
  <c r="D171" i="23"/>
  <c r="D172" i="23"/>
  <c r="D173" i="23"/>
  <c r="D174" i="23"/>
  <c r="D175" i="23"/>
  <c r="D176" i="23"/>
  <c r="D177" i="23"/>
  <c r="D178" i="23"/>
  <c r="D179" i="23"/>
  <c r="D180" i="23"/>
  <c r="D181" i="23"/>
  <c r="D182" i="23"/>
  <c r="D183" i="23"/>
  <c r="D184" i="23"/>
  <c r="D185" i="23"/>
  <c r="D186" i="23"/>
  <c r="D187" i="23"/>
  <c r="D188" i="23"/>
  <c r="D189" i="23"/>
  <c r="D190" i="23"/>
  <c r="D191" i="23"/>
  <c r="D192" i="23"/>
  <c r="D193" i="23"/>
  <c r="D194" i="23"/>
  <c r="D195" i="23"/>
  <c r="D196" i="23"/>
  <c r="D197" i="23"/>
  <c r="D198" i="23"/>
  <c r="D199" i="23"/>
  <c r="D200" i="23"/>
  <c r="D201" i="23"/>
  <c r="D202" i="23"/>
  <c r="D203" i="23"/>
  <c r="D204" i="23"/>
  <c r="D205" i="23"/>
  <c r="D206" i="23"/>
  <c r="D207" i="23"/>
  <c r="D208" i="23"/>
  <c r="D209" i="23"/>
  <c r="D210" i="23"/>
  <c r="D211" i="23"/>
  <c r="D212" i="23"/>
  <c r="D213" i="23"/>
  <c r="D214" i="23"/>
  <c r="D215" i="23"/>
  <c r="D216" i="23"/>
  <c r="D217" i="23"/>
  <c r="D218" i="23"/>
  <c r="D219" i="23"/>
  <c r="D220" i="23"/>
  <c r="D221" i="23"/>
  <c r="D222" i="23"/>
  <c r="D223" i="23"/>
  <c r="D224" i="23"/>
  <c r="D225" i="23"/>
  <c r="D226" i="23"/>
  <c r="D227" i="23"/>
  <c r="D228" i="23"/>
  <c r="D229" i="23"/>
  <c r="D230" i="23"/>
  <c r="D231" i="23"/>
  <c r="D232" i="23"/>
  <c r="C6" i="23"/>
  <c r="C7" i="23"/>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38" i="23"/>
  <c r="C39" i="23"/>
  <c r="C40" i="23"/>
  <c r="C41" i="23"/>
  <c r="C42" i="23"/>
  <c r="C43" i="23"/>
  <c r="C44" i="23"/>
  <c r="C45" i="23"/>
  <c r="C46" i="23"/>
  <c r="C47" i="23"/>
  <c r="C48" i="23"/>
  <c r="C49" i="23"/>
  <c r="C50" i="23"/>
  <c r="C51" i="23"/>
  <c r="C52" i="23"/>
  <c r="C53" i="23"/>
  <c r="C54" i="23"/>
  <c r="C55" i="23"/>
  <c r="C56" i="23"/>
  <c r="C57" i="23"/>
  <c r="C58" i="23"/>
  <c r="C59" i="23"/>
  <c r="C60" i="23"/>
  <c r="C61" i="23"/>
  <c r="C62" i="23"/>
  <c r="C63" i="23"/>
  <c r="C64" i="23"/>
  <c r="C65" i="23"/>
  <c r="C66" i="23"/>
  <c r="C67" i="23"/>
  <c r="C68" i="23"/>
  <c r="C69" i="23"/>
  <c r="C70" i="23"/>
  <c r="C71" i="23"/>
  <c r="C72" i="23"/>
  <c r="C73" i="23"/>
  <c r="C74" i="23"/>
  <c r="C75" i="23"/>
  <c r="C76" i="23"/>
  <c r="C77" i="23"/>
  <c r="C78" i="23"/>
  <c r="C79" i="23"/>
  <c r="C80" i="23"/>
  <c r="C81" i="23"/>
  <c r="C82" i="23"/>
  <c r="C83" i="23"/>
  <c r="C84" i="23"/>
  <c r="C85" i="23"/>
  <c r="C86" i="23"/>
  <c r="C87" i="23"/>
  <c r="C88" i="23"/>
  <c r="C89" i="23"/>
  <c r="C90" i="23"/>
  <c r="C91" i="23"/>
  <c r="C92" i="23"/>
  <c r="C93" i="23"/>
  <c r="C94" i="23"/>
  <c r="C95" i="23"/>
  <c r="C96" i="23"/>
  <c r="C97" i="23"/>
  <c r="C98" i="23"/>
  <c r="C99" i="23"/>
  <c r="C100" i="23"/>
  <c r="C101" i="23"/>
  <c r="C102" i="23"/>
  <c r="C103" i="23"/>
  <c r="C104" i="23"/>
  <c r="C105" i="23"/>
  <c r="C106" i="23"/>
  <c r="C107" i="23"/>
  <c r="C108" i="23"/>
  <c r="C109" i="23"/>
  <c r="C110" i="23"/>
  <c r="C111" i="23"/>
  <c r="C112" i="23"/>
  <c r="C113" i="23"/>
  <c r="C114" i="23"/>
  <c r="C115" i="23"/>
  <c r="C116" i="23"/>
  <c r="C117" i="23"/>
  <c r="C118" i="23"/>
  <c r="C119" i="23"/>
  <c r="C120" i="23"/>
  <c r="C121" i="23"/>
  <c r="C122" i="23"/>
  <c r="C123" i="23"/>
  <c r="C124" i="23"/>
  <c r="C125" i="23"/>
  <c r="C126" i="23"/>
  <c r="C127" i="23"/>
  <c r="C128" i="23"/>
  <c r="C129" i="23"/>
  <c r="C130" i="23"/>
  <c r="C131" i="23"/>
  <c r="C132" i="23"/>
  <c r="C133" i="23"/>
  <c r="C134" i="23"/>
  <c r="C135" i="23"/>
  <c r="C136" i="23"/>
  <c r="C137" i="23"/>
  <c r="C138" i="23"/>
  <c r="C139" i="23"/>
  <c r="C140" i="23"/>
  <c r="C141" i="23"/>
  <c r="C142" i="23"/>
  <c r="C143" i="23"/>
  <c r="C144" i="23"/>
  <c r="C145" i="23"/>
  <c r="C146" i="23"/>
  <c r="C147" i="23"/>
  <c r="C148" i="23"/>
  <c r="C149" i="23"/>
  <c r="C150" i="23"/>
  <c r="C151" i="23"/>
  <c r="C152" i="23"/>
  <c r="C153" i="23"/>
  <c r="C154" i="23"/>
  <c r="C155" i="23"/>
  <c r="C156" i="23"/>
  <c r="C157" i="23"/>
  <c r="C158" i="23"/>
  <c r="C159" i="23"/>
  <c r="C160" i="23"/>
  <c r="C161" i="23"/>
  <c r="C162" i="23"/>
  <c r="C163" i="23"/>
  <c r="C164" i="23"/>
  <c r="C165" i="23"/>
  <c r="C166" i="23"/>
  <c r="C167" i="23"/>
  <c r="C168" i="23"/>
  <c r="C169" i="23"/>
  <c r="C170" i="23"/>
  <c r="C171" i="23"/>
  <c r="C172" i="23"/>
  <c r="C173" i="23"/>
  <c r="C174" i="23"/>
  <c r="C175" i="23"/>
  <c r="C176" i="23"/>
  <c r="C177" i="23"/>
  <c r="C178" i="23"/>
  <c r="C179" i="23"/>
  <c r="C180" i="23"/>
  <c r="C181" i="23"/>
  <c r="C182" i="23"/>
  <c r="C183" i="23"/>
  <c r="C184" i="23"/>
  <c r="C185" i="23"/>
  <c r="C186" i="23"/>
  <c r="C187" i="23"/>
  <c r="C188" i="23"/>
  <c r="C189" i="23"/>
  <c r="C190" i="23"/>
  <c r="C191" i="23"/>
  <c r="C192" i="23"/>
  <c r="C193" i="23"/>
  <c r="C194" i="23"/>
  <c r="C195" i="23"/>
  <c r="C196" i="23"/>
  <c r="C197" i="23"/>
  <c r="C198" i="23"/>
  <c r="C199" i="23"/>
  <c r="C200" i="23"/>
  <c r="C201" i="23"/>
  <c r="C202" i="23"/>
  <c r="C203" i="23"/>
  <c r="C204" i="23"/>
  <c r="C205" i="23"/>
  <c r="C206" i="23"/>
  <c r="C207" i="23"/>
  <c r="C208" i="23"/>
  <c r="C209" i="23"/>
  <c r="C210" i="23"/>
  <c r="C211" i="23"/>
  <c r="C212" i="23"/>
  <c r="C213" i="23"/>
  <c r="C214" i="23"/>
  <c r="C215" i="23"/>
  <c r="C216" i="23"/>
  <c r="C217" i="23"/>
  <c r="C218" i="23"/>
  <c r="C219" i="23"/>
  <c r="C220" i="23"/>
  <c r="C221" i="23"/>
  <c r="C222" i="23"/>
  <c r="C223" i="23"/>
  <c r="C224" i="23"/>
  <c r="C225" i="23"/>
  <c r="C226" i="23"/>
  <c r="C227" i="23"/>
  <c r="C228" i="23"/>
  <c r="C229" i="23"/>
  <c r="C230" i="23"/>
  <c r="C231" i="23"/>
  <c r="C232" i="23"/>
  <c r="C5" i="23"/>
  <c r="E6" i="19"/>
  <c r="E7" i="19"/>
  <c r="E8" i="19"/>
  <c r="E9" i="19"/>
  <c r="E10" i="19"/>
  <c r="E11" i="19"/>
  <c r="E12" i="19"/>
  <c r="E13" i="19"/>
  <c r="E14" i="19"/>
  <c r="E15" i="19"/>
  <c r="E16" i="19"/>
  <c r="E17" i="19"/>
  <c r="E18" i="19"/>
  <c r="E19" i="19"/>
  <c r="E20" i="19"/>
  <c r="E21" i="19"/>
  <c r="E22" i="19"/>
  <c r="E23" i="19"/>
  <c r="E24" i="19"/>
  <c r="E25" i="19"/>
  <c r="E26" i="19"/>
  <c r="E27" i="19"/>
  <c r="E28" i="19"/>
  <c r="E29" i="19"/>
  <c r="E30" i="19"/>
  <c r="E31" i="19"/>
  <c r="E32" i="19"/>
  <c r="E33" i="19"/>
  <c r="E34" i="19"/>
  <c r="E35" i="19"/>
  <c r="E36" i="19"/>
  <c r="E37" i="19"/>
  <c r="E38" i="19"/>
  <c r="E39" i="19"/>
  <c r="E40" i="19"/>
  <c r="E41" i="19"/>
  <c r="E42" i="19"/>
  <c r="E43" i="19"/>
  <c r="E44" i="19"/>
  <c r="E45" i="19"/>
  <c r="E46" i="19"/>
  <c r="E47" i="19"/>
  <c r="E48" i="19"/>
  <c r="E49" i="19"/>
  <c r="E50" i="19"/>
  <c r="E51" i="19"/>
  <c r="E52" i="19"/>
  <c r="E53" i="19"/>
  <c r="E54" i="19"/>
  <c r="E55" i="19"/>
  <c r="E56" i="19"/>
  <c r="E57" i="19"/>
  <c r="E58" i="19"/>
  <c r="E59" i="19"/>
  <c r="E60" i="19"/>
  <c r="E61" i="19"/>
  <c r="E62" i="19"/>
  <c r="E63" i="19"/>
  <c r="E64" i="19"/>
  <c r="E65" i="19"/>
  <c r="E66" i="19"/>
  <c r="E67" i="19"/>
  <c r="E68" i="19"/>
  <c r="E69" i="19"/>
  <c r="E70" i="19"/>
  <c r="E71" i="19"/>
  <c r="E72" i="19"/>
  <c r="E73" i="19"/>
  <c r="E74" i="19"/>
  <c r="E75" i="19"/>
  <c r="E76" i="19"/>
  <c r="E77" i="19"/>
  <c r="E78" i="19"/>
  <c r="E79" i="19"/>
  <c r="E80" i="19"/>
  <c r="E81" i="19"/>
  <c r="E82" i="19"/>
  <c r="E83" i="19"/>
  <c r="E84" i="19"/>
  <c r="E85" i="19"/>
  <c r="E86" i="19"/>
  <c r="E87" i="19"/>
  <c r="E88" i="19"/>
  <c r="E89" i="19"/>
  <c r="E90" i="19"/>
  <c r="E91" i="19"/>
  <c r="E92" i="19"/>
  <c r="E93" i="19"/>
  <c r="E94" i="19"/>
  <c r="E95" i="19"/>
  <c r="E96" i="19"/>
  <c r="E97" i="19"/>
  <c r="E98" i="19"/>
  <c r="E99" i="19"/>
  <c r="E100" i="19"/>
  <c r="E101" i="19"/>
  <c r="E102" i="19"/>
  <c r="E103" i="19"/>
  <c r="E104" i="19"/>
  <c r="E105" i="19"/>
  <c r="E106" i="19"/>
  <c r="E107" i="19"/>
  <c r="E108" i="19"/>
  <c r="E109" i="19"/>
  <c r="E110" i="19"/>
  <c r="E111" i="19"/>
  <c r="E112" i="19"/>
  <c r="E113" i="19"/>
  <c r="E114" i="19"/>
  <c r="E115" i="19"/>
  <c r="E116" i="19"/>
  <c r="E117" i="19"/>
  <c r="E118" i="19"/>
  <c r="E119" i="19"/>
  <c r="E120" i="19"/>
  <c r="E121" i="19"/>
  <c r="E122" i="19"/>
  <c r="E123" i="19"/>
  <c r="E124" i="19"/>
  <c r="E125" i="19"/>
  <c r="E126" i="19"/>
  <c r="E127" i="19"/>
  <c r="E128" i="19"/>
  <c r="E129" i="19"/>
  <c r="E130" i="19"/>
  <c r="E131" i="19"/>
  <c r="E132" i="19"/>
  <c r="E133" i="19"/>
  <c r="E134" i="19"/>
  <c r="E135" i="19"/>
  <c r="E136" i="19"/>
  <c r="E137" i="19"/>
  <c r="E138" i="19"/>
  <c r="E139" i="19"/>
  <c r="E140" i="19"/>
  <c r="E141" i="19"/>
  <c r="E142" i="19"/>
  <c r="E143" i="19"/>
  <c r="E144" i="19"/>
  <c r="E145" i="19"/>
  <c r="E146" i="19"/>
  <c r="E147" i="19"/>
  <c r="E148" i="19"/>
  <c r="E149" i="19"/>
  <c r="E150" i="19"/>
  <c r="E151" i="19"/>
  <c r="E152" i="19"/>
  <c r="E153" i="19"/>
  <c r="E154" i="19"/>
  <c r="E155" i="19"/>
  <c r="E156" i="19"/>
  <c r="E157" i="19"/>
  <c r="E158" i="19"/>
  <c r="E159" i="19"/>
  <c r="E160" i="19"/>
  <c r="E161" i="19"/>
  <c r="E162" i="19"/>
  <c r="E163" i="19"/>
  <c r="E164" i="19"/>
  <c r="E165" i="19"/>
  <c r="E166" i="19"/>
  <c r="E167" i="19"/>
  <c r="E168" i="19"/>
  <c r="E169" i="19"/>
  <c r="E170" i="19"/>
  <c r="E171" i="19"/>
  <c r="E172" i="19"/>
  <c r="E173" i="19"/>
  <c r="E174" i="19"/>
  <c r="E175" i="19"/>
  <c r="E176" i="19"/>
  <c r="E177" i="19"/>
  <c r="E178" i="19"/>
  <c r="E179" i="19"/>
  <c r="E180" i="19"/>
  <c r="E181" i="19"/>
  <c r="E182" i="19"/>
  <c r="E183" i="19"/>
  <c r="E184" i="19"/>
  <c r="E185" i="19"/>
  <c r="E186" i="19"/>
  <c r="E187" i="19"/>
  <c r="E188" i="19"/>
  <c r="E189" i="19"/>
  <c r="E190" i="19"/>
  <c r="E191" i="19"/>
  <c r="E192" i="19"/>
  <c r="E193" i="19"/>
  <c r="E194" i="19"/>
  <c r="E195" i="19"/>
  <c r="E196" i="19"/>
  <c r="E197" i="19"/>
  <c r="E198" i="19"/>
  <c r="E199" i="19"/>
  <c r="E200" i="19"/>
  <c r="E201" i="19"/>
  <c r="E202" i="19"/>
  <c r="E203" i="19"/>
  <c r="E204" i="19"/>
  <c r="E205" i="19"/>
  <c r="E206" i="19"/>
  <c r="E207" i="19"/>
  <c r="E208" i="19"/>
  <c r="E209" i="19"/>
  <c r="E210" i="19"/>
  <c r="E211" i="19"/>
  <c r="E212" i="19"/>
  <c r="E213" i="19"/>
  <c r="E214" i="19"/>
  <c r="E215" i="19"/>
  <c r="E216" i="19"/>
  <c r="E217" i="19"/>
  <c r="E218" i="19"/>
  <c r="E219" i="19"/>
  <c r="E220" i="19"/>
  <c r="E221" i="19"/>
  <c r="E222" i="19"/>
  <c r="E223" i="19"/>
  <c r="E224" i="19"/>
  <c r="E225" i="19"/>
  <c r="E226" i="19"/>
  <c r="E227" i="19"/>
  <c r="E228" i="19"/>
  <c r="E229" i="19"/>
  <c r="E230" i="19"/>
  <c r="E231" i="19"/>
  <c r="E232" i="19"/>
  <c r="E233" i="19"/>
  <c r="E234" i="19"/>
  <c r="E235" i="19"/>
  <c r="E236" i="19"/>
  <c r="E237" i="19"/>
  <c r="E238" i="19"/>
  <c r="E239" i="19"/>
  <c r="E240" i="19"/>
  <c r="E241" i="19"/>
  <c r="E242" i="19"/>
  <c r="E243" i="19"/>
  <c r="E244" i="19"/>
  <c r="E245" i="19"/>
  <c r="E246" i="19"/>
  <c r="E247" i="19"/>
  <c r="E248" i="19"/>
  <c r="E249" i="19"/>
  <c r="E250" i="19"/>
  <c r="E251" i="19"/>
  <c r="E252" i="19"/>
  <c r="E253" i="19"/>
  <c r="E254" i="19"/>
  <c r="E255" i="19"/>
  <c r="E256" i="19"/>
  <c r="E257" i="19"/>
  <c r="E258" i="19"/>
  <c r="E259" i="19"/>
  <c r="E260" i="19"/>
  <c r="E261" i="19"/>
  <c r="E262" i="19"/>
  <c r="E263" i="19"/>
  <c r="E264" i="19"/>
  <c r="E265" i="19"/>
  <c r="E266" i="19"/>
  <c r="E267" i="19"/>
  <c r="E268" i="19"/>
  <c r="E269" i="19"/>
  <c r="E270" i="19"/>
  <c r="E271" i="19"/>
  <c r="E272" i="19"/>
  <c r="E273" i="19"/>
  <c r="E274" i="19"/>
  <c r="E275" i="19"/>
  <c r="E276" i="19"/>
  <c r="E277" i="19"/>
  <c r="E278" i="19"/>
  <c r="E279" i="19"/>
  <c r="E280" i="19"/>
  <c r="E281" i="19"/>
  <c r="E282" i="19"/>
  <c r="E283" i="19"/>
  <c r="E284" i="19"/>
  <c r="E285" i="19"/>
  <c r="E286" i="19"/>
  <c r="E287" i="19"/>
  <c r="E288" i="19"/>
  <c r="E289" i="19"/>
  <c r="E290" i="19"/>
  <c r="E291" i="19"/>
  <c r="E292" i="19"/>
  <c r="E293" i="19"/>
  <c r="E294" i="19"/>
  <c r="E295" i="19"/>
  <c r="E296" i="19"/>
  <c r="E297" i="19"/>
  <c r="E298" i="19"/>
  <c r="E299" i="19"/>
  <c r="E300" i="19"/>
  <c r="E301" i="19"/>
  <c r="E302" i="19"/>
  <c r="E303" i="19"/>
  <c r="E304" i="19"/>
  <c r="E305" i="19"/>
  <c r="E306" i="19"/>
  <c r="E307" i="19"/>
  <c r="E308" i="19"/>
  <c r="E309" i="19"/>
  <c r="E310" i="19"/>
  <c r="E311" i="19"/>
  <c r="E312" i="19"/>
  <c r="E313" i="19"/>
  <c r="E314" i="19"/>
  <c r="E315" i="19"/>
  <c r="E316" i="19"/>
  <c r="E317" i="19"/>
  <c r="E318" i="19"/>
  <c r="E319" i="19"/>
  <c r="E320" i="19"/>
  <c r="E321" i="19"/>
  <c r="E322" i="19"/>
  <c r="E323" i="19"/>
  <c r="E324" i="19"/>
  <c r="E325" i="19"/>
  <c r="E326" i="19"/>
  <c r="E327" i="19"/>
  <c r="E328" i="19"/>
  <c r="E329" i="19"/>
  <c r="E330" i="19"/>
  <c r="E331" i="19"/>
  <c r="E332" i="19"/>
  <c r="E333" i="19"/>
  <c r="E334" i="19"/>
  <c r="E335" i="19"/>
  <c r="E336" i="19"/>
  <c r="E337" i="19"/>
  <c r="E338" i="19"/>
  <c r="E339" i="19"/>
  <c r="E340" i="19"/>
  <c r="E341" i="19"/>
  <c r="E342" i="19"/>
  <c r="E343" i="19"/>
  <c r="E344" i="19"/>
  <c r="E345" i="19"/>
  <c r="E346" i="19"/>
  <c r="E347" i="19"/>
  <c r="E348" i="19"/>
  <c r="E349" i="19"/>
  <c r="E350" i="19"/>
  <c r="E351" i="19"/>
  <c r="E352" i="19"/>
  <c r="E353" i="19"/>
  <c r="E5" i="19"/>
  <c r="C26" i="19"/>
  <c r="C5" i="19"/>
  <c r="D5" i="19"/>
  <c r="C6" i="19"/>
  <c r="D6" i="19"/>
  <c r="C8" i="19"/>
  <c r="D8" i="19"/>
  <c r="C9" i="19"/>
  <c r="D9" i="19"/>
  <c r="C10" i="19"/>
  <c r="D10" i="19"/>
  <c r="C11" i="19"/>
  <c r="D11" i="19"/>
  <c r="D12" i="19"/>
  <c r="D13" i="19"/>
  <c r="D14" i="19"/>
  <c r="D15" i="19"/>
  <c r="D17" i="19"/>
  <c r="D19" i="19"/>
  <c r="C21" i="19"/>
  <c r="D21" i="19"/>
  <c r="C22" i="19"/>
  <c r="D22" i="19"/>
  <c r="C23" i="19"/>
  <c r="D23" i="19"/>
  <c r="C24" i="19"/>
  <c r="D24" i="19"/>
  <c r="C25"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9" i="19"/>
  <c r="D120" i="19"/>
  <c r="D121" i="19"/>
  <c r="D122" i="19"/>
  <c r="D123" i="19"/>
  <c r="D124" i="19"/>
  <c r="D125" i="19"/>
  <c r="D126" i="19"/>
  <c r="D127" i="19"/>
  <c r="D128" i="19"/>
  <c r="D129" i="19"/>
  <c r="D130" i="19"/>
  <c r="D131" i="19"/>
  <c r="D132" i="19"/>
  <c r="D133" i="19"/>
  <c r="D134" i="19"/>
  <c r="D135" i="19"/>
  <c r="D136" i="19"/>
  <c r="D137" i="19"/>
  <c r="D138" i="19"/>
  <c r="D139" i="19"/>
  <c r="D140" i="19"/>
  <c r="D141" i="19"/>
  <c r="D142" i="19"/>
  <c r="D143" i="19"/>
  <c r="D145" i="19"/>
  <c r="D146" i="19"/>
  <c r="D148" i="19"/>
  <c r="D149" i="19"/>
  <c r="D150" i="19"/>
  <c r="D151" i="19"/>
  <c r="D152" i="19"/>
  <c r="D153" i="19"/>
  <c r="D154" i="19"/>
  <c r="D155" i="19"/>
  <c r="D156" i="19"/>
  <c r="D157" i="19"/>
  <c r="D158" i="19"/>
  <c r="D159" i="19"/>
  <c r="D160" i="19"/>
  <c r="D161" i="19"/>
  <c r="D162" i="19"/>
  <c r="D163" i="19"/>
  <c r="D164" i="19"/>
  <c r="D165" i="19"/>
  <c r="D166" i="19"/>
  <c r="D167" i="19"/>
  <c r="D168" i="19"/>
  <c r="D169" i="19"/>
  <c r="D170" i="19"/>
  <c r="D171" i="19"/>
  <c r="D172" i="19"/>
  <c r="D173" i="19"/>
  <c r="D175" i="19"/>
  <c r="D176" i="19"/>
  <c r="D177" i="19"/>
  <c r="D178" i="19"/>
  <c r="D179" i="19"/>
  <c r="D180" i="19"/>
  <c r="D181" i="19"/>
  <c r="D182" i="19"/>
  <c r="D183" i="19"/>
  <c r="D184" i="19"/>
  <c r="D186" i="19"/>
  <c r="D187" i="19"/>
  <c r="D188" i="19"/>
  <c r="D189" i="19"/>
  <c r="D190" i="19"/>
  <c r="D191" i="19"/>
  <c r="D192" i="19"/>
  <c r="D193" i="19"/>
  <c r="D194" i="19"/>
  <c r="D196" i="19"/>
  <c r="D197" i="19"/>
  <c r="D198" i="19"/>
  <c r="D200" i="19"/>
  <c r="D201" i="19"/>
  <c r="D202" i="19"/>
  <c r="D203" i="19"/>
  <c r="D204" i="19"/>
  <c r="D205" i="19"/>
  <c r="D206" i="19"/>
  <c r="D207" i="19"/>
  <c r="D208" i="19"/>
  <c r="D209" i="19"/>
  <c r="D210" i="19"/>
  <c r="D211" i="19"/>
  <c r="D212" i="19"/>
  <c r="D213" i="19"/>
  <c r="D214" i="19"/>
  <c r="D215" i="19"/>
  <c r="D216" i="19"/>
  <c r="D217" i="19"/>
  <c r="D218" i="19"/>
  <c r="D219" i="19"/>
  <c r="D220" i="19"/>
  <c r="D221" i="19"/>
  <c r="D222" i="19"/>
  <c r="D223" i="19"/>
  <c r="D224" i="19"/>
  <c r="D225" i="19"/>
  <c r="D226" i="19"/>
  <c r="D227" i="19"/>
  <c r="D228" i="19"/>
  <c r="D229" i="19"/>
  <c r="D230" i="19"/>
  <c r="D231" i="19"/>
  <c r="D232" i="19"/>
  <c r="D233" i="19"/>
  <c r="D234" i="19"/>
  <c r="D235" i="19"/>
  <c r="D236" i="19"/>
  <c r="D237" i="19"/>
  <c r="D238" i="19"/>
  <c r="D239" i="19"/>
  <c r="D240" i="19"/>
  <c r="D241" i="19"/>
  <c r="D242" i="19"/>
  <c r="D243" i="19"/>
  <c r="D244" i="19"/>
  <c r="D245" i="19"/>
  <c r="D246" i="19"/>
  <c r="D247" i="19"/>
  <c r="D248" i="19"/>
  <c r="D249" i="19"/>
  <c r="D250" i="19"/>
  <c r="D251" i="19"/>
  <c r="D252" i="19"/>
  <c r="D253" i="19"/>
  <c r="D254" i="19"/>
  <c r="D255" i="19"/>
  <c r="D256" i="19"/>
  <c r="D257" i="19"/>
  <c r="D258" i="19"/>
  <c r="D259" i="19"/>
  <c r="D260" i="19"/>
  <c r="D261" i="19"/>
  <c r="D262" i="19"/>
  <c r="D263" i="19"/>
  <c r="D264" i="19"/>
  <c r="D265" i="19"/>
  <c r="D266" i="19"/>
  <c r="D267" i="19"/>
  <c r="D268" i="19"/>
  <c r="D269" i="19"/>
  <c r="D270" i="19"/>
  <c r="D271" i="19"/>
  <c r="D272" i="19"/>
  <c r="D273" i="19"/>
  <c r="D274" i="19"/>
  <c r="D276" i="19"/>
  <c r="D277" i="19"/>
  <c r="D278" i="19"/>
  <c r="D279" i="19"/>
  <c r="D280" i="19"/>
  <c r="D281" i="19"/>
  <c r="D282" i="19"/>
  <c r="D283" i="19"/>
  <c r="D284" i="19"/>
  <c r="D285" i="19"/>
  <c r="D286" i="19"/>
  <c r="D287" i="19"/>
  <c r="D288" i="19"/>
  <c r="D289" i="19"/>
  <c r="D290" i="19"/>
  <c r="D291" i="19"/>
  <c r="D292" i="19"/>
  <c r="D293" i="19"/>
  <c r="D294" i="19"/>
  <c r="D295" i="19"/>
  <c r="D296" i="19"/>
  <c r="D297" i="19"/>
  <c r="D298" i="19"/>
  <c r="D299" i="19"/>
  <c r="D300" i="19"/>
  <c r="D301" i="19"/>
  <c r="D302" i="19"/>
  <c r="D303" i="19"/>
  <c r="D304" i="19"/>
  <c r="D305" i="19"/>
  <c r="D306" i="19"/>
  <c r="D307" i="19"/>
  <c r="D308" i="19"/>
  <c r="D309" i="19"/>
  <c r="D310" i="19"/>
  <c r="D311" i="19"/>
  <c r="D312" i="19"/>
  <c r="D313" i="19"/>
  <c r="D314" i="19"/>
  <c r="D315" i="19"/>
  <c r="D316" i="19"/>
  <c r="D317" i="19"/>
  <c r="D318" i="19"/>
  <c r="D320" i="19"/>
  <c r="D322" i="19"/>
  <c r="D323" i="19"/>
  <c r="D324" i="19"/>
  <c r="D325" i="19"/>
  <c r="D326" i="19"/>
  <c r="D327" i="19"/>
  <c r="D328" i="19"/>
  <c r="D329" i="19"/>
  <c r="D330" i="19"/>
  <c r="D331" i="19"/>
  <c r="D333" i="19"/>
  <c r="D334" i="19"/>
  <c r="D335" i="19"/>
  <c r="D336" i="19"/>
  <c r="D337" i="19"/>
  <c r="D338" i="19"/>
  <c r="D339" i="19"/>
  <c r="D340" i="19"/>
  <c r="D341" i="19"/>
  <c r="D342" i="19"/>
  <c r="D343" i="19"/>
  <c r="D344" i="19"/>
  <c r="D345" i="19"/>
  <c r="D346" i="19"/>
  <c r="D347" i="19"/>
  <c r="D348" i="19"/>
  <c r="D349" i="19"/>
  <c r="D350" i="19"/>
  <c r="D351" i="19"/>
  <c r="D352" i="19"/>
  <c r="D353"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119" i="19"/>
  <c r="C120" i="19"/>
  <c r="C121" i="19"/>
  <c r="C122" i="19"/>
  <c r="C123" i="19"/>
  <c r="C124" i="19"/>
  <c r="C125" i="19"/>
  <c r="C126" i="19"/>
  <c r="C127" i="19"/>
  <c r="C128" i="19"/>
  <c r="C129" i="19"/>
  <c r="C130" i="19"/>
  <c r="C131" i="19"/>
  <c r="C132" i="19"/>
  <c r="C133" i="19"/>
  <c r="C134" i="19"/>
  <c r="C135" i="19"/>
  <c r="C136" i="19"/>
  <c r="C137" i="19"/>
  <c r="C138" i="19"/>
  <c r="C139" i="19"/>
  <c r="C140" i="19"/>
  <c r="C141" i="19"/>
  <c r="C142" i="19"/>
  <c r="C143" i="19"/>
  <c r="C144" i="19"/>
  <c r="C145" i="19"/>
  <c r="C146" i="19"/>
  <c r="C148" i="19"/>
  <c r="C149" i="19"/>
  <c r="C150" i="19"/>
  <c r="C151" i="19"/>
  <c r="C152" i="19"/>
  <c r="C153" i="19"/>
  <c r="C154" i="19"/>
  <c r="C155" i="19"/>
  <c r="C156" i="19"/>
  <c r="C157" i="19"/>
  <c r="C158" i="19"/>
  <c r="C159" i="19"/>
  <c r="C160" i="19"/>
  <c r="C161" i="19"/>
  <c r="C162" i="19"/>
  <c r="C163" i="19"/>
  <c r="C164" i="19"/>
  <c r="C165" i="19"/>
  <c r="C166" i="19"/>
  <c r="C167" i="19"/>
  <c r="C168" i="19"/>
  <c r="C169" i="19"/>
  <c r="C170" i="19"/>
  <c r="C171" i="19"/>
  <c r="C172" i="19"/>
  <c r="C173" i="19"/>
  <c r="C175" i="19"/>
  <c r="C176" i="19"/>
  <c r="C177" i="19"/>
  <c r="C178" i="19"/>
  <c r="C179" i="19"/>
  <c r="C180" i="19"/>
  <c r="C181" i="19"/>
  <c r="C182" i="19"/>
  <c r="C183" i="19"/>
  <c r="C184" i="19"/>
  <c r="C186" i="19"/>
  <c r="C187" i="19"/>
  <c r="C188" i="19"/>
  <c r="C189" i="19"/>
  <c r="C190" i="19"/>
  <c r="C191" i="19"/>
  <c r="C192" i="19"/>
  <c r="C193" i="19"/>
  <c r="C194" i="19"/>
  <c r="C196" i="19"/>
  <c r="C197" i="19"/>
  <c r="C198" i="19"/>
  <c r="C200" i="19"/>
  <c r="C201" i="19"/>
  <c r="C202" i="19"/>
  <c r="C203" i="19"/>
  <c r="C204" i="19"/>
  <c r="C205" i="19"/>
  <c r="C206" i="19"/>
  <c r="C207" i="19"/>
  <c r="C208" i="19"/>
  <c r="C209" i="19"/>
  <c r="C210" i="19"/>
  <c r="C211" i="19"/>
  <c r="C212" i="19"/>
  <c r="C213" i="19"/>
  <c r="C214" i="19"/>
  <c r="C215" i="19"/>
  <c r="C216" i="19"/>
  <c r="C217" i="19"/>
  <c r="C218" i="19"/>
  <c r="C219" i="19"/>
  <c r="C220" i="19"/>
  <c r="C221" i="19"/>
  <c r="C222" i="19"/>
  <c r="C223" i="19"/>
  <c r="C224" i="19"/>
  <c r="C225" i="19"/>
  <c r="C226" i="19"/>
  <c r="C227" i="19"/>
  <c r="C228" i="19"/>
  <c r="C229" i="19"/>
  <c r="C230" i="19"/>
  <c r="C231" i="19"/>
  <c r="C232" i="19"/>
  <c r="C233" i="19"/>
  <c r="C234" i="19"/>
  <c r="C235" i="19"/>
  <c r="C236" i="19"/>
  <c r="C237" i="19"/>
  <c r="C238" i="19"/>
  <c r="C239" i="19"/>
  <c r="C240" i="19"/>
  <c r="C241" i="19"/>
  <c r="C242" i="19"/>
  <c r="C243" i="19"/>
  <c r="C244" i="19"/>
  <c r="C245" i="19"/>
  <c r="C246" i="19"/>
  <c r="C247" i="19"/>
  <c r="C248" i="19"/>
  <c r="C249" i="19"/>
  <c r="C250" i="19"/>
  <c r="C251" i="19"/>
  <c r="C252" i="19"/>
  <c r="C253" i="19"/>
  <c r="C254" i="19"/>
  <c r="C255" i="19"/>
  <c r="C256" i="19"/>
  <c r="C257" i="19"/>
  <c r="C258" i="19"/>
  <c r="C259" i="19"/>
  <c r="C260" i="19"/>
  <c r="C261" i="19"/>
  <c r="C262" i="19"/>
  <c r="C263" i="19"/>
  <c r="C264" i="19"/>
  <c r="C265" i="19"/>
  <c r="C266" i="19"/>
  <c r="C267" i="19"/>
  <c r="C268" i="19"/>
  <c r="C269" i="19"/>
  <c r="C270" i="19"/>
  <c r="C271" i="19"/>
  <c r="C272" i="19"/>
  <c r="C273" i="19"/>
  <c r="C274" i="19"/>
  <c r="C276" i="19"/>
  <c r="C277" i="19"/>
  <c r="C278" i="19"/>
  <c r="C279" i="19"/>
  <c r="C280" i="19"/>
  <c r="C281" i="19"/>
  <c r="C282" i="19"/>
  <c r="C283" i="19"/>
  <c r="C284" i="19"/>
  <c r="C285" i="19"/>
  <c r="C286" i="19"/>
  <c r="C287" i="19"/>
  <c r="C288" i="19"/>
  <c r="C289" i="19"/>
  <c r="C290" i="19"/>
  <c r="C291" i="19"/>
  <c r="C292" i="19"/>
  <c r="C293" i="19"/>
  <c r="C294" i="19"/>
  <c r="C295" i="19"/>
  <c r="C296" i="19"/>
  <c r="C297" i="19"/>
  <c r="C298" i="19"/>
  <c r="C299" i="19"/>
  <c r="C300" i="19"/>
  <c r="C301" i="19"/>
  <c r="C302" i="19"/>
  <c r="C303" i="19"/>
  <c r="C304" i="19"/>
  <c r="C305" i="19"/>
  <c r="C306" i="19"/>
  <c r="C307" i="19"/>
  <c r="C308" i="19"/>
  <c r="C309" i="19"/>
  <c r="C310" i="19"/>
  <c r="C311" i="19"/>
  <c r="C312" i="19"/>
  <c r="C313" i="19"/>
  <c r="C314" i="19"/>
  <c r="C315" i="19"/>
  <c r="C316" i="19"/>
  <c r="C317" i="19"/>
  <c r="C318" i="19"/>
  <c r="C319" i="19"/>
  <c r="C320" i="19"/>
  <c r="C321" i="19"/>
  <c r="C322" i="19"/>
  <c r="C323" i="19"/>
  <c r="C324" i="19"/>
  <c r="C325" i="19"/>
  <c r="C326" i="19"/>
  <c r="C327" i="19"/>
  <c r="C328" i="19"/>
  <c r="C329" i="19"/>
  <c r="C330" i="19"/>
  <c r="C331" i="19"/>
  <c r="C332" i="19"/>
  <c r="C333" i="19"/>
  <c r="C334" i="19"/>
  <c r="C335" i="19"/>
  <c r="C336" i="19"/>
  <c r="C337" i="19"/>
  <c r="C338" i="19"/>
  <c r="C339" i="19"/>
  <c r="C340" i="19"/>
  <c r="C341" i="19"/>
  <c r="C342" i="19"/>
  <c r="C343" i="19"/>
  <c r="C344" i="19"/>
  <c r="C345" i="19"/>
  <c r="C346" i="19"/>
  <c r="C347" i="19"/>
  <c r="C348" i="19"/>
  <c r="C349" i="19"/>
  <c r="C350" i="19"/>
  <c r="G7" i="17" l="1"/>
  <c r="G10" i="17"/>
  <c r="G9" i="17"/>
  <c r="C2" i="5" l="1"/>
  <c r="C3" i="5"/>
  <c r="C4" i="5"/>
  <c r="I91" i="13" s="1"/>
  <c r="D275" i="19" s="1"/>
  <c r="C5" i="5"/>
  <c r="H104" i="13" s="1"/>
  <c r="C185" i="19" s="1"/>
  <c r="C6" i="5"/>
  <c r="C7" i="5"/>
  <c r="C8" i="5"/>
  <c r="C9" i="5"/>
  <c r="C10" i="5"/>
  <c r="C11" i="5"/>
  <c r="C12" i="5"/>
  <c r="C13" i="5"/>
  <c r="C14" i="5"/>
  <c r="C15" i="5"/>
  <c r="C16" i="5"/>
  <c r="C17" i="5"/>
  <c r="C18" i="5"/>
  <c r="C19" i="5"/>
  <c r="C20" i="5"/>
  <c r="C21" i="5"/>
  <c r="C22" i="5"/>
  <c r="C23" i="5"/>
  <c r="C24" i="5"/>
  <c r="C25" i="5"/>
  <c r="M236" i="3" s="1"/>
  <c r="C26" i="5"/>
  <c r="C27" i="5"/>
  <c r="C28" i="5"/>
  <c r="A162" i="13"/>
  <c r="A163" i="13" s="1"/>
  <c r="A164" i="13" s="1"/>
  <c r="A165" i="13" s="1"/>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C188" i="13"/>
  <c r="C187" i="13"/>
  <c r="C186" i="13"/>
  <c r="C185" i="13"/>
  <c r="C184" i="13"/>
  <c r="C183" i="13"/>
  <c r="C182" i="13"/>
  <c r="C181" i="13"/>
  <c r="C180" i="13"/>
  <c r="C179" i="13"/>
  <c r="C178" i="13"/>
  <c r="C177" i="13"/>
  <c r="C176" i="13"/>
  <c r="C175" i="13"/>
  <c r="C174" i="13"/>
  <c r="C173" i="13"/>
  <c r="C172" i="13"/>
  <c r="C171" i="13"/>
  <c r="C170" i="13"/>
  <c r="C169" i="13"/>
  <c r="C168" i="13"/>
  <c r="C167" i="13"/>
  <c r="C166" i="13"/>
  <c r="C165" i="13"/>
  <c r="C164" i="13"/>
  <c r="C163" i="13"/>
  <c r="C162" i="13"/>
  <c r="D161" i="13"/>
  <c r="D160" i="13"/>
  <c r="D159" i="13"/>
  <c r="D158" i="13"/>
  <c r="D157" i="13"/>
  <c r="D156" i="13"/>
  <c r="D155" i="13"/>
  <c r="D154" i="13"/>
  <c r="D153" i="13"/>
  <c r="D152" i="13"/>
  <c r="D151" i="13"/>
  <c r="D150" i="13"/>
  <c r="D149" i="13"/>
  <c r="D148" i="13"/>
  <c r="D147" i="13"/>
  <c r="D146" i="13"/>
  <c r="D145" i="13"/>
  <c r="D144" i="13"/>
  <c r="D143" i="13"/>
  <c r="D142" i="13"/>
  <c r="D141" i="13"/>
  <c r="D140" i="13"/>
  <c r="D139" i="13"/>
  <c r="D138" i="13"/>
  <c r="D137" i="13"/>
  <c r="D136" i="13"/>
  <c r="D135" i="13"/>
  <c r="D134" i="13"/>
  <c r="D133" i="13"/>
  <c r="D132" i="13"/>
  <c r="D131" i="13"/>
  <c r="D130" i="13"/>
  <c r="D129" i="13"/>
  <c r="D128" i="13"/>
  <c r="D127" i="13"/>
  <c r="D126" i="13"/>
  <c r="D125" i="13"/>
  <c r="D124" i="13"/>
  <c r="D123" i="13"/>
  <c r="D122" i="13"/>
  <c r="D121" i="13"/>
  <c r="D120" i="13"/>
  <c r="D119" i="13"/>
  <c r="D118" i="13"/>
  <c r="D117" i="13"/>
  <c r="D116" i="13"/>
  <c r="D115" i="13"/>
  <c r="D114" i="13"/>
  <c r="D113" i="13"/>
  <c r="D112" i="13"/>
  <c r="D111" i="13"/>
  <c r="D110" i="13"/>
  <c r="D109" i="13"/>
  <c r="D108" i="13"/>
  <c r="D107" i="13"/>
  <c r="D106" i="13"/>
  <c r="D105" i="13"/>
  <c r="D104" i="13"/>
  <c r="D103" i="13"/>
  <c r="D102" i="13"/>
  <c r="D101" i="13"/>
  <c r="D100" i="13"/>
  <c r="D99" i="13"/>
  <c r="D98" i="13"/>
  <c r="D97" i="13"/>
  <c r="D96" i="13"/>
  <c r="D95" i="13"/>
  <c r="D94" i="13"/>
  <c r="D93" i="13"/>
  <c r="D92" i="13"/>
  <c r="D91" i="13"/>
  <c r="D90" i="13"/>
  <c r="D89" i="13"/>
  <c r="D88" i="13"/>
  <c r="D87" i="13"/>
  <c r="D86" i="13"/>
  <c r="D85" i="13"/>
  <c r="D84" i="13"/>
  <c r="D83" i="13"/>
  <c r="D82" i="13"/>
  <c r="D81" i="13"/>
  <c r="D80" i="13"/>
  <c r="D79" i="13"/>
  <c r="D78" i="13"/>
  <c r="D77" i="13"/>
  <c r="D76" i="13"/>
  <c r="D75" i="13"/>
  <c r="D74" i="13"/>
  <c r="D73" i="13"/>
  <c r="D72" i="13"/>
  <c r="D71" i="13"/>
  <c r="D70" i="13"/>
  <c r="D69" i="13"/>
  <c r="D68" i="13"/>
  <c r="D67" i="13"/>
  <c r="D66" i="13"/>
  <c r="D65" i="13"/>
  <c r="D64" i="13"/>
  <c r="D63" i="13"/>
  <c r="D62" i="13"/>
  <c r="D61" i="13"/>
  <c r="D60" i="13"/>
  <c r="D59" i="13"/>
  <c r="D58" i="13"/>
  <c r="D57" i="13"/>
  <c r="D56" i="13"/>
  <c r="N55" i="13"/>
  <c r="M55" i="13"/>
  <c r="H55" i="13"/>
  <c r="C174" i="19" s="1"/>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6" i="13"/>
  <c r="D5" i="13"/>
  <c r="D4" i="13"/>
  <c r="D3" i="13"/>
  <c r="D2" i="13"/>
  <c r="D53" i="3"/>
  <c r="J8" i="8"/>
  <c r="D100" i="3"/>
  <c r="D150" i="3"/>
  <c r="D238" i="3"/>
  <c r="D263" i="3"/>
  <c r="D279" i="3"/>
  <c r="D308" i="3"/>
  <c r="D94" i="3"/>
  <c r="D95" i="3"/>
  <c r="D149" i="3"/>
  <c r="D283" i="3"/>
  <c r="D397" i="3"/>
  <c r="D357" i="3"/>
  <c r="D5" i="3"/>
  <c r="D6" i="3"/>
  <c r="D51" i="3"/>
  <c r="D56" i="3"/>
  <c r="D73" i="3"/>
  <c r="D107" i="3"/>
  <c r="D112" i="3"/>
  <c r="D137" i="3"/>
  <c r="D143" i="3"/>
  <c r="D151" i="3"/>
  <c r="D217" i="3"/>
  <c r="D218" i="3"/>
  <c r="D226" i="3"/>
  <c r="D243" i="3"/>
  <c r="D362" i="3"/>
  <c r="D290" i="3"/>
  <c r="D334" i="3"/>
  <c r="D315" i="3"/>
  <c r="D367" i="3"/>
  <c r="D387" i="3"/>
  <c r="D213" i="3"/>
  <c r="D364" i="3"/>
  <c r="D365" i="3"/>
  <c r="D36" i="3"/>
  <c r="D76" i="3"/>
  <c r="D85" i="3"/>
  <c r="D84" i="3"/>
  <c r="D99" i="3"/>
  <c r="D101" i="3"/>
  <c r="D118" i="3"/>
  <c r="D120" i="3"/>
  <c r="D122" i="3"/>
  <c r="D126" i="3"/>
  <c r="D246" i="3"/>
  <c r="D250" i="3"/>
  <c r="D255" i="3"/>
  <c r="D256" i="3"/>
  <c r="D332" i="3"/>
  <c r="D341" i="3"/>
  <c r="D347" i="3"/>
  <c r="D371" i="3"/>
  <c r="D386" i="3"/>
  <c r="D394" i="3"/>
  <c r="D270" i="3"/>
  <c r="D38" i="3"/>
  <c r="D50" i="3"/>
  <c r="D123" i="3"/>
  <c r="D144" i="3"/>
  <c r="D225" i="3"/>
  <c r="D244" i="3"/>
  <c r="D323" i="3"/>
  <c r="D352" i="3"/>
  <c r="D348" i="3"/>
  <c r="D10" i="3"/>
  <c r="D23" i="3"/>
  <c r="D24" i="3"/>
  <c r="D34" i="3"/>
  <c r="D71" i="3"/>
  <c r="D81" i="3"/>
  <c r="D83" i="3"/>
  <c r="D125" i="3"/>
  <c r="D148" i="3"/>
  <c r="D249" i="3"/>
  <c r="D252" i="3"/>
  <c r="D257" i="3"/>
  <c r="D271" i="3"/>
  <c r="D293" i="3"/>
  <c r="D296" i="3"/>
  <c r="D297" i="3"/>
  <c r="D298" i="3"/>
  <c r="D317" i="3"/>
  <c r="D320" i="3"/>
  <c r="D324" i="3"/>
  <c r="D336" i="3"/>
  <c r="D78" i="3"/>
  <c r="D44" i="3"/>
  <c r="D69" i="3"/>
  <c r="D124" i="3"/>
  <c r="D128" i="3"/>
  <c r="D129" i="3"/>
  <c r="D230" i="3"/>
  <c r="D277" i="3"/>
  <c r="D310" i="3"/>
  <c r="D311" i="3"/>
  <c r="D346" i="3"/>
  <c r="D383" i="3"/>
  <c r="D262" i="3"/>
  <c r="D258" i="3"/>
  <c r="D373" i="3"/>
  <c r="D130" i="3"/>
  <c r="D4" i="3"/>
  <c r="D9" i="3"/>
  <c r="D11" i="3"/>
  <c r="D12" i="3"/>
  <c r="D14" i="3"/>
  <c r="D15" i="3"/>
  <c r="D16" i="3"/>
  <c r="D17" i="3"/>
  <c r="D21" i="3"/>
  <c r="D25" i="3"/>
  <c r="D39" i="3"/>
  <c r="D42" i="3"/>
  <c r="D45" i="3"/>
  <c r="D54" i="3"/>
  <c r="D57" i="3"/>
  <c r="D59" i="3"/>
  <c r="D64" i="3"/>
  <c r="D72" i="3"/>
  <c r="D88" i="3"/>
  <c r="D90" i="3"/>
  <c r="D91" i="3"/>
  <c r="D111" i="3"/>
  <c r="D116" i="3"/>
  <c r="D131" i="3"/>
  <c r="D132" i="3"/>
  <c r="D134" i="3"/>
  <c r="D141" i="3"/>
  <c r="D202" i="3"/>
  <c r="D205" i="3"/>
  <c r="D206" i="3"/>
  <c r="D209" i="3"/>
  <c r="D210" i="3"/>
  <c r="D211" i="3"/>
  <c r="D221" i="3"/>
  <c r="D228" i="3"/>
  <c r="D245" i="3"/>
  <c r="D267" i="3"/>
  <c r="D273" i="3"/>
  <c r="D281" i="3"/>
  <c r="D285" i="3"/>
  <c r="D292" i="3"/>
  <c r="D294" i="3"/>
  <c r="D300" i="3"/>
  <c r="D307" i="3"/>
  <c r="D318" i="3"/>
  <c r="D326" i="3"/>
  <c r="D330" i="3"/>
  <c r="D344" i="3"/>
  <c r="D377" i="3"/>
  <c r="D378" i="3"/>
  <c r="D379" i="3"/>
  <c r="D382" i="3"/>
  <c r="D396" i="3"/>
  <c r="D398" i="3"/>
  <c r="D61" i="3"/>
  <c r="D156" i="3"/>
  <c r="D269" i="3"/>
  <c r="D339" i="3"/>
  <c r="D22" i="3"/>
  <c r="D8" i="3"/>
  <c r="D104" i="3"/>
  <c r="D121" i="3"/>
  <c r="D152" i="3"/>
  <c r="D354" i="3"/>
  <c r="D360" i="3"/>
  <c r="D32" i="3"/>
  <c r="D67" i="3"/>
  <c r="D102" i="3"/>
  <c r="D105" i="3"/>
  <c r="D133" i="3"/>
  <c r="D223" i="3"/>
  <c r="D275" i="3"/>
  <c r="D303" i="3"/>
  <c r="D321" i="3"/>
  <c r="D343" i="3"/>
  <c r="D350" i="3"/>
  <c r="D366" i="3"/>
  <c r="D368" i="3"/>
  <c r="D239" i="3"/>
  <c r="D74" i="3"/>
  <c r="D33" i="3"/>
  <c r="D68" i="3"/>
  <c r="D305" i="3"/>
  <c r="D356" i="3"/>
  <c r="D55" i="3"/>
  <c r="D349" i="3"/>
  <c r="D214" i="3"/>
  <c r="D240" i="3"/>
  <c r="D337" i="3"/>
  <c r="D13" i="3"/>
  <c r="D316" i="3"/>
  <c r="D359" i="3"/>
  <c r="D157" i="3"/>
  <c r="D160" i="3"/>
  <c r="D251" i="3"/>
  <c r="D286" i="3"/>
  <c r="D384" i="3"/>
  <c r="D241" i="3"/>
  <c r="D390" i="3"/>
  <c r="D110" i="3"/>
  <c r="D155" i="3"/>
  <c r="D62" i="3"/>
  <c r="D385" i="3"/>
  <c r="D380" i="3"/>
  <c r="D231" i="3"/>
  <c r="D340" i="3"/>
  <c r="D86" i="3"/>
  <c r="D142" i="3"/>
  <c r="D331" i="3"/>
  <c r="D136" i="3"/>
  <c r="D325" i="3"/>
  <c r="D87" i="3"/>
  <c r="D322" i="3"/>
  <c r="D381" i="3"/>
  <c r="D372" i="3"/>
  <c r="D229" i="3"/>
  <c r="D345" i="3"/>
  <c r="D338" i="3"/>
  <c r="D370" i="3"/>
  <c r="D276" i="3"/>
  <c r="D272" i="3"/>
  <c r="D222" i="3"/>
  <c r="D235" i="3"/>
  <c r="D140" i="3"/>
  <c r="D97" i="3"/>
  <c r="D266" i="3"/>
  <c r="D47" i="3"/>
  <c r="D159" i="3"/>
  <c r="D70" i="3"/>
  <c r="D265" i="3"/>
  <c r="D2" i="3"/>
  <c r="D138" i="3"/>
  <c r="D135" i="3"/>
  <c r="D89" i="3"/>
  <c r="D60" i="3"/>
  <c r="D117" i="3"/>
  <c r="D329" i="3"/>
  <c r="D103" i="3"/>
  <c r="D353" i="3"/>
  <c r="D264" i="3"/>
  <c r="D301" i="3"/>
  <c r="D19" i="3"/>
  <c r="D327" i="3"/>
  <c r="D376" i="3"/>
  <c r="D319" i="3"/>
  <c r="D18" i="3"/>
  <c r="D302" i="3"/>
  <c r="D304" i="3"/>
  <c r="D287" i="3"/>
  <c r="D92" i="3"/>
  <c r="D139" i="3"/>
  <c r="D203" i="3"/>
  <c r="D204" i="3"/>
  <c r="D207" i="3"/>
  <c r="D212" i="3"/>
  <c r="D215" i="3"/>
  <c r="D146" i="3"/>
  <c r="D216" i="3"/>
  <c r="D219" i="3"/>
  <c r="D220" i="3"/>
  <c r="D154" i="3"/>
  <c r="D224" i="3"/>
  <c r="D227" i="3"/>
  <c r="D369" i="3"/>
  <c r="D242" i="3"/>
  <c r="D46" i="3"/>
  <c r="D113" i="3"/>
  <c r="D49" i="3"/>
  <c r="D280" i="3"/>
  <c r="D282" i="3"/>
  <c r="D153" i="3"/>
  <c r="D58" i="3"/>
  <c r="D119" i="3"/>
  <c r="D254" i="3"/>
  <c r="D253" i="3"/>
  <c r="D284" i="3"/>
  <c r="D288" i="3"/>
  <c r="D63" i="3"/>
  <c r="D259" i="3"/>
  <c r="D261" i="3"/>
  <c r="D65" i="3"/>
  <c r="D260" i="3"/>
  <c r="D278" i="3"/>
  <c r="D20" i="3"/>
  <c r="D289" i="3"/>
  <c r="D291" i="3"/>
  <c r="D295" i="3"/>
  <c r="D299" i="3"/>
  <c r="D306" i="3"/>
  <c r="D313" i="3"/>
  <c r="D328" i="3"/>
  <c r="D335" i="3"/>
  <c r="D342" i="3"/>
  <c r="D3" i="3"/>
  <c r="D28" i="3"/>
  <c r="D361" i="3"/>
  <c r="D26" i="3"/>
  <c r="D27" i="3"/>
  <c r="D29" i="3"/>
  <c r="D31" i="3"/>
  <c r="D35" i="3"/>
  <c r="D351" i="3"/>
  <c r="D355" i="3"/>
  <c r="D358" i="3"/>
  <c r="D363" i="3"/>
  <c r="D40" i="3"/>
  <c r="D96" i="3"/>
  <c r="D93" i="3"/>
  <c r="D41" i="3"/>
  <c r="D98" i="3"/>
  <c r="D30" i="3"/>
  <c r="D106" i="3"/>
  <c r="D108" i="3"/>
  <c r="D109" i="3"/>
  <c r="D309" i="3"/>
  <c r="D312" i="3"/>
  <c r="D314" i="3"/>
  <c r="D75" i="3"/>
  <c r="D127" i="3"/>
  <c r="D77" i="3"/>
  <c r="D80" i="3"/>
  <c r="D7" i="3"/>
  <c r="D37" i="3"/>
  <c r="D43" i="3"/>
  <c r="D48" i="3"/>
  <c r="D52" i="3"/>
  <c r="D66" i="3"/>
  <c r="D79" i="3"/>
  <c r="D82" i="3"/>
  <c r="D114" i="3"/>
  <c r="D115" i="3"/>
  <c r="D145" i="3"/>
  <c r="D147" i="3"/>
  <c r="D158" i="3"/>
  <c r="D161" i="3"/>
  <c r="D201" i="3"/>
  <c r="D208" i="3"/>
  <c r="D232" i="3"/>
  <c r="D233" i="3"/>
  <c r="D234" i="3"/>
  <c r="D236" i="3"/>
  <c r="D237" i="3"/>
  <c r="D247" i="3"/>
  <c r="D248" i="3"/>
  <c r="D268" i="3"/>
  <c r="D274" i="3"/>
  <c r="D333" i="3"/>
  <c r="D374" i="3"/>
  <c r="D375" i="3"/>
  <c r="D388" i="3"/>
  <c r="D389" i="3"/>
  <c r="D391" i="3"/>
  <c r="D392" i="3"/>
  <c r="D393" i="3"/>
  <c r="D395" i="3"/>
  <c r="C205" i="2"/>
  <c r="D205" i="2" s="1"/>
  <c r="C204" i="2"/>
  <c r="D204" i="2"/>
  <c r="C203" i="2"/>
  <c r="D203" i="2" s="1"/>
  <c r="C202" i="2"/>
  <c r="D202" i="2" s="1"/>
  <c r="C201" i="2"/>
  <c r="D201" i="2" s="1"/>
  <c r="C200" i="2"/>
  <c r="D200" i="2" s="1"/>
  <c r="C199" i="2"/>
  <c r="D199" i="2" s="1"/>
  <c r="C198" i="2"/>
  <c r="D198" i="2"/>
  <c r="C197" i="2"/>
  <c r="D197" i="2" s="1"/>
  <c r="C196" i="2"/>
  <c r="D196" i="2"/>
  <c r="C195" i="2"/>
  <c r="D195" i="2" s="1"/>
  <c r="C194" i="2"/>
  <c r="D194" i="2" s="1"/>
  <c r="C193" i="2"/>
  <c r="D193" i="2" s="1"/>
  <c r="C192" i="2"/>
  <c r="D192" i="2" s="1"/>
  <c r="C191" i="2"/>
  <c r="D191" i="2" s="1"/>
  <c r="C190" i="2"/>
  <c r="D190" i="2"/>
  <c r="C189" i="2"/>
  <c r="D189" i="2" s="1"/>
  <c r="C188" i="2"/>
  <c r="D188" i="2"/>
  <c r="C187" i="2"/>
  <c r="D187" i="2" s="1"/>
  <c r="C186" i="2"/>
  <c r="D186" i="2" s="1"/>
  <c r="C185" i="2"/>
  <c r="D185" i="2" s="1"/>
  <c r="C184" i="2"/>
  <c r="D184" i="2" s="1"/>
  <c r="C183" i="2"/>
  <c r="D183" i="2" s="1"/>
  <c r="C182" i="2"/>
  <c r="D182" i="2"/>
  <c r="C181" i="2"/>
  <c r="D181" i="2" s="1"/>
  <c r="C180" i="2"/>
  <c r="D180" i="2"/>
  <c r="C179" i="2"/>
  <c r="D179" i="2" s="1"/>
  <c r="C178" i="2"/>
  <c r="D178" i="2" s="1"/>
  <c r="C177" i="2"/>
  <c r="D177" i="2" s="1"/>
  <c r="C176" i="2"/>
  <c r="D176" i="2" s="1"/>
  <c r="C175" i="2"/>
  <c r="D175" i="2" s="1"/>
  <c r="C174" i="2"/>
  <c r="D174" i="2"/>
  <c r="C173" i="2"/>
  <c r="D173" i="2" s="1"/>
  <c r="C172" i="2"/>
  <c r="D172" i="2"/>
  <c r="C171" i="2"/>
  <c r="D171" i="2" s="1"/>
  <c r="C170" i="2"/>
  <c r="D170" i="2" s="1"/>
  <c r="C169" i="2"/>
  <c r="D169" i="2" s="1"/>
  <c r="C168" i="2"/>
  <c r="D168" i="2" s="1"/>
  <c r="C167" i="2"/>
  <c r="D167" i="2" s="1"/>
  <c r="C166" i="2"/>
  <c r="D166" i="2"/>
  <c r="C165" i="2"/>
  <c r="D165" i="2" s="1"/>
  <c r="C164" i="2"/>
  <c r="D164" i="2"/>
  <c r="C163" i="2"/>
  <c r="D163" i="2" s="1"/>
  <c r="C162" i="2"/>
  <c r="D162" i="2" s="1"/>
  <c r="C161" i="2"/>
  <c r="D161" i="2" s="1"/>
  <c r="C160" i="2"/>
  <c r="D160" i="2" s="1"/>
  <c r="C159" i="2"/>
  <c r="D159" i="2" s="1"/>
  <c r="C158" i="2"/>
  <c r="D158" i="2"/>
  <c r="C157" i="2"/>
  <c r="D157" i="2" s="1"/>
  <c r="C156" i="2"/>
  <c r="D156" i="2"/>
  <c r="C155" i="2"/>
  <c r="D155" i="2" s="1"/>
  <c r="C154" i="2"/>
  <c r="D154" i="2" s="1"/>
  <c r="C153" i="2"/>
  <c r="D153" i="2" s="1"/>
  <c r="C152" i="2"/>
  <c r="D152" i="2" s="1"/>
  <c r="C151" i="2"/>
  <c r="D151" i="2" s="1"/>
  <c r="C150" i="2"/>
  <c r="D150" i="2"/>
  <c r="C149" i="2"/>
  <c r="D149" i="2" s="1"/>
  <c r="C148" i="2"/>
  <c r="D148" i="2"/>
  <c r="C147" i="2"/>
  <c r="D147" i="2" s="1"/>
  <c r="C146" i="2"/>
  <c r="D146" i="2" s="1"/>
  <c r="C145" i="2"/>
  <c r="D145" i="2" s="1"/>
  <c r="C144" i="2"/>
  <c r="D144" i="2" s="1"/>
  <c r="C143" i="2"/>
  <c r="D143" i="2" s="1"/>
  <c r="C142" i="2"/>
  <c r="D142" i="2"/>
  <c r="C141" i="2"/>
  <c r="D141" i="2" s="1"/>
  <c r="C140" i="2"/>
  <c r="D140" i="2"/>
  <c r="C139" i="2"/>
  <c r="D139" i="2" s="1"/>
  <c r="C138" i="2"/>
  <c r="D138" i="2" s="1"/>
  <c r="C137" i="2"/>
  <c r="D137" i="2" s="1"/>
  <c r="C136" i="2"/>
  <c r="D136" i="2" s="1"/>
  <c r="C135" i="2"/>
  <c r="D135" i="2" s="1"/>
  <c r="C134" i="2"/>
  <c r="D134" i="2"/>
  <c r="C133" i="2"/>
  <c r="D133" i="2" s="1"/>
  <c r="C132" i="2"/>
  <c r="D132" i="2"/>
  <c r="C131" i="2"/>
  <c r="D131" i="2" s="1"/>
  <c r="C130" i="2"/>
  <c r="D130" i="2" s="1"/>
  <c r="C129" i="2"/>
  <c r="D129" i="2" s="1"/>
  <c r="C128" i="2"/>
  <c r="D128" i="2" s="1"/>
  <c r="C127" i="2"/>
  <c r="D127" i="2" s="1"/>
  <c r="C126" i="2"/>
  <c r="D126" i="2"/>
  <c r="C125" i="2"/>
  <c r="D125" i="2" s="1"/>
  <c r="C124" i="2"/>
  <c r="D124" i="2"/>
  <c r="C123" i="2"/>
  <c r="D123" i="2" s="1"/>
  <c r="C122" i="2"/>
  <c r="D122" i="2" s="1"/>
  <c r="C121" i="2"/>
  <c r="D121" i="2" s="1"/>
  <c r="C120" i="2"/>
  <c r="D120" i="2" s="1"/>
  <c r="C119" i="2"/>
  <c r="D119" i="2" s="1"/>
  <c r="C118" i="2"/>
  <c r="D118" i="2"/>
  <c r="C117" i="2"/>
  <c r="D117" i="2" s="1"/>
  <c r="C116" i="2"/>
  <c r="D116" i="2"/>
  <c r="C115" i="2"/>
  <c r="D115" i="2" s="1"/>
  <c r="C114" i="2"/>
  <c r="D114" i="2" s="1"/>
  <c r="C113" i="2"/>
  <c r="D113" i="2" s="1"/>
  <c r="C112" i="2"/>
  <c r="D112" i="2" s="1"/>
  <c r="C111" i="2"/>
  <c r="D111" i="2" s="1"/>
  <c r="C110" i="2"/>
  <c r="D110" i="2"/>
  <c r="C109" i="2"/>
  <c r="D109" i="2" s="1"/>
  <c r="C108" i="2"/>
  <c r="D108" i="2"/>
  <c r="C107" i="2"/>
  <c r="D107" i="2" s="1"/>
  <c r="C106" i="2"/>
  <c r="D106" i="2" s="1"/>
  <c r="C105" i="2"/>
  <c r="D105" i="2" s="1"/>
  <c r="C104" i="2"/>
  <c r="D104" i="2" s="1"/>
  <c r="C103" i="2"/>
  <c r="D103" i="2" s="1"/>
  <c r="C102" i="2"/>
  <c r="D102" i="2"/>
  <c r="C101" i="2"/>
  <c r="D101" i="2" s="1"/>
  <c r="C100" i="2"/>
  <c r="D100" i="2"/>
  <c r="C99" i="2"/>
  <c r="D99" i="2" s="1"/>
  <c r="C98" i="2"/>
  <c r="D98" i="2" s="1"/>
  <c r="C97" i="2"/>
  <c r="D97" i="2" s="1"/>
  <c r="C96" i="2"/>
  <c r="D96" i="2" s="1"/>
  <c r="C95" i="2"/>
  <c r="D95" i="2" s="1"/>
  <c r="C94" i="2"/>
  <c r="D94" i="2"/>
  <c r="C93" i="2"/>
  <c r="D93" i="2" s="1"/>
  <c r="C92" i="2"/>
  <c r="D92" i="2"/>
  <c r="C91" i="2"/>
  <c r="D91" i="2" s="1"/>
  <c r="C90" i="2"/>
  <c r="D90" i="2" s="1"/>
  <c r="C89" i="2"/>
  <c r="D89" i="2" s="1"/>
  <c r="C88" i="2"/>
  <c r="D88" i="2" s="1"/>
  <c r="C87" i="2"/>
  <c r="D87" i="2" s="1"/>
  <c r="C86" i="2"/>
  <c r="D86" i="2"/>
  <c r="C85" i="2"/>
  <c r="D85" i="2" s="1"/>
  <c r="C84" i="2"/>
  <c r="D84" i="2"/>
  <c r="C83" i="2"/>
  <c r="D83" i="2" s="1"/>
  <c r="C82" i="2"/>
  <c r="D82" i="2" s="1"/>
  <c r="C81" i="2"/>
  <c r="D81" i="2" s="1"/>
  <c r="C80" i="2"/>
  <c r="D80" i="2" s="1"/>
  <c r="C79" i="2"/>
  <c r="D79" i="2" s="1"/>
  <c r="C78" i="2"/>
  <c r="D78" i="2"/>
  <c r="C77" i="2"/>
  <c r="D77" i="2" s="1"/>
  <c r="C76" i="2"/>
  <c r="D76" i="2"/>
  <c r="C75" i="2"/>
  <c r="D75" i="2" s="1"/>
  <c r="C74" i="2"/>
  <c r="D74" i="2" s="1"/>
  <c r="C73" i="2"/>
  <c r="D73" i="2" s="1"/>
  <c r="C72" i="2"/>
  <c r="D72" i="2" s="1"/>
  <c r="C71" i="2"/>
  <c r="D71" i="2" s="1"/>
  <c r="C70" i="2"/>
  <c r="D70" i="2"/>
  <c r="C69" i="2"/>
  <c r="D69" i="2" s="1"/>
  <c r="C68" i="2"/>
  <c r="D68" i="2"/>
  <c r="C67" i="2"/>
  <c r="D67" i="2" s="1"/>
  <c r="C66" i="2"/>
  <c r="D66" i="2" s="1"/>
  <c r="C65" i="2"/>
  <c r="D65" i="2" s="1"/>
  <c r="C64" i="2"/>
  <c r="D64" i="2" s="1"/>
  <c r="C63" i="2"/>
  <c r="D63" i="2" s="1"/>
  <c r="C62" i="2"/>
  <c r="D62" i="2"/>
  <c r="C61" i="2"/>
  <c r="D61" i="2" s="1"/>
  <c r="C60" i="2"/>
  <c r="D60" i="2"/>
  <c r="C59" i="2"/>
  <c r="D59" i="2" s="1"/>
  <c r="C58" i="2"/>
  <c r="D58" i="2" s="1"/>
  <c r="C57" i="2"/>
  <c r="D57" i="2" s="1"/>
  <c r="C56" i="2"/>
  <c r="D56" i="2" s="1"/>
  <c r="C55" i="2"/>
  <c r="D55" i="2" s="1"/>
  <c r="C54" i="2"/>
  <c r="D54" i="2"/>
  <c r="C53" i="2"/>
  <c r="D53" i="2" s="1"/>
  <c r="C52" i="2"/>
  <c r="D52" i="2"/>
  <c r="C51" i="2"/>
  <c r="D51" i="2" s="1"/>
  <c r="C50" i="2"/>
  <c r="D50" i="2" s="1"/>
  <c r="C49" i="2"/>
  <c r="D49" i="2" s="1"/>
  <c r="C48" i="2"/>
  <c r="D48" i="2" s="1"/>
  <c r="C47" i="2"/>
  <c r="D47" i="2" s="1"/>
  <c r="C46" i="2"/>
  <c r="D46" i="2"/>
  <c r="C45" i="2"/>
  <c r="D45" i="2" s="1"/>
  <c r="C44" i="2"/>
  <c r="D44" i="2"/>
  <c r="C43" i="2"/>
  <c r="D43" i="2" s="1"/>
  <c r="C42" i="2"/>
  <c r="D42" i="2" s="1"/>
  <c r="C41" i="2"/>
  <c r="D41" i="2" s="1"/>
  <c r="C40" i="2"/>
  <c r="D40" i="2" s="1"/>
  <c r="C39" i="2"/>
  <c r="D39" i="2" s="1"/>
  <c r="C38" i="2"/>
  <c r="D38" i="2"/>
  <c r="C37" i="2"/>
  <c r="D37" i="2" s="1"/>
  <c r="C36" i="2"/>
  <c r="D36" i="2"/>
  <c r="C35" i="2"/>
  <c r="D35" i="2" s="1"/>
  <c r="C34" i="2"/>
  <c r="D34" i="2"/>
  <c r="C33" i="2"/>
  <c r="D33" i="2" s="1"/>
  <c r="C32" i="2"/>
  <c r="D32" i="2"/>
  <c r="C31" i="2"/>
  <c r="D31" i="2" s="1"/>
  <c r="C30" i="2"/>
  <c r="D30" i="2"/>
  <c r="C29" i="2"/>
  <c r="D29" i="2" s="1"/>
  <c r="C28" i="2"/>
  <c r="D28" i="2" s="1"/>
  <c r="C27" i="2"/>
  <c r="D27" i="2" s="1"/>
  <c r="C26" i="2"/>
  <c r="D26" i="2" s="1"/>
  <c r="C25" i="2"/>
  <c r="D25" i="2" s="1"/>
  <c r="C24" i="2"/>
  <c r="D24" i="2" s="1"/>
  <c r="C23" i="2"/>
  <c r="D23" i="2" s="1"/>
  <c r="C22" i="2"/>
  <c r="D22" i="2" s="1"/>
  <c r="C21" i="2"/>
  <c r="D21" i="2" s="1"/>
  <c r="C20" i="2"/>
  <c r="D20" i="2" s="1"/>
  <c r="C19" i="2"/>
  <c r="D19" i="2" s="1"/>
  <c r="C18" i="2"/>
  <c r="D18" i="2" s="1"/>
  <c r="C17" i="2"/>
  <c r="D17" i="2" s="1"/>
  <c r="C16" i="2"/>
  <c r="D16" i="2" s="1"/>
  <c r="C15" i="2"/>
  <c r="D15" i="2" s="1"/>
  <c r="C14" i="2"/>
  <c r="D14" i="2" s="1"/>
  <c r="C13" i="2"/>
  <c r="D13" i="2" s="1"/>
  <c r="C12" i="2"/>
  <c r="D12" i="2" s="1"/>
  <c r="C11" i="2"/>
  <c r="D11" i="2" s="1"/>
  <c r="C10" i="2"/>
  <c r="D10" i="2" s="1"/>
  <c r="C9" i="2"/>
  <c r="D9" i="2" s="1"/>
  <c r="C8" i="2"/>
  <c r="D8" i="2" s="1"/>
  <c r="C7" i="2"/>
  <c r="D7" i="2" s="1"/>
  <c r="C6" i="2"/>
  <c r="D6" i="2" s="1"/>
  <c r="C5" i="2"/>
  <c r="D5" i="2" s="1"/>
  <c r="C4" i="2"/>
  <c r="D4" i="2" s="1"/>
  <c r="C3" i="2"/>
  <c r="D3" i="2" s="1"/>
  <c r="C2" i="2"/>
  <c r="D2" i="2" s="1"/>
  <c r="M55" i="3"/>
  <c r="L55" i="3"/>
  <c r="H55" i="3"/>
  <c r="G4" i="17"/>
  <c r="I55" i="13" l="1"/>
  <c r="D174" i="19" s="1"/>
  <c r="H91" i="3"/>
  <c r="H113" i="13"/>
  <c r="C13" i="19" s="1"/>
  <c r="H134" i="13"/>
  <c r="C17" i="19" s="1"/>
  <c r="H118" i="13"/>
  <c r="C14" i="19" s="1"/>
  <c r="H125" i="13"/>
  <c r="C16" i="19" s="1"/>
  <c r="H119" i="13"/>
  <c r="C15" i="19" s="1"/>
  <c r="H110" i="13"/>
  <c r="C12" i="19" s="1"/>
  <c r="K91" i="3"/>
  <c r="L91" i="3"/>
  <c r="C275" i="19"/>
  <c r="G55" i="3"/>
  <c r="L80" i="3"/>
  <c r="M244" i="3"/>
  <c r="G287" i="3"/>
  <c r="M86" i="3"/>
  <c r="G110" i="3"/>
  <c r="K253" i="3"/>
  <c r="H301" i="3"/>
  <c r="L302" i="3"/>
  <c r="H289" i="3"/>
  <c r="K147" i="3"/>
  <c r="K353" i="3"/>
  <c r="H395" i="3"/>
  <c r="M227" i="3"/>
  <c r="H366" i="3"/>
  <c r="G91" i="3"/>
  <c r="G358" i="3"/>
  <c r="G216" i="3"/>
  <c r="H307" i="3"/>
  <c r="L69" i="3"/>
  <c r="H244" i="3"/>
  <c r="K368" i="3"/>
  <c r="K390" i="3"/>
  <c r="G224" i="3"/>
  <c r="K229" i="3"/>
  <c r="L66" i="3"/>
  <c r="L135" i="3"/>
  <c r="M155" i="3"/>
  <c r="G213" i="3"/>
  <c r="H159" i="3"/>
  <c r="N82" i="13"/>
  <c r="K240" i="3"/>
  <c r="L61" i="3"/>
  <c r="H351" i="3"/>
  <c r="G266" i="3"/>
  <c r="L301" i="3"/>
  <c r="L151" i="3"/>
  <c r="G382" i="3"/>
  <c r="G311" i="3"/>
  <c r="M271" i="3"/>
  <c r="M217" i="3"/>
  <c r="H238" i="3"/>
  <c r="H372" i="3"/>
  <c r="H347" i="3"/>
  <c r="L111" i="3"/>
  <c r="H389" i="3"/>
  <c r="G390" i="3"/>
  <c r="G265" i="3"/>
  <c r="K82" i="3"/>
  <c r="H260" i="3"/>
  <c r="M386" i="3"/>
  <c r="K151" i="3"/>
  <c r="M268" i="3"/>
  <c r="H290" i="3"/>
  <c r="K233" i="3"/>
  <c r="H376" i="3"/>
  <c r="J42" i="3"/>
  <c r="H125" i="3"/>
  <c r="G338" i="3"/>
  <c r="K217" i="3"/>
  <c r="L323" i="3"/>
  <c r="H231" i="3"/>
  <c r="G246" i="3"/>
  <c r="M387" i="3"/>
  <c r="M310" i="3"/>
  <c r="H302" i="3"/>
  <c r="L336" i="3"/>
  <c r="K357" i="3"/>
  <c r="K209" i="3"/>
  <c r="H328" i="3"/>
  <c r="L266" i="3"/>
  <c r="L395" i="3"/>
  <c r="M91" i="3"/>
  <c r="L91" i="13"/>
  <c r="K389" i="3"/>
  <c r="H373" i="3"/>
  <c r="H392" i="3"/>
  <c r="G232" i="3"/>
  <c r="H243" i="3"/>
  <c r="M363" i="3"/>
  <c r="H352" i="3"/>
  <c r="K118" i="3"/>
  <c r="H363" i="3"/>
  <c r="H354" i="3"/>
  <c r="L147" i="3"/>
  <c r="L201" i="3"/>
  <c r="G330" i="3"/>
  <c r="L50" i="3"/>
  <c r="H299" i="3"/>
  <c r="H336" i="3"/>
  <c r="G262" i="3"/>
  <c r="H247" i="3"/>
  <c r="M356" i="3"/>
  <c r="H152" i="3"/>
  <c r="H268" i="3"/>
  <c r="H337" i="3"/>
  <c r="H329" i="3"/>
  <c r="K263" i="3"/>
  <c r="M142" i="3"/>
  <c r="G385" i="3"/>
  <c r="K99" i="3"/>
  <c r="G289" i="3"/>
  <c r="L88" i="3"/>
  <c r="M329" i="3"/>
  <c r="M248" i="3"/>
  <c r="M158" i="3"/>
  <c r="L230" i="3"/>
  <c r="K107" i="3"/>
  <c r="L237" i="3"/>
  <c r="M256" i="3"/>
  <c r="L297" i="3"/>
  <c r="G280" i="3"/>
  <c r="L389" i="3"/>
  <c r="K277" i="3"/>
  <c r="G362" i="3"/>
  <c r="G244" i="3"/>
  <c r="G356" i="3"/>
  <c r="H211" i="3"/>
  <c r="H207" i="3"/>
  <c r="H265" i="3"/>
  <c r="G221" i="3"/>
  <c r="M300" i="3"/>
  <c r="K322" i="3"/>
  <c r="H220" i="3"/>
  <c r="M92" i="3"/>
  <c r="K157" i="3"/>
  <c r="G281" i="3"/>
  <c r="G319" i="3"/>
  <c r="G202" i="3"/>
  <c r="G259" i="3"/>
  <c r="H242" i="3"/>
  <c r="M331" i="3"/>
  <c r="L81" i="3"/>
  <c r="K374" i="3"/>
  <c r="H343" i="3"/>
  <c r="G141" i="3"/>
  <c r="K331" i="3"/>
  <c r="L133" i="3"/>
  <c r="L86" i="3"/>
  <c r="L380" i="3"/>
  <c r="M226" i="3"/>
  <c r="G240" i="3"/>
  <c r="M322" i="3"/>
  <c r="M201" i="3"/>
  <c r="M109" i="3"/>
  <c r="M104" i="3"/>
  <c r="L365" i="3"/>
  <c r="K139" i="3"/>
  <c r="H219" i="3"/>
  <c r="K376" i="3"/>
  <c r="G327" i="3"/>
  <c r="K295" i="3"/>
  <c r="K377" i="3"/>
  <c r="M243" i="3"/>
  <c r="K88" i="3"/>
  <c r="K305" i="3"/>
  <c r="K90" i="3"/>
  <c r="K119" i="3"/>
  <c r="L371" i="3"/>
  <c r="L269" i="3"/>
  <c r="G294" i="3"/>
  <c r="L343" i="3"/>
  <c r="H229" i="3"/>
  <c r="L109" i="3"/>
  <c r="K95" i="3"/>
  <c r="L108" i="3"/>
  <c r="K379" i="3"/>
  <c r="K124" i="3"/>
  <c r="L289" i="3"/>
  <c r="M93" i="3"/>
  <c r="G313" i="3"/>
  <c r="M260" i="3"/>
  <c r="K278" i="3"/>
  <c r="H256" i="3"/>
  <c r="G107" i="3"/>
  <c r="K220" i="3"/>
  <c r="K282" i="3"/>
  <c r="H326" i="3"/>
  <c r="L321" i="3"/>
  <c r="M306" i="3"/>
  <c r="H236" i="3"/>
  <c r="K225" i="3"/>
  <c r="H250" i="3"/>
  <c r="L142" i="3"/>
  <c r="G312" i="3"/>
  <c r="H214" i="3"/>
  <c r="M242" i="3"/>
  <c r="H375" i="3"/>
  <c r="G326" i="3"/>
  <c r="G351" i="3"/>
  <c r="H234" i="3"/>
  <c r="G152" i="3"/>
  <c r="G302" i="3"/>
  <c r="M44" i="3"/>
  <c r="M140" i="3"/>
  <c r="M366" i="3"/>
  <c r="L337" i="3"/>
  <c r="L82" i="3"/>
  <c r="M343" i="3"/>
  <c r="G398" i="3"/>
  <c r="M209" i="3"/>
  <c r="G48" i="3"/>
  <c r="K348" i="3"/>
  <c r="L326" i="3"/>
  <c r="M76" i="3"/>
  <c r="M81" i="3"/>
  <c r="M348" i="3"/>
  <c r="H319" i="3"/>
  <c r="H232" i="3"/>
  <c r="G306" i="3"/>
  <c r="H396" i="3"/>
  <c r="K310" i="3"/>
  <c r="G376" i="3"/>
  <c r="H397" i="3"/>
  <c r="K280" i="3"/>
  <c r="G369" i="3"/>
  <c r="G212" i="3"/>
  <c r="L131" i="3"/>
  <c r="G337" i="3"/>
  <c r="L56" i="3"/>
  <c r="H261" i="3"/>
  <c r="G381" i="3"/>
  <c r="L205" i="3"/>
  <c r="G278" i="3"/>
  <c r="H346" i="3"/>
  <c r="M60" i="3"/>
  <c r="H249" i="3"/>
  <c r="M127" i="3"/>
  <c r="G375" i="3"/>
  <c r="L391" i="3"/>
  <c r="G304" i="3"/>
  <c r="L245" i="3"/>
  <c r="M249" i="3"/>
  <c r="L332" i="3"/>
  <c r="L311" i="3"/>
  <c r="G345" i="3"/>
  <c r="K272" i="3"/>
  <c r="K380" i="3"/>
  <c r="H327" i="3"/>
  <c r="L386" i="3"/>
  <c r="H245" i="3"/>
  <c r="G228" i="3"/>
  <c r="L79" i="3"/>
  <c r="H272" i="3"/>
  <c r="G285" i="3"/>
  <c r="K384" i="3"/>
  <c r="H288" i="3"/>
  <c r="G269" i="3"/>
  <c r="K222" i="3"/>
  <c r="G255" i="3"/>
  <c r="G288" i="3"/>
  <c r="K213" i="3"/>
  <c r="H313" i="3"/>
  <c r="H246" i="3"/>
  <c r="H291" i="3"/>
  <c r="L101" i="3"/>
  <c r="L356" i="3"/>
  <c r="L72" i="3"/>
  <c r="H382" i="3"/>
  <c r="G384" i="3"/>
  <c r="K224" i="3"/>
  <c r="H263" i="3"/>
  <c r="K235" i="3"/>
  <c r="G214" i="3"/>
  <c r="H300" i="3"/>
  <c r="K104" i="3"/>
  <c r="G125" i="3"/>
  <c r="K258" i="3"/>
  <c r="G276" i="3"/>
  <c r="G247" i="3"/>
  <c r="L366" i="3"/>
  <c r="G119" i="3"/>
  <c r="M294" i="3"/>
  <c r="L159" i="3"/>
  <c r="L228" i="3"/>
  <c r="M130" i="3"/>
  <c r="G320" i="3"/>
  <c r="M241" i="3"/>
  <c r="H387" i="3"/>
  <c r="M235" i="3"/>
  <c r="L367" i="3"/>
  <c r="H137" i="3"/>
  <c r="M302" i="3"/>
  <c r="L280" i="3"/>
  <c r="M112" i="3"/>
  <c r="M274" i="3"/>
  <c r="K274" i="3"/>
  <c r="M115" i="3"/>
  <c r="H367" i="3"/>
  <c r="H259" i="3"/>
  <c r="K116" i="3"/>
  <c r="K269" i="3"/>
  <c r="K251" i="3"/>
  <c r="K227" i="3"/>
  <c r="H235" i="3"/>
  <c r="K214" i="3"/>
  <c r="K302" i="3"/>
  <c r="G364" i="3"/>
  <c r="K156" i="3"/>
  <c r="M269" i="3"/>
  <c r="K256" i="3"/>
  <c r="L288" i="3"/>
  <c r="K339" i="3"/>
  <c r="K84" i="3"/>
  <c r="M364" i="3"/>
  <c r="G295" i="3"/>
  <c r="L309" i="3"/>
  <c r="G315" i="3"/>
  <c r="M263" i="3"/>
  <c r="H88" i="3"/>
  <c r="H333" i="3"/>
  <c r="M63" i="3"/>
  <c r="L116" i="3"/>
  <c r="M72" i="13"/>
  <c r="L154" i="3"/>
  <c r="G254" i="3"/>
  <c r="L157" i="13"/>
  <c r="L155" i="13"/>
  <c r="I152" i="13"/>
  <c r="D199" i="19" s="1"/>
  <c r="L150" i="13"/>
  <c r="H144" i="13"/>
  <c r="C195" i="19" s="1"/>
  <c r="L137" i="13"/>
  <c r="L127" i="13"/>
  <c r="I125" i="13"/>
  <c r="D16" i="19" s="1"/>
  <c r="L120" i="13"/>
  <c r="L118" i="13"/>
  <c r="L113" i="13"/>
  <c r="I104" i="13"/>
  <c r="D185" i="19" s="1"/>
  <c r="L102" i="13"/>
  <c r="L94" i="13"/>
  <c r="L92" i="13"/>
  <c r="L89" i="13"/>
  <c r="L86" i="13"/>
  <c r="L84" i="13"/>
  <c r="L82" i="13"/>
  <c r="N80" i="13"/>
  <c r="N73" i="13"/>
  <c r="M70" i="13"/>
  <c r="M66" i="13"/>
  <c r="N64" i="13"/>
  <c r="M63" i="13"/>
  <c r="N61" i="13"/>
  <c r="M58" i="13"/>
  <c r="N56" i="13"/>
  <c r="N54" i="13"/>
  <c r="M51" i="13"/>
  <c r="I48" i="13"/>
  <c r="D7" i="19" s="1"/>
  <c r="G340" i="3"/>
  <c r="G324" i="3"/>
  <c r="K265" i="3"/>
  <c r="K245" i="3"/>
  <c r="G238" i="3"/>
  <c r="H305" i="3"/>
  <c r="M94" i="3"/>
  <c r="K128" i="3"/>
  <c r="L214" i="3"/>
  <c r="L150" i="3"/>
  <c r="H257" i="3"/>
  <c r="G104" i="3"/>
  <c r="G359" i="3"/>
  <c r="G321" i="3"/>
  <c r="H227" i="3"/>
  <c r="K314" i="3"/>
  <c r="G88" i="3"/>
  <c r="M135" i="3"/>
  <c r="K109" i="3"/>
  <c r="H315" i="3"/>
  <c r="H284" i="3"/>
  <c r="L51" i="3"/>
  <c r="L139" i="3"/>
  <c r="L285" i="3"/>
  <c r="H271" i="3"/>
  <c r="G377" i="3"/>
  <c r="L120" i="3"/>
  <c r="M57" i="3"/>
  <c r="M103" i="3"/>
  <c r="M65" i="3"/>
  <c r="M123" i="3"/>
  <c r="M312" i="3"/>
  <c r="M383" i="3"/>
  <c r="M98" i="3"/>
  <c r="L276" i="3"/>
  <c r="M122" i="3"/>
  <c r="L140" i="3"/>
  <c r="L249" i="3"/>
  <c r="L328" i="3"/>
  <c r="M128" i="3"/>
  <c r="H321" i="3"/>
  <c r="H156" i="3"/>
  <c r="L208" i="3"/>
  <c r="L363" i="3"/>
  <c r="M313" i="3"/>
  <c r="M295" i="3"/>
  <c r="M353" i="3"/>
  <c r="M267" i="3"/>
  <c r="M328" i="3"/>
  <c r="M126" i="3"/>
  <c r="M157" i="3"/>
  <c r="L375" i="3"/>
  <c r="M336" i="3"/>
  <c r="L351" i="3"/>
  <c r="L105" i="3"/>
  <c r="H104" i="3"/>
  <c r="G290" i="3"/>
  <c r="L221" i="3"/>
  <c r="M377" i="3"/>
  <c r="M113" i="3"/>
  <c r="M362" i="3"/>
  <c r="M344" i="3"/>
  <c r="M318" i="3"/>
  <c r="M349" i="3"/>
  <c r="L327" i="3"/>
  <c r="H286" i="3"/>
  <c r="M219" i="3"/>
  <c r="L119" i="3"/>
  <c r="L127" i="3"/>
  <c r="L313" i="3"/>
  <c r="H240" i="3"/>
  <c r="K138" i="3"/>
  <c r="K86" i="3"/>
  <c r="M290" i="3"/>
  <c r="L242" i="3"/>
  <c r="G236" i="3"/>
  <c r="L385" i="3"/>
  <c r="L254" i="3"/>
  <c r="H144" i="3"/>
  <c r="M212" i="3"/>
  <c r="M398" i="3"/>
  <c r="M208" i="3"/>
  <c r="L364" i="3"/>
  <c r="L347" i="3"/>
  <c r="M75" i="3"/>
  <c r="H303" i="3"/>
  <c r="K221" i="3"/>
  <c r="G318" i="3"/>
  <c r="M53" i="3"/>
  <c r="K335" i="3"/>
  <c r="G303" i="3"/>
  <c r="L377" i="3"/>
  <c r="H349" i="3"/>
  <c r="L93" i="3"/>
  <c r="H254" i="3"/>
  <c r="G305" i="3"/>
  <c r="M149" i="3"/>
  <c r="L92" i="3"/>
  <c r="M266" i="3"/>
  <c r="H398" i="3"/>
  <c r="K292" i="3"/>
  <c r="G342" i="3"/>
  <c r="H362" i="3"/>
  <c r="K367" i="3"/>
  <c r="H295" i="3"/>
  <c r="H340" i="3"/>
  <c r="L307" i="3"/>
  <c r="L350" i="3"/>
  <c r="H294" i="3"/>
  <c r="H255" i="3"/>
  <c r="K385" i="3"/>
  <c r="K232" i="3"/>
  <c r="G394" i="3"/>
  <c r="H267" i="3"/>
  <c r="K283" i="3"/>
  <c r="K103" i="3"/>
  <c r="M214" i="3"/>
  <c r="M106" i="3"/>
  <c r="M358" i="3"/>
  <c r="H252" i="3"/>
  <c r="K120" i="3"/>
  <c r="G219" i="3"/>
  <c r="G250" i="3"/>
  <c r="H217" i="3"/>
  <c r="N86" i="13"/>
  <c r="N94" i="13"/>
  <c r="N102" i="13"/>
  <c r="N110" i="13"/>
  <c r="N118" i="13"/>
  <c r="N126" i="13"/>
  <c r="N134" i="13"/>
  <c r="N142" i="13"/>
  <c r="N150" i="13"/>
  <c r="N158" i="13"/>
  <c r="N89" i="13"/>
  <c r="N97" i="13"/>
  <c r="N105" i="13"/>
  <c r="N113" i="13"/>
  <c r="N121" i="13"/>
  <c r="N129" i="13"/>
  <c r="N137" i="13"/>
  <c r="N145" i="13"/>
  <c r="N153" i="13"/>
  <c r="N161" i="13"/>
  <c r="N90" i="13"/>
  <c r="N122" i="13"/>
  <c r="N154" i="13"/>
  <c r="I153" i="13"/>
  <c r="D56" i="19" s="1"/>
  <c r="I141" i="13"/>
  <c r="D18" i="19" s="1"/>
  <c r="L139" i="13"/>
  <c r="L134" i="13"/>
  <c r="L125" i="13"/>
  <c r="L117" i="13"/>
  <c r="L112" i="13"/>
  <c r="L110" i="13"/>
  <c r="L100" i="13"/>
  <c r="L88" i="13"/>
  <c r="N81" i="13"/>
  <c r="M79" i="13"/>
  <c r="N77" i="13"/>
  <c r="N75" i="13"/>
  <c r="N65" i="13"/>
  <c r="N63" i="13"/>
  <c r="N59" i="13"/>
  <c r="N57" i="13"/>
  <c r="M49" i="13"/>
  <c r="M42" i="13"/>
  <c r="M132" i="3"/>
  <c r="L59" i="3"/>
  <c r="M255" i="3"/>
  <c r="G215" i="3"/>
  <c r="H306" i="3"/>
  <c r="G363" i="3"/>
  <c r="K123" i="3"/>
  <c r="M315" i="3"/>
  <c r="G211" i="3"/>
  <c r="G201" i="3"/>
  <c r="G308" i="3"/>
  <c r="K296" i="3"/>
  <c r="H226" i="3"/>
  <c r="M334" i="3"/>
  <c r="G233" i="3"/>
  <c r="H365" i="3"/>
  <c r="G225" i="3"/>
  <c r="L287" i="3"/>
  <c r="K146" i="3"/>
  <c r="H273" i="3"/>
  <c r="M237" i="3"/>
  <c r="M270" i="3"/>
  <c r="M276" i="3"/>
  <c r="M251" i="3"/>
  <c r="N98" i="13"/>
  <c r="N130" i="13"/>
  <c r="M80" i="13"/>
  <c r="I159" i="13"/>
  <c r="D319" i="19" s="1"/>
  <c r="I156" i="13"/>
  <c r="D118" i="19" s="1"/>
  <c r="L154" i="13"/>
  <c r="I147" i="13"/>
  <c r="D332" i="19" s="1"/>
  <c r="L145" i="13"/>
  <c r="H141" i="13"/>
  <c r="C18" i="19" s="1"/>
  <c r="L136" i="13"/>
  <c r="L132" i="13"/>
  <c r="L130" i="13"/>
  <c r="L122" i="13"/>
  <c r="L107" i="13"/>
  <c r="L105" i="13"/>
  <c r="L90" i="13"/>
  <c r="L83" i="13"/>
  <c r="M73" i="13"/>
  <c r="N71" i="13"/>
  <c r="N69" i="13"/>
  <c r="N67" i="13"/>
  <c r="N60" i="13"/>
  <c r="M59" i="13"/>
  <c r="M54" i="13"/>
  <c r="N52" i="13"/>
  <c r="N50" i="13"/>
  <c r="M47" i="13"/>
  <c r="N45" i="13"/>
  <c r="N43" i="13"/>
  <c r="G391" i="3"/>
  <c r="H342" i="3"/>
  <c r="L340" i="3"/>
  <c r="L49" i="3"/>
  <c r="L352" i="3"/>
  <c r="K382" i="3"/>
  <c r="H355" i="3"/>
  <c r="K85" i="3"/>
  <c r="L136" i="3"/>
  <c r="G349" i="3"/>
  <c r="H223" i="3"/>
  <c r="L202" i="3"/>
  <c r="L387" i="3"/>
  <c r="L216" i="3"/>
  <c r="G299" i="3"/>
  <c r="H350" i="3"/>
  <c r="G372" i="3"/>
  <c r="M87" i="3"/>
  <c r="K270" i="3"/>
  <c r="G208" i="3"/>
  <c r="M207" i="3"/>
  <c r="M58" i="3"/>
  <c r="M321" i="3"/>
  <c r="M347" i="3"/>
  <c r="M62" i="3"/>
  <c r="M393" i="3"/>
  <c r="M272" i="3"/>
  <c r="L335" i="3"/>
  <c r="L329" i="3"/>
  <c r="L123" i="3"/>
  <c r="M79" i="3"/>
  <c r="G310" i="3"/>
  <c r="M134" i="3"/>
  <c r="M121" i="3"/>
  <c r="M308" i="3"/>
  <c r="M395" i="3"/>
  <c r="M216" i="3"/>
  <c r="M346" i="3"/>
  <c r="L87" i="3"/>
  <c r="M355" i="3"/>
  <c r="L156" i="3"/>
  <c r="L211" i="3"/>
  <c r="H230" i="3"/>
  <c r="M159" i="3"/>
  <c r="M359" i="3"/>
  <c r="M298" i="3"/>
  <c r="M133" i="3"/>
  <c r="M234" i="3"/>
  <c r="L215" i="3"/>
  <c r="M206" i="3"/>
  <c r="M373" i="3"/>
  <c r="M286" i="3"/>
  <c r="L360" i="3"/>
  <c r="N106" i="13"/>
  <c r="N138" i="13"/>
  <c r="H152" i="13"/>
  <c r="C199" i="19" s="1"/>
  <c r="L142" i="13"/>
  <c r="L124" i="13"/>
  <c r="L111" i="13"/>
  <c r="L96" i="13"/>
  <c r="I93" i="13"/>
  <c r="D321" i="19" s="1"/>
  <c r="L85" i="13"/>
  <c r="M78" i="13"/>
  <c r="N76" i="13"/>
  <c r="N74" i="13"/>
  <c r="M69" i="13"/>
  <c r="M64" i="13"/>
  <c r="M62" i="13"/>
  <c r="M60" i="13"/>
  <c r="M56" i="13"/>
  <c r="M50" i="13"/>
  <c r="N48" i="13"/>
  <c r="G272" i="3"/>
  <c r="G227" i="3"/>
  <c r="K266" i="3"/>
  <c r="H208" i="3"/>
  <c r="H378" i="3"/>
  <c r="G355" i="3"/>
  <c r="G260" i="3"/>
  <c r="M89" i="3"/>
  <c r="M338" i="3"/>
  <c r="H384" i="3"/>
  <c r="K230" i="3"/>
  <c r="M326" i="3"/>
  <c r="K396" i="3"/>
  <c r="G386" i="3"/>
  <c r="L258" i="3"/>
  <c r="L71" i="3"/>
  <c r="H311" i="3"/>
  <c r="G113" i="3"/>
  <c r="H262" i="3"/>
  <c r="M124" i="3"/>
  <c r="M279" i="3"/>
  <c r="M394" i="3"/>
  <c r="M88" i="3"/>
  <c r="M230" i="3"/>
  <c r="L247" i="3"/>
  <c r="M317" i="3"/>
  <c r="L220" i="3"/>
  <c r="L253" i="3"/>
  <c r="M222" i="3"/>
  <c r="H153" i="3"/>
  <c r="H201" i="3"/>
  <c r="L241" i="3"/>
  <c r="M202" i="3"/>
  <c r="M97" i="3"/>
  <c r="M139" i="3"/>
  <c r="M117" i="3"/>
  <c r="M388" i="3"/>
  <c r="L295" i="3"/>
  <c r="M381" i="3"/>
  <c r="L236" i="3"/>
  <c r="K92" i="3"/>
  <c r="G368" i="3"/>
  <c r="M335" i="3"/>
  <c r="M324" i="3"/>
  <c r="M283" i="3"/>
  <c r="M245" i="3"/>
  <c r="N114" i="13"/>
  <c r="L153" i="13"/>
  <c r="I144" i="13"/>
  <c r="D195" i="19" s="1"/>
  <c r="I137" i="13"/>
  <c r="D147" i="19" s="1"/>
  <c r="L131" i="13"/>
  <c r="M74" i="13"/>
  <c r="M53" i="13"/>
  <c r="N42" i="13"/>
  <c r="M385" i="3"/>
  <c r="L354" i="3"/>
  <c r="L305" i="3"/>
  <c r="G350" i="3"/>
  <c r="H258" i="3"/>
  <c r="L369" i="3"/>
  <c r="M101" i="3"/>
  <c r="L359" i="3"/>
  <c r="L300" i="3"/>
  <c r="M47" i="3"/>
  <c r="G292" i="3"/>
  <c r="M118" i="3"/>
  <c r="M379" i="3"/>
  <c r="M131" i="3"/>
  <c r="L95" i="3"/>
  <c r="K248" i="3"/>
  <c r="M252" i="3"/>
  <c r="M56" i="3"/>
  <c r="M304" i="3"/>
  <c r="L308" i="3"/>
  <c r="M296" i="3"/>
  <c r="L303" i="3"/>
  <c r="M339" i="3"/>
  <c r="H393" i="3"/>
  <c r="K362" i="3"/>
  <c r="K113" i="3"/>
  <c r="G300" i="3"/>
  <c r="L141" i="3"/>
  <c r="G220" i="3"/>
  <c r="L256" i="3"/>
  <c r="M110" i="3"/>
  <c r="L231" i="3"/>
  <c r="L319" i="3"/>
  <c r="L155" i="3"/>
  <c r="H323" i="3"/>
  <c r="K391" i="3"/>
  <c r="H394" i="3"/>
  <c r="H282" i="3"/>
  <c r="G207" i="3"/>
  <c r="K323" i="3"/>
  <c r="L334" i="3"/>
  <c r="G251" i="3"/>
  <c r="L344" i="3"/>
  <c r="L129" i="3"/>
  <c r="L232" i="3"/>
  <c r="L125" i="3"/>
  <c r="G332" i="3"/>
  <c r="K307" i="3"/>
  <c r="L310" i="3"/>
  <c r="L355" i="3"/>
  <c r="K115" i="3"/>
  <c r="K259" i="3"/>
  <c r="H320" i="3"/>
  <c r="K288" i="3"/>
  <c r="K375" i="3"/>
  <c r="H205" i="3"/>
  <c r="K398" i="3"/>
  <c r="K355" i="3"/>
  <c r="M396" i="3"/>
  <c r="L209" i="3"/>
  <c r="H325" i="3"/>
  <c r="K130" i="3"/>
  <c r="K96" i="3"/>
  <c r="G389" i="3"/>
  <c r="K83" i="3"/>
  <c r="L149" i="3"/>
  <c r="L270" i="3"/>
  <c r="G277" i="3"/>
  <c r="L250" i="3"/>
  <c r="H202" i="3"/>
  <c r="K160" i="3"/>
  <c r="K158" i="3"/>
  <c r="K247" i="3"/>
  <c r="H316" i="3"/>
  <c r="M72" i="3"/>
  <c r="L207" i="3"/>
  <c r="L315" i="3"/>
  <c r="K350" i="3"/>
  <c r="G378" i="3"/>
  <c r="L306" i="3"/>
  <c r="M205" i="3"/>
  <c r="L90" i="3"/>
  <c r="G347" i="3"/>
  <c r="G379" i="3"/>
  <c r="K271" i="3"/>
  <c r="G229" i="3"/>
  <c r="L128" i="3"/>
  <c r="G210" i="3"/>
  <c r="K386" i="3"/>
  <c r="L257" i="3"/>
  <c r="K364" i="3"/>
  <c r="M389" i="3"/>
  <c r="K338" i="3"/>
  <c r="G245" i="3"/>
  <c r="G339" i="3"/>
  <c r="H334" i="3"/>
  <c r="K301" i="3"/>
  <c r="K231" i="3"/>
  <c r="K101" i="3"/>
  <c r="K215" i="3"/>
  <c r="K136" i="3"/>
  <c r="K241" i="3"/>
  <c r="L290" i="3"/>
  <c r="K293" i="3"/>
  <c r="M384" i="3"/>
  <c r="M111" i="3"/>
  <c r="L358" i="3"/>
  <c r="H359" i="3"/>
  <c r="H204" i="3"/>
  <c r="K161" i="3"/>
  <c r="K361" i="3"/>
  <c r="H379" i="3"/>
  <c r="K216" i="3"/>
  <c r="K87" i="3"/>
  <c r="L278" i="3"/>
  <c r="K244" i="3"/>
  <c r="K360" i="3"/>
  <c r="K228" i="3"/>
  <c r="L85" i="3"/>
  <c r="L227" i="3"/>
  <c r="M378" i="3"/>
  <c r="H324" i="3"/>
  <c r="K89" i="3"/>
  <c r="H298" i="3"/>
  <c r="K395" i="3"/>
  <c r="H251" i="3"/>
  <c r="K372" i="3"/>
  <c r="L277" i="3"/>
  <c r="K237" i="3"/>
  <c r="K354" i="3"/>
  <c r="L240" i="3"/>
  <c r="K205" i="3"/>
  <c r="K144" i="3"/>
  <c r="G370" i="3"/>
  <c r="K208" i="3"/>
  <c r="L213" i="3"/>
  <c r="L223" i="3"/>
  <c r="G328" i="3"/>
  <c r="K359" i="3"/>
  <c r="K300" i="3"/>
  <c r="K257" i="3"/>
  <c r="K111" i="3"/>
  <c r="L144" i="3"/>
  <c r="K242" i="3"/>
  <c r="H216" i="3"/>
  <c r="M153" i="3"/>
  <c r="M146" i="3"/>
  <c r="M332" i="3"/>
  <c r="G291" i="3"/>
  <c r="M239" i="3"/>
  <c r="M372" i="3"/>
  <c r="M48" i="3"/>
  <c r="L153" i="3"/>
  <c r="M120" i="3"/>
  <c r="M291" i="3"/>
  <c r="M280" i="3"/>
  <c r="L124" i="3"/>
  <c r="H330" i="3"/>
  <c r="M78" i="3"/>
  <c r="H228" i="3"/>
  <c r="L52" i="3"/>
  <c r="K316" i="3"/>
  <c r="M204" i="3"/>
  <c r="M297" i="3"/>
  <c r="L53" i="3"/>
  <c r="H322" i="3"/>
  <c r="L267" i="3"/>
  <c r="M161" i="3"/>
  <c r="L84" i="3"/>
  <c r="M392" i="3"/>
  <c r="M254" i="3"/>
  <c r="M337" i="3"/>
  <c r="M218" i="3"/>
  <c r="M160" i="3"/>
  <c r="G249" i="3"/>
  <c r="M351" i="3"/>
  <c r="K142" i="3"/>
  <c r="L331" i="3"/>
  <c r="M52" i="3"/>
  <c r="M90" i="3"/>
  <c r="M391" i="3"/>
  <c r="M116" i="3"/>
  <c r="M262" i="3"/>
  <c r="M105" i="3"/>
  <c r="M376" i="3"/>
  <c r="M292" i="3"/>
  <c r="M67" i="3"/>
  <c r="K366" i="3"/>
  <c r="L353" i="3"/>
  <c r="M303" i="3"/>
  <c r="G203" i="3"/>
  <c r="L62" i="3"/>
  <c r="L235" i="3"/>
  <c r="H339" i="3"/>
  <c r="M143" i="3"/>
  <c r="G397" i="3"/>
  <c r="H370" i="3"/>
  <c r="H287" i="3"/>
  <c r="L54" i="3"/>
  <c r="H215" i="3"/>
  <c r="H388" i="3"/>
  <c r="L75" i="3"/>
  <c r="H341" i="3"/>
  <c r="K387" i="3"/>
  <c r="G374" i="3"/>
  <c r="H277" i="3"/>
  <c r="N146" i="13"/>
  <c r="H155" i="13"/>
  <c r="C20" i="19" s="1"/>
  <c r="L146" i="13"/>
  <c r="L133" i="13"/>
  <c r="L87" i="13"/>
  <c r="M44" i="13"/>
  <c r="G275" i="3"/>
  <c r="G258" i="3"/>
  <c r="L46" i="3"/>
  <c r="G223" i="3"/>
  <c r="M281" i="3"/>
  <c r="M277" i="3"/>
  <c r="L372" i="3"/>
  <c r="L89" i="3"/>
  <c r="M59" i="3"/>
  <c r="G297" i="3"/>
  <c r="M151" i="3"/>
  <c r="M136" i="3"/>
  <c r="M354" i="3"/>
  <c r="L271" i="3"/>
  <c r="G263" i="3"/>
  <c r="M82" i="3"/>
  <c r="M264" i="3"/>
  <c r="M70" i="3"/>
  <c r="H293" i="3"/>
  <c r="M259" i="3"/>
  <c r="L348" i="3"/>
  <c r="H206" i="3"/>
  <c r="K392" i="3"/>
  <c r="L388" i="3"/>
  <c r="K108" i="3"/>
  <c r="K207" i="3"/>
  <c r="G252" i="3"/>
  <c r="L110" i="3"/>
  <c r="M299" i="3"/>
  <c r="L324" i="3"/>
  <c r="L233" i="3"/>
  <c r="M301" i="3"/>
  <c r="H369" i="3"/>
  <c r="K212" i="3"/>
  <c r="H381" i="3"/>
  <c r="L158" i="3"/>
  <c r="H221" i="3"/>
  <c r="L325" i="3"/>
  <c r="K239" i="3"/>
  <c r="H276" i="3"/>
  <c r="M374" i="3"/>
  <c r="M83" i="3"/>
  <c r="K264" i="3"/>
  <c r="M371" i="3"/>
  <c r="L392" i="3"/>
  <c r="H390" i="3"/>
  <c r="G357" i="3"/>
  <c r="H93" i="3"/>
  <c r="L206" i="3"/>
  <c r="K102" i="3"/>
  <c r="K341" i="3"/>
  <c r="L234" i="3"/>
  <c r="H239" i="3"/>
  <c r="K393" i="3"/>
  <c r="L107" i="3"/>
  <c r="M99" i="3"/>
  <c r="M107" i="3"/>
  <c r="K363" i="3"/>
  <c r="L275" i="3"/>
  <c r="G373" i="3"/>
  <c r="G108" i="3"/>
  <c r="L357" i="3"/>
  <c r="G271" i="3"/>
  <c r="K243" i="3"/>
  <c r="G134" i="3"/>
  <c r="M333" i="3"/>
  <c r="G273" i="3"/>
  <c r="H237" i="3"/>
  <c r="M224" i="3"/>
  <c r="L398" i="3"/>
  <c r="G352" i="3"/>
  <c r="M258" i="3"/>
  <c r="L268" i="3"/>
  <c r="M43" i="3"/>
  <c r="K281" i="3"/>
  <c r="G366" i="3"/>
  <c r="L114" i="3"/>
  <c r="K112" i="3"/>
  <c r="L291" i="3"/>
  <c r="G239" i="3"/>
  <c r="G261" i="3"/>
  <c r="L383" i="3"/>
  <c r="K201" i="3"/>
  <c r="L106" i="3"/>
  <c r="H275" i="3"/>
  <c r="H344" i="3"/>
  <c r="K246" i="3"/>
  <c r="M307" i="3"/>
  <c r="L284" i="3"/>
  <c r="G284" i="3"/>
  <c r="H318" i="3"/>
  <c r="K294" i="3"/>
  <c r="K378" i="3"/>
  <c r="K105" i="3"/>
  <c r="K94" i="3"/>
  <c r="K352" i="3"/>
  <c r="K291" i="3"/>
  <c r="K114" i="3"/>
  <c r="K275" i="3"/>
  <c r="K286" i="3"/>
  <c r="K226" i="3"/>
  <c r="G222" i="3"/>
  <c r="K326" i="3"/>
  <c r="G367" i="3"/>
  <c r="L396" i="3"/>
  <c r="K122" i="3"/>
  <c r="K234" i="3"/>
  <c r="L222" i="3"/>
  <c r="K290" i="3"/>
  <c r="K98" i="3"/>
  <c r="L374" i="3"/>
  <c r="K381" i="3"/>
  <c r="L118" i="3"/>
  <c r="K328" i="3"/>
  <c r="L397" i="3"/>
  <c r="H203" i="3"/>
  <c r="L112" i="3"/>
  <c r="M77" i="3"/>
  <c r="H213" i="3"/>
  <c r="K303" i="3"/>
  <c r="K365" i="3"/>
  <c r="K342" i="3"/>
  <c r="K356" i="3"/>
  <c r="K219" i="3"/>
  <c r="H296" i="3"/>
  <c r="L259" i="3"/>
  <c r="K324" i="3"/>
  <c r="H357" i="3"/>
  <c r="L83" i="3"/>
  <c r="K100" i="3"/>
  <c r="L161" i="3"/>
  <c r="H312" i="3"/>
  <c r="L243" i="3"/>
  <c r="K106" i="3"/>
  <c r="K125" i="3"/>
  <c r="K210" i="3"/>
  <c r="K110" i="3"/>
  <c r="K311" i="3"/>
  <c r="M51" i="3"/>
  <c r="K344" i="3"/>
  <c r="K249" i="3"/>
  <c r="K345" i="3"/>
  <c r="K309" i="3"/>
  <c r="M320" i="3"/>
  <c r="M147" i="3"/>
  <c r="H314" i="3"/>
  <c r="M73" i="3"/>
  <c r="M114" i="3"/>
  <c r="L263" i="3"/>
  <c r="M361" i="3"/>
  <c r="M309" i="3"/>
  <c r="M375" i="3"/>
  <c r="M382" i="3"/>
  <c r="L345" i="3"/>
  <c r="L229" i="3"/>
  <c r="M220" i="3"/>
  <c r="H274" i="3"/>
  <c r="L274" i="3"/>
  <c r="K321" i="3"/>
  <c r="H297" i="3"/>
  <c r="L312" i="3"/>
  <c r="M319" i="3"/>
  <c r="G217" i="3"/>
  <c r="M367" i="3"/>
  <c r="L148" i="13"/>
  <c r="L115" i="13"/>
  <c r="L108" i="13"/>
  <c r="L98" i="13"/>
  <c r="N79" i="13"/>
  <c r="N70" i="13"/>
  <c r="N46" i="13"/>
  <c r="H358" i="3"/>
  <c r="M247" i="3"/>
  <c r="M365" i="3"/>
  <c r="H345" i="3"/>
  <c r="M84" i="3"/>
  <c r="M323" i="3"/>
  <c r="M330" i="3"/>
  <c r="L145" i="3"/>
  <c r="G293" i="3"/>
  <c r="M287" i="3"/>
  <c r="M225" i="3"/>
  <c r="M229" i="3"/>
  <c r="L292" i="3"/>
  <c r="L316" i="3"/>
  <c r="H292" i="3"/>
  <c r="M257" i="3"/>
  <c r="M357" i="3"/>
  <c r="L103" i="3"/>
  <c r="M68" i="3"/>
  <c r="L244" i="3"/>
  <c r="L217" i="3"/>
  <c r="M95" i="3"/>
  <c r="K304" i="3"/>
  <c r="L226" i="3"/>
  <c r="L373" i="3"/>
  <c r="G218" i="3"/>
  <c r="L304" i="3"/>
  <c r="K223" i="3"/>
  <c r="M108" i="3"/>
  <c r="M69" i="3"/>
  <c r="M250" i="3"/>
  <c r="L293" i="3"/>
  <c r="M211" i="3"/>
  <c r="K337" i="3"/>
  <c r="L282" i="3"/>
  <c r="L294" i="3"/>
  <c r="L349" i="3"/>
  <c r="L370" i="3"/>
  <c r="H281" i="3"/>
  <c r="K211" i="3"/>
  <c r="M246" i="3"/>
  <c r="M50" i="3"/>
  <c r="L121" i="3"/>
  <c r="H309" i="3"/>
  <c r="K261" i="3"/>
  <c r="M288" i="3"/>
  <c r="G309" i="3"/>
  <c r="G325" i="3"/>
  <c r="L224" i="3"/>
  <c r="L98" i="3"/>
  <c r="G234" i="3"/>
  <c r="H225" i="3"/>
  <c r="K388" i="3"/>
  <c r="H356" i="3"/>
  <c r="L255" i="3"/>
  <c r="M138" i="3"/>
  <c r="L146" i="3"/>
  <c r="M273" i="3"/>
  <c r="G353" i="3"/>
  <c r="G316" i="3"/>
  <c r="M368" i="3"/>
  <c r="M141" i="3"/>
  <c r="K351" i="3"/>
  <c r="L330" i="3"/>
  <c r="L218" i="3"/>
  <c r="K206" i="3"/>
  <c r="K273" i="3"/>
  <c r="M261" i="3"/>
  <c r="H368" i="3"/>
  <c r="L339" i="3"/>
  <c r="M96" i="3"/>
  <c r="K143" i="3"/>
  <c r="M397" i="3"/>
  <c r="H266" i="3"/>
  <c r="K267" i="3"/>
  <c r="M340" i="3"/>
  <c r="L117" i="3"/>
  <c r="L322" i="3"/>
  <c r="G314" i="3"/>
  <c r="G396" i="3"/>
  <c r="L362" i="3"/>
  <c r="L346" i="3"/>
  <c r="H332" i="3"/>
  <c r="K202" i="3"/>
  <c r="K149" i="3"/>
  <c r="K159" i="3"/>
  <c r="K204" i="3"/>
  <c r="K397" i="3"/>
  <c r="K318" i="3"/>
  <c r="H280" i="3"/>
  <c r="L272" i="3"/>
  <c r="G283" i="3"/>
  <c r="G286" i="3"/>
  <c r="L318" i="3"/>
  <c r="L138" i="3"/>
  <c r="K145" i="3"/>
  <c r="L378" i="3"/>
  <c r="M129" i="3"/>
  <c r="M352" i="3"/>
  <c r="K332" i="3"/>
  <c r="K369" i="3"/>
  <c r="L152" i="3"/>
  <c r="K336" i="3"/>
  <c r="L382" i="3"/>
  <c r="K333" i="3"/>
  <c r="K126" i="3"/>
  <c r="L298" i="3"/>
  <c r="K218" i="3"/>
  <c r="K97" i="3"/>
  <c r="K133" i="3"/>
  <c r="L286" i="3"/>
  <c r="M369" i="3"/>
  <c r="G205" i="3"/>
  <c r="M228" i="3"/>
  <c r="L239" i="3"/>
  <c r="L279" i="3"/>
  <c r="M253" i="3"/>
  <c r="M223" i="3"/>
  <c r="K252" i="3"/>
  <c r="M231" i="3"/>
  <c r="L44" i="3"/>
  <c r="L394" i="3"/>
  <c r="M232" i="3"/>
  <c r="L281" i="3"/>
  <c r="M285" i="3"/>
  <c r="M85" i="3"/>
  <c r="L252" i="3"/>
  <c r="H233" i="3"/>
  <c r="M265" i="3"/>
  <c r="M54" i="3"/>
  <c r="M380" i="3"/>
  <c r="H253" i="3"/>
  <c r="M311" i="3"/>
  <c r="L212" i="3"/>
  <c r="M305" i="3"/>
  <c r="M119" i="3"/>
  <c r="L97" i="3"/>
  <c r="G336" i="3"/>
  <c r="M137" i="3"/>
  <c r="L64" i="3"/>
  <c r="H385" i="3"/>
  <c r="M71" i="3"/>
  <c r="M316" i="3"/>
  <c r="G235" i="3"/>
  <c r="H270" i="3"/>
  <c r="G361" i="3"/>
  <c r="G243" i="3"/>
  <c r="K135" i="3"/>
  <c r="K349" i="3"/>
  <c r="L58" i="3"/>
  <c r="G360" i="3"/>
  <c r="G301" i="3"/>
  <c r="H269" i="3"/>
  <c r="L393" i="3"/>
  <c r="H338" i="3"/>
  <c r="H147" i="3"/>
  <c r="K134" i="3"/>
  <c r="M80" i="3"/>
  <c r="M233" i="3"/>
  <c r="G333" i="3"/>
  <c r="H141" i="3"/>
  <c r="M74" i="3"/>
  <c r="L219" i="3"/>
  <c r="K370" i="3"/>
  <c r="K329" i="3"/>
  <c r="K373" i="3"/>
  <c r="G383" i="3"/>
  <c r="H317" i="3"/>
  <c r="H348" i="3"/>
  <c r="L48" i="3"/>
  <c r="L160" i="13"/>
  <c r="L129" i="13"/>
  <c r="N51" i="13"/>
  <c r="H48" i="13"/>
  <c r="C7" i="19" s="1"/>
  <c r="G365" i="3"/>
  <c r="L283" i="3"/>
  <c r="M325" i="3"/>
  <c r="M46" i="3"/>
  <c r="M144" i="3"/>
  <c r="H264" i="3"/>
  <c r="G268" i="3"/>
  <c r="L143" i="3"/>
  <c r="G346" i="3"/>
  <c r="H212" i="3"/>
  <c r="M390" i="3"/>
  <c r="K132" i="3"/>
  <c r="H279" i="3"/>
  <c r="M370" i="3"/>
  <c r="K141" i="3"/>
  <c r="L113" i="3"/>
  <c r="M66" i="3"/>
  <c r="L379" i="3"/>
  <c r="K152" i="3"/>
  <c r="L368" i="3"/>
  <c r="L264" i="3"/>
  <c r="G204" i="3"/>
  <c r="L320" i="3"/>
  <c r="L273" i="3"/>
  <c r="L225" i="3"/>
  <c r="H310" i="3"/>
  <c r="H304" i="3"/>
  <c r="K276" i="3"/>
  <c r="L137" i="3"/>
  <c r="L381" i="3"/>
  <c r="L246" i="3"/>
  <c r="K127" i="3"/>
  <c r="G341" i="3"/>
  <c r="G380" i="3"/>
  <c r="H283" i="3"/>
  <c r="K315" i="3"/>
  <c r="M125" i="3"/>
  <c r="K254" i="3"/>
  <c r="G282" i="3"/>
  <c r="M350" i="3"/>
  <c r="K255" i="3"/>
  <c r="L126" i="3"/>
  <c r="L384" i="3"/>
  <c r="K334" i="3"/>
  <c r="H361" i="3"/>
  <c r="L94" i="3"/>
  <c r="H210" i="3"/>
  <c r="K203" i="3"/>
  <c r="L333" i="3"/>
  <c r="K346" i="3"/>
  <c r="K394" i="3"/>
  <c r="L361" i="3"/>
  <c r="L390" i="3"/>
  <c r="L210" i="3"/>
  <c r="L317" i="3"/>
  <c r="K260" i="3"/>
  <c r="K285" i="3"/>
  <c r="K308" i="3"/>
  <c r="K319" i="3"/>
  <c r="K131" i="3"/>
  <c r="H48" i="3"/>
  <c r="L130" i="3"/>
  <c r="L262" i="3"/>
  <c r="K155" i="3"/>
  <c r="K330" i="3"/>
  <c r="H391" i="3"/>
  <c r="K313" i="3"/>
  <c r="L102" i="3"/>
  <c r="K343" i="3"/>
  <c r="L99" i="3"/>
  <c r="L96" i="3"/>
  <c r="M148" i="3"/>
  <c r="H383" i="3"/>
  <c r="L248" i="3"/>
  <c r="M293" i="3"/>
  <c r="M49" i="3"/>
  <c r="M278" i="3"/>
  <c r="G230" i="3"/>
  <c r="L261" i="3"/>
  <c r="G242" i="3"/>
  <c r="M145" i="3"/>
  <c r="G267" i="3"/>
  <c r="M327" i="3"/>
  <c r="M61" i="3"/>
  <c r="M150" i="3"/>
  <c r="M282" i="3"/>
  <c r="L260" i="3"/>
  <c r="G296" i="3"/>
  <c r="L299" i="3"/>
  <c r="K327" i="3"/>
  <c r="G387" i="3"/>
  <c r="G354" i="3"/>
  <c r="M156" i="3"/>
  <c r="M360" i="3"/>
  <c r="L204" i="3"/>
  <c r="M342" i="3"/>
  <c r="M64" i="3"/>
  <c r="H224" i="3"/>
  <c r="L42" i="3"/>
  <c r="L122" i="3"/>
  <c r="L78" i="3"/>
  <c r="G331" i="3"/>
  <c r="L73" i="3"/>
  <c r="G256" i="3"/>
  <c r="G144" i="3"/>
  <c r="G248" i="3"/>
  <c r="M102" i="3"/>
  <c r="L43" i="3"/>
  <c r="G317" i="3"/>
  <c r="G298" i="3"/>
  <c r="M154" i="3"/>
  <c r="K129" i="3"/>
  <c r="K383" i="3"/>
  <c r="K140" i="3"/>
  <c r="L74" i="3"/>
  <c r="M100" i="3"/>
  <c r="M240" i="3"/>
  <c r="L376" i="3"/>
  <c r="L47" i="3"/>
  <c r="H335" i="3"/>
  <c r="G241" i="3"/>
  <c r="G343" i="3"/>
  <c r="H248" i="3"/>
  <c r="L314" i="3"/>
  <c r="G226" i="3"/>
  <c r="K117" i="3"/>
  <c r="H386" i="3"/>
  <c r="G279" i="3"/>
  <c r="K297" i="3"/>
  <c r="M42" i="3"/>
  <c r="L342" i="3"/>
  <c r="K262" i="3"/>
  <c r="L104" i="3"/>
  <c r="G264" i="3"/>
  <c r="K268" i="3"/>
  <c r="L203" i="3"/>
  <c r="L157" i="3"/>
  <c r="G118" i="3"/>
  <c r="G270" i="3"/>
  <c r="K298" i="3"/>
  <c r="L341" i="3"/>
  <c r="M275" i="3"/>
  <c r="M238" i="3"/>
  <c r="K121" i="3"/>
  <c r="G257" i="3"/>
  <c r="H155" i="3"/>
  <c r="G231" i="3"/>
  <c r="L70" i="3"/>
  <c r="H353" i="3"/>
  <c r="G371" i="3"/>
  <c r="H285" i="3"/>
  <c r="M314" i="3"/>
  <c r="G209" i="3"/>
  <c r="G137" i="3"/>
  <c r="K299" i="3"/>
  <c r="G146" i="3"/>
  <c r="H130" i="3"/>
  <c r="K137" i="3"/>
  <c r="G253" i="3"/>
  <c r="L63" i="3"/>
  <c r="H241" i="3"/>
  <c r="G322" i="3"/>
  <c r="M345" i="3"/>
  <c r="K154" i="3"/>
  <c r="M284" i="3"/>
  <c r="M152" i="3"/>
  <c r="G388" i="3"/>
  <c r="K153" i="3"/>
  <c r="G395" i="3"/>
  <c r="L60" i="3"/>
  <c r="H374" i="3"/>
  <c r="G206" i="3"/>
  <c r="H360" i="3"/>
  <c r="G323" i="3"/>
  <c r="G344" i="3"/>
  <c r="K358" i="3"/>
  <c r="H222" i="3"/>
  <c r="G334" i="3"/>
  <c r="G329" i="3"/>
  <c r="K289" i="3"/>
  <c r="H377" i="3"/>
  <c r="M45" i="3"/>
  <c r="H380" i="3"/>
  <c r="M213" i="3"/>
  <c r="M203" i="3"/>
  <c r="M289" i="3"/>
  <c r="L238" i="3"/>
  <c r="G392" i="3"/>
  <c r="H364" i="3"/>
  <c r="L100" i="3"/>
  <c r="M221" i="3"/>
  <c r="H209" i="3"/>
  <c r="G348" i="3"/>
  <c r="G237" i="3"/>
  <c r="M215" i="3"/>
  <c r="L296" i="3"/>
  <c r="K284" i="3"/>
  <c r="L251" i="3"/>
  <c r="L115" i="3"/>
  <c r="L134" i="3"/>
  <c r="K150" i="3"/>
  <c r="K148" i="3"/>
  <c r="H218" i="3"/>
  <c r="K340" i="3"/>
  <c r="K317" i="3"/>
  <c r="K347" i="3"/>
  <c r="L148" i="3"/>
  <c r="K325" i="3"/>
  <c r="K236" i="3"/>
  <c r="G155" i="3"/>
  <c r="K306" i="3"/>
  <c r="K371" i="3"/>
  <c r="G335" i="3"/>
  <c r="H331" i="3"/>
  <c r="H278" i="3"/>
  <c r="L338" i="3"/>
  <c r="L160" i="3"/>
  <c r="K312" i="3"/>
  <c r="K93" i="3"/>
  <c r="K287" i="3"/>
  <c r="M210" i="3"/>
  <c r="L265" i="3"/>
  <c r="L65" i="3"/>
  <c r="D400" i="3"/>
  <c r="N83" i="13"/>
  <c r="N87" i="13"/>
  <c r="N91" i="13"/>
  <c r="N95" i="13"/>
  <c r="N99" i="13"/>
  <c r="N103" i="13"/>
  <c r="N107" i="13"/>
  <c r="N111" i="13"/>
  <c r="N115" i="13"/>
  <c r="N119" i="13"/>
  <c r="N123" i="13"/>
  <c r="N127" i="13"/>
  <c r="N131" i="13"/>
  <c r="N135" i="13"/>
  <c r="N139" i="13"/>
  <c r="N143" i="13"/>
  <c r="N147" i="13"/>
  <c r="N151" i="13"/>
  <c r="N155" i="13"/>
  <c r="N159" i="13"/>
  <c r="M81" i="13"/>
  <c r="L158" i="13"/>
  <c r="L156" i="13"/>
  <c r="I155" i="13"/>
  <c r="D20" i="19" s="1"/>
  <c r="L152" i="13"/>
  <c r="L151" i="13"/>
  <c r="L149" i="13"/>
  <c r="L147" i="13"/>
  <c r="H146" i="13"/>
  <c r="C19" i="19" s="1"/>
  <c r="L144" i="13"/>
  <c r="L143" i="13"/>
  <c r="L141" i="13"/>
  <c r="L140" i="13"/>
  <c r="L138" i="13"/>
  <c r="H137" i="13"/>
  <c r="C147" i="19" s="1"/>
  <c r="L135" i="13"/>
  <c r="I130" i="13"/>
  <c r="D144" i="19" s="1"/>
  <c r="L128" i="13"/>
  <c r="L126" i="13"/>
  <c r="L123" i="13"/>
  <c r="L121" i="13"/>
  <c r="L119" i="13"/>
  <c r="L116" i="13"/>
  <c r="L114" i="13"/>
  <c r="L109" i="13"/>
  <c r="L106" i="13"/>
  <c r="L104" i="13"/>
  <c r="L103" i="13"/>
  <c r="L101" i="13"/>
  <c r="L99" i="13"/>
  <c r="L97" i="13"/>
  <c r="L95" i="13"/>
  <c r="L93" i="13"/>
  <c r="N78" i="13"/>
  <c r="M75" i="13"/>
  <c r="N72" i="13"/>
  <c r="M71" i="13"/>
  <c r="N68" i="13"/>
  <c r="N66" i="13"/>
  <c r="M65" i="13"/>
  <c r="N62" i="13"/>
  <c r="M61" i="13"/>
  <c r="N58" i="13"/>
  <c r="N53" i="13"/>
  <c r="M52" i="13"/>
  <c r="N49" i="13"/>
  <c r="M48" i="13"/>
  <c r="N47" i="13"/>
  <c r="M46" i="13"/>
  <c r="N44" i="13"/>
  <c r="M43" i="13"/>
  <c r="L132" i="3"/>
  <c r="M341" i="3"/>
  <c r="K320" i="3"/>
  <c r="K238" i="3"/>
  <c r="G307" i="3"/>
  <c r="K279" i="3"/>
  <c r="G274" i="3"/>
  <c r="K250" i="3"/>
  <c r="H308" i="3"/>
  <c r="G393" i="3"/>
  <c r="H371" i="3"/>
  <c r="N84" i="13"/>
  <c r="N88" i="13"/>
  <c r="N92" i="13"/>
  <c r="N96" i="13"/>
  <c r="N100" i="13"/>
  <c r="N104" i="13"/>
  <c r="N108" i="13"/>
  <c r="N112" i="13"/>
  <c r="N116" i="13"/>
  <c r="N120" i="13"/>
  <c r="N124" i="13"/>
  <c r="N128" i="13"/>
  <c r="N132" i="13"/>
  <c r="N136" i="13"/>
  <c r="N140" i="13"/>
  <c r="N144" i="13"/>
  <c r="N148" i="13"/>
  <c r="N152" i="13"/>
  <c r="N156" i="13"/>
  <c r="N160" i="13"/>
  <c r="L159" i="13"/>
  <c r="L161" i="13"/>
  <c r="N157" i="13"/>
  <c r="N149" i="13"/>
  <c r="N141" i="13"/>
  <c r="N133" i="13"/>
  <c r="N125" i="13"/>
  <c r="N117" i="13"/>
  <c r="N109" i="13"/>
  <c r="N101" i="13"/>
  <c r="N93" i="13"/>
  <c r="N8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18" authorId="0" shapeId="0" xr:uid="{3F0E11ED-B74E-469F-B6AA-379CACB45DD9}">
      <text>
        <r>
          <rPr>
            <b/>
            <sz val="9"/>
            <color indexed="81"/>
            <rFont val="Tahoma"/>
            <family val="2"/>
          </rPr>
          <t>Author:</t>
        </r>
        <r>
          <rPr>
            <sz val="9"/>
            <color indexed="81"/>
            <rFont val="Tahoma"/>
            <family val="2"/>
          </rPr>
          <t xml:space="preserve">
Preventive control for human food
</t>
        </r>
      </text>
    </comment>
    <comment ref="C48" authorId="0" shapeId="0" xr:uid="{00000000-0006-0000-0B00-000002000000}">
      <text>
        <r>
          <rPr>
            <b/>
            <sz val="9"/>
            <color indexed="81"/>
            <rFont val="Tahoma"/>
            <family val="2"/>
          </rPr>
          <t>Author:</t>
        </r>
        <r>
          <rPr>
            <sz val="9"/>
            <color indexed="81"/>
            <rFont val="Tahoma"/>
            <family val="2"/>
          </rPr>
          <t xml:space="preserve">
Website Under Construction
</t>
        </r>
      </text>
    </comment>
    <comment ref="C59" authorId="0" shapeId="0" xr:uid="{00000000-0006-0000-0B00-000003000000}">
      <text>
        <r>
          <rPr>
            <b/>
            <sz val="9"/>
            <color indexed="81"/>
            <rFont val="Tahoma"/>
            <family val="2"/>
          </rPr>
          <t>Author:</t>
        </r>
        <r>
          <rPr>
            <sz val="9"/>
            <color indexed="81"/>
            <rFont val="Tahoma"/>
            <family val="2"/>
          </rPr>
          <t xml:space="preserve">
No Plant specific info available
</t>
        </r>
      </text>
    </comment>
    <comment ref="C61" authorId="0" shapeId="0" xr:uid="{00000000-0006-0000-0B00-000004000000}">
      <text>
        <r>
          <rPr>
            <b/>
            <sz val="9"/>
            <color indexed="81"/>
            <rFont val="Tahoma"/>
            <family val="2"/>
          </rPr>
          <t>Author:</t>
        </r>
        <r>
          <rPr>
            <sz val="9"/>
            <color indexed="81"/>
            <rFont val="Tahoma"/>
            <family val="2"/>
          </rPr>
          <t xml:space="preserve">
No plant specific data available
</t>
        </r>
      </text>
    </comment>
    <comment ref="C63" authorId="0" shapeId="0" xr:uid="{00000000-0006-0000-0B00-000005000000}">
      <text>
        <r>
          <rPr>
            <b/>
            <sz val="9"/>
            <color indexed="81"/>
            <rFont val="Tahoma"/>
            <family val="2"/>
          </rPr>
          <t>Author:</t>
        </r>
        <r>
          <rPr>
            <sz val="9"/>
            <color indexed="81"/>
            <rFont val="Tahoma"/>
            <family val="2"/>
          </rPr>
          <t xml:space="preserve">
Site not in work</t>
        </r>
      </text>
    </comment>
    <comment ref="B86" authorId="0" shapeId="0" xr:uid="{00000000-0006-0000-0B00-000006000000}">
      <text>
        <r>
          <rPr>
            <b/>
            <sz val="9"/>
            <color indexed="81"/>
            <rFont val="Tahoma"/>
            <family val="2"/>
          </rPr>
          <t>Author:</t>
        </r>
        <r>
          <rPr>
            <sz val="9"/>
            <color indexed="81"/>
            <rFont val="Tahoma"/>
            <family val="2"/>
          </rPr>
          <t xml:space="preserve">
Woman Owned Business
</t>
        </r>
      </text>
    </comment>
    <comment ref="B87" authorId="0" shapeId="0" xr:uid="{00000000-0006-0000-0B00-000007000000}">
      <text>
        <r>
          <rPr>
            <b/>
            <sz val="9"/>
            <color indexed="81"/>
            <rFont val="Tahoma"/>
            <family val="2"/>
          </rPr>
          <t>Author:</t>
        </r>
        <r>
          <rPr>
            <sz val="9"/>
            <color indexed="81"/>
            <rFont val="Tahoma"/>
            <family val="2"/>
          </rPr>
          <t xml:space="preserve">
Woman and Minority owned Business
</t>
        </r>
      </text>
    </comment>
    <comment ref="C92" authorId="0" shapeId="0" xr:uid="{00000000-0006-0000-0B00-000008000000}">
      <text>
        <r>
          <rPr>
            <b/>
            <sz val="9"/>
            <color indexed="81"/>
            <rFont val="Tahoma"/>
            <family val="2"/>
          </rPr>
          <t>Author:</t>
        </r>
        <r>
          <rPr>
            <sz val="9"/>
            <color indexed="81"/>
            <rFont val="Tahoma"/>
            <family val="2"/>
          </rPr>
          <t xml:space="preserve">
Website not active anymore
</t>
        </r>
      </text>
    </comment>
    <comment ref="K100" authorId="0" shapeId="0" xr:uid="{75884F4E-7D1D-4ED9-886A-AE8B3A3A8716}">
      <text>
        <r>
          <rPr>
            <b/>
            <sz val="9"/>
            <color indexed="81"/>
            <rFont val="Tahoma"/>
            <family val="2"/>
          </rPr>
          <t>Author:</t>
        </r>
        <r>
          <rPr>
            <sz val="9"/>
            <color indexed="81"/>
            <rFont val="Tahoma"/>
            <family val="2"/>
          </rPr>
          <t xml:space="preserve">
Current Good Manufacturing Practices</t>
        </r>
      </text>
    </comment>
    <comment ref="K107" authorId="0" shapeId="0" xr:uid="{7767B398-0FBB-4D22-84D1-53D2044CD87B}">
      <text>
        <r>
          <rPr>
            <b/>
            <sz val="9"/>
            <color indexed="81"/>
            <rFont val="Tahoma"/>
            <family val="2"/>
          </rPr>
          <t>Author:</t>
        </r>
        <r>
          <rPr>
            <sz val="9"/>
            <color indexed="81"/>
            <rFont val="Tahoma"/>
            <family val="2"/>
          </rPr>
          <t xml:space="preserve">
BY MCNA (Management Certification North America)
- Expires 28 Nov 2018</t>
        </r>
      </text>
    </comment>
    <comment ref="B176" authorId="0" shapeId="0" xr:uid="{00000000-0006-0000-0B00-000009000000}">
      <text>
        <r>
          <rPr>
            <b/>
            <sz val="9"/>
            <color indexed="81"/>
            <rFont val="Tahoma"/>
            <family val="2"/>
          </rPr>
          <t>Author:</t>
        </r>
        <r>
          <rPr>
            <sz val="9"/>
            <color indexed="81"/>
            <rFont val="Tahoma"/>
            <family val="2"/>
          </rPr>
          <t xml:space="preserve">
Plant Specific Information unavailable
</t>
        </r>
      </text>
    </comment>
    <comment ref="B185" authorId="0" shapeId="0" xr:uid="{00000000-0006-0000-0B00-00000A000000}">
      <text>
        <r>
          <rPr>
            <b/>
            <sz val="9"/>
            <color indexed="81"/>
            <rFont val="Tahoma"/>
            <family val="2"/>
          </rPr>
          <t>Author:</t>
        </r>
        <r>
          <rPr>
            <sz val="9"/>
            <color indexed="81"/>
            <rFont val="Tahoma"/>
            <family val="2"/>
          </rPr>
          <t xml:space="preserve">
Plant Specific Information Unavailable
</t>
        </r>
      </text>
    </comment>
    <comment ref="K194" authorId="0" shapeId="0" xr:uid="{08AF1F06-4775-4EC2-B5DA-0CAAD796C905}">
      <text>
        <r>
          <rPr>
            <b/>
            <sz val="9"/>
            <color indexed="81"/>
            <rFont val="Tahoma"/>
            <family val="2"/>
          </rPr>
          <t>Author:</t>
        </r>
        <r>
          <rPr>
            <sz val="9"/>
            <color indexed="81"/>
            <rFont val="Tahoma"/>
            <family val="2"/>
          </rPr>
          <t xml:space="preserve">
AISC Certified Fabricator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42" authorId="0" shapeId="0" xr:uid="{00000000-0006-0000-0000-000001000000}">
      <text>
        <r>
          <rPr>
            <b/>
            <sz val="9"/>
            <color indexed="81"/>
            <rFont val="Tahoma"/>
            <family val="2"/>
          </rPr>
          <t>Author:</t>
        </r>
        <r>
          <rPr>
            <sz val="9"/>
            <color indexed="81"/>
            <rFont val="Tahoma"/>
            <family val="2"/>
          </rPr>
          <t xml:space="preserve">
Product Certifications available. Plant/Company level certifications not available.</t>
        </r>
      </text>
    </comment>
    <comment ref="C48" authorId="0" shapeId="0" xr:uid="{00000000-0006-0000-0000-000002000000}">
      <text>
        <r>
          <rPr>
            <b/>
            <sz val="9"/>
            <color indexed="81"/>
            <rFont val="Tahoma"/>
            <family val="2"/>
          </rPr>
          <t>Author:</t>
        </r>
        <r>
          <rPr>
            <sz val="9"/>
            <color indexed="81"/>
            <rFont val="Tahoma"/>
            <family val="2"/>
          </rPr>
          <t xml:space="preserve">
Website Under Construction
</t>
        </r>
      </text>
    </comment>
    <comment ref="C59" authorId="0" shapeId="0" xr:uid="{00000000-0006-0000-0000-000003000000}">
      <text>
        <r>
          <rPr>
            <b/>
            <sz val="9"/>
            <color indexed="81"/>
            <rFont val="Tahoma"/>
            <family val="2"/>
          </rPr>
          <t>Author:</t>
        </r>
        <r>
          <rPr>
            <sz val="9"/>
            <color indexed="81"/>
            <rFont val="Tahoma"/>
            <family val="2"/>
          </rPr>
          <t xml:space="preserve">
No Plant specific info available
</t>
        </r>
      </text>
    </comment>
    <comment ref="C61" authorId="0" shapeId="0" xr:uid="{00000000-0006-0000-0000-000004000000}">
      <text>
        <r>
          <rPr>
            <b/>
            <sz val="9"/>
            <color indexed="81"/>
            <rFont val="Tahoma"/>
            <family val="2"/>
          </rPr>
          <t>Author:</t>
        </r>
        <r>
          <rPr>
            <sz val="9"/>
            <color indexed="81"/>
            <rFont val="Tahoma"/>
            <family val="2"/>
          </rPr>
          <t xml:space="preserve">
No plant specific data available
</t>
        </r>
      </text>
    </comment>
    <comment ref="C63" authorId="0" shapeId="0" xr:uid="{00000000-0006-0000-0000-000005000000}">
      <text>
        <r>
          <rPr>
            <b/>
            <sz val="9"/>
            <color indexed="81"/>
            <rFont val="Tahoma"/>
            <family val="2"/>
          </rPr>
          <t>Author:</t>
        </r>
        <r>
          <rPr>
            <sz val="9"/>
            <color indexed="81"/>
            <rFont val="Tahoma"/>
            <family val="2"/>
          </rPr>
          <t xml:space="preserve">
Site not in work</t>
        </r>
      </text>
    </comment>
    <comment ref="B86" authorId="0" shapeId="0" xr:uid="{00000000-0006-0000-0000-000006000000}">
      <text>
        <r>
          <rPr>
            <b/>
            <sz val="9"/>
            <color indexed="81"/>
            <rFont val="Tahoma"/>
            <family val="2"/>
          </rPr>
          <t>Author:</t>
        </r>
        <r>
          <rPr>
            <sz val="9"/>
            <color indexed="81"/>
            <rFont val="Tahoma"/>
            <family val="2"/>
          </rPr>
          <t xml:space="preserve">
Woman Owned Business
</t>
        </r>
      </text>
    </comment>
    <comment ref="B87" authorId="0" shapeId="0" xr:uid="{00000000-0006-0000-0000-000007000000}">
      <text>
        <r>
          <rPr>
            <b/>
            <sz val="9"/>
            <color indexed="81"/>
            <rFont val="Tahoma"/>
            <family val="2"/>
          </rPr>
          <t>Author:</t>
        </r>
        <r>
          <rPr>
            <sz val="9"/>
            <color indexed="81"/>
            <rFont val="Tahoma"/>
            <family val="2"/>
          </rPr>
          <t xml:space="preserve">
Woman and Minority owned Business
</t>
        </r>
      </text>
    </comment>
    <comment ref="C92" authorId="0" shapeId="0" xr:uid="{00000000-0006-0000-0000-000008000000}">
      <text>
        <r>
          <rPr>
            <b/>
            <sz val="9"/>
            <color indexed="81"/>
            <rFont val="Tahoma"/>
            <family val="2"/>
          </rPr>
          <t>Author:</t>
        </r>
        <r>
          <rPr>
            <sz val="9"/>
            <color indexed="81"/>
            <rFont val="Tahoma"/>
            <family val="2"/>
          </rPr>
          <t xml:space="preserve">
Website not active anymore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6" authorId="0" shapeId="0" xr:uid="{00000000-0006-0000-0100-000001000000}">
      <text>
        <r>
          <rPr>
            <b/>
            <sz val="9"/>
            <color indexed="81"/>
            <rFont val="Tahoma"/>
            <family val="2"/>
          </rPr>
          <t>Author:</t>
        </r>
        <r>
          <rPr>
            <sz val="9"/>
            <color indexed="81"/>
            <rFont val="Tahoma"/>
            <family val="2"/>
          </rPr>
          <t xml:space="preserve">
Plant Specific Information unavailable
</t>
        </r>
      </text>
    </comment>
    <comment ref="B25" authorId="0" shapeId="0" xr:uid="{00000000-0006-0000-0100-000002000000}">
      <text>
        <r>
          <rPr>
            <b/>
            <sz val="9"/>
            <color indexed="81"/>
            <rFont val="Tahoma"/>
            <family val="2"/>
          </rPr>
          <t>Author:</t>
        </r>
        <r>
          <rPr>
            <sz val="9"/>
            <color indexed="81"/>
            <rFont val="Tahoma"/>
            <family val="2"/>
          </rPr>
          <t xml:space="preserve">
Plant Specific Information Unavailable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55" authorId="0" shapeId="0" xr:uid="{00000000-0006-0000-0600-000001000000}">
      <text>
        <r>
          <rPr>
            <b/>
            <sz val="9"/>
            <color indexed="81"/>
            <rFont val="Tahoma"/>
            <family val="2"/>
          </rPr>
          <t>Author:</t>
        </r>
        <r>
          <rPr>
            <sz val="9"/>
            <color indexed="81"/>
            <rFont val="Tahoma"/>
            <family val="2"/>
          </rPr>
          <t xml:space="preserve">
Permanently Closed
</t>
        </r>
      </text>
    </comment>
    <comment ref="B58" authorId="0" shapeId="0" xr:uid="{00000000-0006-0000-0600-000002000000}">
      <text>
        <r>
          <rPr>
            <b/>
            <sz val="9"/>
            <color indexed="81"/>
            <rFont val="Tahoma"/>
            <family val="2"/>
          </rPr>
          <t>Author:</t>
        </r>
        <r>
          <rPr>
            <sz val="9"/>
            <color indexed="81"/>
            <rFont val="Tahoma"/>
            <family val="2"/>
          </rPr>
          <t xml:space="preserve">
Site Unavailable
</t>
        </r>
      </text>
    </comment>
    <comment ref="B108" authorId="0" shapeId="0" xr:uid="{00000000-0006-0000-0600-000003000000}">
      <text>
        <r>
          <rPr>
            <b/>
            <sz val="9"/>
            <color indexed="81"/>
            <rFont val="Tahoma"/>
            <family val="2"/>
          </rPr>
          <t>Author:</t>
        </r>
        <r>
          <rPr>
            <sz val="9"/>
            <color indexed="81"/>
            <rFont val="Tahoma"/>
            <family val="2"/>
          </rPr>
          <t xml:space="preserve">
Company Not Found
</t>
        </r>
      </text>
    </comment>
    <comment ref="B133" authorId="0" shapeId="0" xr:uid="{00000000-0006-0000-0600-000004000000}">
      <text>
        <r>
          <rPr>
            <b/>
            <sz val="9"/>
            <color indexed="81"/>
            <rFont val="Tahoma"/>
            <family val="2"/>
          </rPr>
          <t>Author:</t>
        </r>
        <r>
          <rPr>
            <sz val="9"/>
            <color indexed="81"/>
            <rFont val="Tahoma"/>
            <family val="2"/>
          </rPr>
          <t xml:space="preserve">
Owned by Browell Bell Housing
</t>
        </r>
      </text>
    </comment>
    <comment ref="B169" authorId="0" shapeId="0" xr:uid="{00000000-0006-0000-0600-000005000000}">
      <text>
        <r>
          <rPr>
            <b/>
            <sz val="9"/>
            <color indexed="81"/>
            <rFont val="Tahoma"/>
            <family val="2"/>
          </rPr>
          <t>Author:</t>
        </r>
        <r>
          <rPr>
            <sz val="9"/>
            <color indexed="81"/>
            <rFont val="Tahoma"/>
            <family val="2"/>
          </rPr>
          <t xml:space="preserve">
Company not found</t>
        </r>
      </text>
    </comment>
  </commentList>
</comments>
</file>

<file path=xl/sharedStrings.xml><?xml version="1.0" encoding="utf-8"?>
<sst xmlns="http://schemas.openxmlformats.org/spreadsheetml/2006/main" count="5356" uniqueCount="1561">
  <si>
    <t>Serial No.</t>
  </si>
  <si>
    <t>Company Name</t>
  </si>
  <si>
    <t>Website</t>
  </si>
  <si>
    <t>Has a Website?
(1=Yes, 0=No)</t>
  </si>
  <si>
    <t>Static/Dynamic Website?</t>
  </si>
  <si>
    <t>If no website- Is present on Facebook?
(1=Yes, 0=No)</t>
  </si>
  <si>
    <t>Type of Company</t>
  </si>
  <si>
    <t>Products</t>
  </si>
  <si>
    <t>Remarks</t>
  </si>
  <si>
    <t>Certifications</t>
  </si>
  <si>
    <t>static/dynamic? Vamsi!</t>
  </si>
  <si>
    <t>Equipment Used</t>
  </si>
  <si>
    <t>Comments/ vamsi</t>
  </si>
  <si>
    <t>Processes</t>
  </si>
  <si>
    <t>Technology used</t>
  </si>
  <si>
    <t xml:space="preserve">Custom built option </t>
  </si>
  <si>
    <t xml:space="preserve">materials </t>
  </si>
  <si>
    <t>3 Point Connection</t>
  </si>
  <si>
    <t>windowgenie.com</t>
  </si>
  <si>
    <t>S</t>
  </si>
  <si>
    <t>Religion</t>
  </si>
  <si>
    <t>-</t>
  </si>
  <si>
    <t>An unclassified, single location business; Annual revenue = 146483 and # of employees = 2; https://www.manta.com/c/mr4mtqn/3-point-connection-inc</t>
  </si>
  <si>
    <t>N</t>
  </si>
  <si>
    <t>website is wrong</t>
  </si>
  <si>
    <t>3-H Logistics</t>
  </si>
  <si>
    <t>3hlogistics.com</t>
  </si>
  <si>
    <t>D</t>
  </si>
  <si>
    <t>Logistics </t>
  </si>
  <si>
    <t>A unclassified, single location business; Annual revenue = 500000 and # of employees = 3; https://www.manta.com/c/mb0frky/3-h-logistics-llc; Cargo loading and unloading services; Transportation services</t>
  </si>
  <si>
    <t>A To Z Sheet Metal</t>
  </si>
  <si>
    <t>brightsheetmetal.com/a-to-z-sheet-metal</t>
  </si>
  <si>
    <t>Manufacturing</t>
  </si>
  <si>
    <t>HVAC, plumbing and custom cutting</t>
  </si>
  <si>
    <t>From HVAC to plumbing to custom cutting, look to our family of companies to create exceptional results for your sheet metal project needs.</t>
  </si>
  <si>
    <t>State of the art equipment for steel pipes, sheets bending</t>
  </si>
  <si>
    <t>shared website?</t>
  </si>
  <si>
    <t>A. Raymond Tinnerman Automotive</t>
  </si>
  <si>
    <t>araymondtinnerman.com</t>
  </si>
  <si>
    <t>Manufacturing and sales (kind of OEM)</t>
  </si>
  <si>
    <t>Fastening Solutions: Clips, nuts, wire management</t>
  </si>
  <si>
    <t>ARaymond Tinnerman, part of the ARaymond Network, is a global supplier of fastening solutions</t>
  </si>
  <si>
    <t>ABC Metals</t>
  </si>
  <si>
    <t>abcmetals.com</t>
  </si>
  <si>
    <t>Distributor - rolled products</t>
  </si>
  <si>
    <t xml:space="preserve">Copper, Brass, Phos Bronze, Cupro Nickel Alloys- along with Aluminum, Stainless and Carbon Steel. light fabrication in the form of: Slitting, Cut-To-Length, Traverse Winding, Commerical Tinning, Tension Leveling, Edging, Decambering and we can supply Electro Plated Product- 
</t>
  </si>
  <si>
    <t>Distributors for : Luvata
PMX Industries
Nacobre
Hussey Copper
Brush Wellman
The Miller Co.
KM Europa Metal AG
Precision Specialty Metal;                                           Just 3 locations - Indiana (1) and Texas (2)</t>
  </si>
  <si>
    <t>ISO 9001</t>
  </si>
  <si>
    <t>Abilities Services</t>
  </si>
  <si>
    <t>asipages.com</t>
  </si>
  <si>
    <t>Disability stuff</t>
  </si>
  <si>
    <t>service provider</t>
  </si>
  <si>
    <t>Accuburn</t>
  </si>
  <si>
    <t>accuburninc.com</t>
  </si>
  <si>
    <t>Laser cutting services- Kind of OEM; they meet the demands of manufacturing companies</t>
  </si>
  <si>
    <t>Precision Plasma Cutting, Precision Laser Cutting, Heavy Gauge Flame Cutting, Metal Forming, Efficient Estimates, Accurate Estimates, Turnkey Production Capabilities, Extensive Inventory of Raw Material, and Shotblasting &amp; Deburring Metal Finishing</t>
  </si>
  <si>
    <t>ISO 9001, ANAB, BBB</t>
  </si>
  <si>
    <t>Laser cutting, plasma cutting, flame cutting and metal shaping equipment,1.CNC-controlled oxy-fuel cutting equipment ,2. 3-axis, CO2 lasers, 3.  plasma cutting system, 4.CNC forming equipment, 5.large scale pass through shot blast</t>
  </si>
  <si>
    <t>Acell</t>
  </si>
  <si>
    <t>acell.com</t>
  </si>
  <si>
    <t>Manufacturing (Medicine related)</t>
  </si>
  <si>
    <t>ACell manufactures the only commercially available extracellular matrix (ECM) made of urinary bladder matrix (UBM)</t>
  </si>
  <si>
    <t>ACell is a leading regenerative medicine company that develops and manufactures products designed to facilitate the body’s ability to repair and remodel tissue. Our company helps patients in a variety of settings heal differently</t>
  </si>
  <si>
    <t>ISO 13485</t>
  </si>
  <si>
    <t>Acuity Brands Lighting</t>
  </si>
  <si>
    <t>acuitybrands.com</t>
  </si>
  <si>
    <t>consultant services</t>
  </si>
  <si>
    <t>providers of lighting and building management solutions</t>
  </si>
  <si>
    <t>eldoLED,LED driver technology</t>
  </si>
  <si>
    <t>Advanced Power Technologies</t>
  </si>
  <si>
    <t>apt-power.com</t>
  </si>
  <si>
    <t>Consultant services</t>
  </si>
  <si>
    <t>A design/build electrical contractor specializing in all areas of design, installation and maintenance for the lighting, electrical and signage specialty fields; Lighting, electrical and signage services</t>
  </si>
  <si>
    <t>Akina</t>
  </si>
  <si>
    <t>polyscitech.com</t>
  </si>
  <si>
    <t>Research Labs</t>
  </si>
  <si>
    <t> variety of research products and services with a focus on controlled release, medicinal-delivery, and biomedical applications.                                                      Akinalytics is the contact analysis division of Akina, Inc.
Now delivering client files via our secure Akinalytics Project Portal.
POLYSCITECH - Polymer division of Akina</t>
  </si>
  <si>
    <t>Ala</t>
  </si>
  <si>
    <t>alaindiana.org</t>
  </si>
  <si>
    <t>Association of legal services</t>
  </si>
  <si>
    <t>Alcoa</t>
  </si>
  <si>
    <t>arconic.com</t>
  </si>
  <si>
    <t>OEM</t>
  </si>
  <si>
    <t>For automotive, defense and commercial transportation</t>
  </si>
  <si>
    <t>From materials science that breaks the barriers of possibility, to precision engineering that solves the toughest challenges, Arconic helps transform the way we fly, drive, build and power.</t>
  </si>
  <si>
    <t>website is wrong?</t>
  </si>
  <si>
    <t>Allied Speciality Precision Machining</t>
  </si>
  <si>
    <t>aspi-nc.com</t>
  </si>
  <si>
    <t>manufacturing</t>
  </si>
  <si>
    <t>gears</t>
  </si>
  <si>
    <t>ISO9001, AS9100</t>
  </si>
  <si>
    <t>CNC,EDM,Grinding equipment, Niton XL3t XRF Analyzer,Tesa Scan 50,Zeiss Prismo 7 Navigator CMM,Mitutoyo Bright-A707 CMM</t>
  </si>
  <si>
    <t>Alloy Custom Products</t>
  </si>
  <si>
    <t>alloycustomproducts.com</t>
  </si>
  <si>
    <t>cryogenic semi-trailer </t>
  </si>
  <si>
    <t>lAloy Custom Products is the premier cryogenic semi-trailer manufacturer. </t>
  </si>
  <si>
    <t>American Fibertech Corporation</t>
  </si>
  <si>
    <t>ind-pallet-corp.com</t>
  </si>
  <si>
    <t>pallet</t>
  </si>
  <si>
    <t>American National Mortgage</t>
  </si>
  <si>
    <t>affordableforyou.com</t>
  </si>
  <si>
    <t>web solutions</t>
  </si>
  <si>
    <t>Bluehost is a leading web hosting solutions company. Since our founding in 2003, Bluehost has continually innovated new ways to deliver on our mission: to empower people to fully harness the web. We fight spammers, block pornography, and invest in countless open source projects to help push the internet to its full potential. We promote web civility and do all we can to foster a safe place where the young and old, novice and pro, can fully harness the web to accomplish great things.</t>
  </si>
  <si>
    <t>FSPCA PREVENTIVE CONTROLS FOR HUMAN FOOD</t>
  </si>
  <si>
    <t>American Welding &amp; Gas</t>
  </si>
  <si>
    <t>amwelding.com</t>
  </si>
  <si>
    <t>MIG, TIG, Stick welders, engine drives, multi-process and multi-operator welders, spot welders, submerged arc welders, wire feeders</t>
  </si>
  <si>
    <t>welding and cutting equipment,</t>
  </si>
  <si>
    <t>Ameri-Tek Manufacturing</t>
  </si>
  <si>
    <t>ameri-tekmfg.com</t>
  </si>
  <si>
    <t>Parts are made out of any of these materials: Aluminum, Beryllium Copper, Brass, Cold Rolled Steel, Copper, Hot Rolled Steel, Phosphorus Bronze, Spring Steel, Stainless Steel and any pre-plated material.</t>
  </si>
  <si>
    <t>provide parts and service to the automotive, electronics, lighting, electric motor, safety, recreation, plastic injection molding and agricultural industries and can be counted upon to provide expert and professional service </t>
  </si>
  <si>
    <t>ISO9001</t>
  </si>
  <si>
    <t>specializing in the use of Multi-Slides and Punch Presses</t>
  </si>
  <si>
    <t>Amri Ssci</t>
  </si>
  <si>
    <t>ssci-inc.com</t>
  </si>
  <si>
    <t>Pharmaceutical services</t>
  </si>
  <si>
    <t>analytical services, drug sbstance, drug product and delivery , biochemistry services</t>
  </si>
  <si>
    <t>SSCI, A Division of AMRI provides comprehensive cGMP solid state chemistry research and analytical services to the pharmaceutical industry</t>
  </si>
  <si>
    <t>Anderson Plant Nutrient</t>
  </si>
  <si>
    <t>andersonsplantnutrient.com</t>
  </si>
  <si>
    <t>agricutural solutions provider</t>
  </si>
  <si>
    <t>Cover: Plant nutrients, agriculture, turf and ornamental, cob products and contract manufacturing</t>
  </si>
  <si>
    <t>The Plant Nutrient Group formulates, stores, and distributes nutrient, specialty, and industrial inputs and corncob based products through our strategically located facilities and extensive network.</t>
  </si>
  <si>
    <t>ANDRITZ Herr-Voss Stamco</t>
  </si>
  <si>
    <t>herr-voss.com</t>
  </si>
  <si>
    <t>coil processing solutions and mill processing solutions</t>
  </si>
  <si>
    <t>ANDRITZ Herr-Voss Stamco delivers turnkey solutions and support for coil and sheet metal processing industries.  Whether you are a primary producer, service center, processor or OEM, AHVS is your source for all your coil and sheet processing needs.</t>
  </si>
  <si>
    <t>custom metal fabricator, our anodizing and powder coating, laser engraver, silk screener</t>
  </si>
  <si>
    <t>Archer-Daniels-Midland company</t>
  </si>
  <si>
    <t>adm.com</t>
  </si>
  <si>
    <t>agricultural ervices</t>
  </si>
  <si>
    <t>food, suppliments, animal nutritions, logistics</t>
  </si>
  <si>
    <t>For more than a century, the people of Archer Daniels Midland Company (NYSE: ADM) have transformed crops into products that serve the vital needs of a growing world. Today, we’re one of the world’s largest agricultural processors and food ingredient providers</t>
  </si>
  <si>
    <t>Arconic</t>
  </si>
  <si>
    <t>3-D printing equipment</t>
  </si>
  <si>
    <t>ARXAN TECHNOLOGIES</t>
  </si>
  <si>
    <t>arxan.com</t>
  </si>
  <si>
    <t>application protection provideer</t>
  </si>
  <si>
    <t>Layered, Adaptive App and Data Protection                              Detection and Prevention of Application Attacks                          Enterprise App Distribution and Policy Management (Apperian)</t>
  </si>
  <si>
    <t>Arxan, the global trusted leader of application protection solutions, delivers the confidence to build, deploy, and manage an organization’s most innovative and valuable applications. Currently protecting more than 1 billion application instances across industries including financial services, mobile payments, healthcare, automotive, gaming, and entertainment, the company provides the industry’s most comprehensive application protection solution. </t>
  </si>
  <si>
    <t>Awards Unlimited</t>
  </si>
  <si>
    <t>awardsunlimitedinc.net</t>
  </si>
  <si>
    <t>Memento creators</t>
  </si>
  <si>
    <t>plaques, acrylics, name badges, flags, etc</t>
  </si>
  <si>
    <t>AWM Enterprises</t>
  </si>
  <si>
    <t>adeccousa.com</t>
  </si>
  <si>
    <t>job finder</t>
  </si>
  <si>
    <t>a platform to search for jobs</t>
  </si>
  <si>
    <t xml:space="preserve">job search </t>
  </si>
  <si>
    <t>B&amp;B Signs</t>
  </si>
  <si>
    <t>signXperts.com</t>
  </si>
  <si>
    <t>images/sign services</t>
  </si>
  <si>
    <t>for vehicles, outdoors of a building, or interiors of a building</t>
  </si>
  <si>
    <t>no info on website</t>
  </si>
  <si>
    <t>Baere Aerospace Consulting</t>
  </si>
  <si>
    <t>baereaerospace.com</t>
  </si>
  <si>
    <t>Consulting services (aerospace related)</t>
  </si>
  <si>
    <t>Engineering design and field support, failure analysis support , project mgmt support</t>
  </si>
  <si>
    <t>consulting</t>
  </si>
  <si>
    <t>Baker Specialty and Supply Company</t>
  </si>
  <si>
    <t>bakerspecialty.com</t>
  </si>
  <si>
    <t>Distributor</t>
  </si>
  <si>
    <t>plumbing, HVAC, and industrial piping products</t>
  </si>
  <si>
    <t>Ball Metal Beverage Container</t>
  </si>
  <si>
    <t>ball.com</t>
  </si>
  <si>
    <t>packaging services</t>
  </si>
  <si>
    <t>Ball Corporation is a provider of metal packaging for beverages, foods and household products, and of aerospace and other technologies and services to commercial and governmental customers.</t>
  </si>
  <si>
    <t>Bane-Welker Equipment Sales</t>
  </si>
  <si>
    <t>bane-welker.com</t>
  </si>
  <si>
    <t>e-commerce services</t>
  </si>
  <si>
    <t>tractors, harvesters, chemical applicators, tillage equipments, hay and forage equipment,  construction equipments</t>
  </si>
  <si>
    <t>Farm equipment dealer; also online auctions possible; used equipment selling platform</t>
  </si>
  <si>
    <t>Banjo Corporation</t>
  </si>
  <si>
    <t>banjocorp.com</t>
  </si>
  <si>
    <t>cam lever couplings, dry disconnects, electric valves, pumps, line strainers, manifold flange connections</t>
  </si>
  <si>
    <t>liquid handling equipments</t>
  </si>
  <si>
    <t>Beasley International</t>
  </si>
  <si>
    <t>beesleyinc.com</t>
  </si>
  <si>
    <t>winces, slings, suspension rods, pulleys, cods, cables, cutters, fasteners, power cords,</t>
  </si>
  <si>
    <t>for poultry industry</t>
  </si>
  <si>
    <t>ISO9000</t>
  </si>
  <si>
    <t>Bell Machine company</t>
  </si>
  <si>
    <t>basteel.com</t>
  </si>
  <si>
    <t>architectural fencing, security fencing, infinity gates</t>
  </si>
  <si>
    <t>BASTEEL Perimeter Systems™ is a 4th generation family-owned business formed in 1946 to serve the tool and die industry</t>
  </si>
  <si>
    <t xml:space="preserve"> manufactured using galvanized 2” x 4” tubing with mitered corners and gusset bracing, welded using silicon-bronze welding wire</t>
  </si>
  <si>
    <t>Benner Team</t>
  </si>
  <si>
    <t>looks like a persons name</t>
  </si>
  <si>
    <t>Bio-Alternative</t>
  </si>
  <si>
    <t>bio-alternatives.net</t>
  </si>
  <si>
    <t>nutritional supplements</t>
  </si>
  <si>
    <t>calcium, magnesium, etc</t>
  </si>
  <si>
    <t>BBB</t>
  </si>
  <si>
    <t>Bioanalytical Systems</t>
  </si>
  <si>
    <t>BIOANALYTICAL.COM</t>
  </si>
  <si>
    <t>BASi provides drug developers with superior scientific research and innovative analytical instrumentation, which saves time, saves money, and saves lives, to bring revolutionary new drugs to market quickly and safely;                               like an e-commerce page where in we can make our online purchases</t>
  </si>
  <si>
    <t>Blackbird Clinical Services</t>
  </si>
  <si>
    <t>BlackbirdClinicalSvs.com</t>
  </si>
  <si>
    <t>clinical services</t>
  </si>
  <si>
    <t>DNA testing, drug testing, blood testing</t>
  </si>
  <si>
    <t>Blue Print Specialties</t>
  </si>
  <si>
    <t>blueprintspecialties.net</t>
  </si>
  <si>
    <t xml:space="preserve">S </t>
  </si>
  <si>
    <t>distributor</t>
  </si>
  <si>
    <t>Digital Blackline Printing
Scanning and Digital CAD Plotting
Document Management Services
Distribution Services
Scanning to Files for Archiving
Specification Book Printing
Blue Line Reproductions
Laminating and Mounting            HP Plotters and Plotter Supplies
Ink Jet Bonds, Vellums, and Film
Engineering Copiers
Xerographic and Diazo Media
CAD and Drafting Furniture
Drafting Supplies</t>
  </si>
  <si>
    <t>They assist the architectural, engineering, and construction industries from beginning designs to the distribution of prints of their various projects by providing the equipment, supplies, and reproduction methods necessary to complete the process.</t>
  </si>
  <si>
    <t>Bollock Interprises</t>
  </si>
  <si>
    <t>bollocktops.com</t>
  </si>
  <si>
    <t>Custom countertop and closet organizers (manufacturing)</t>
  </si>
  <si>
    <t>Countertop, kitchen cabinets and closets</t>
  </si>
  <si>
    <r>
      <t xml:space="preserve">Bollock Enterprises is a family owned business, celebrating over 50 years of providing custom countertops and closet organizers to the Lafayette, Indiana area. Our promise is personalized service, quality products, and commitment to those who desire the very best in design and detail. Our </t>
    </r>
    <r>
      <rPr>
        <b/>
        <sz val="11"/>
        <color theme="1"/>
        <rFont val="Calibri"/>
        <family val="2"/>
        <scheme val="minor"/>
      </rPr>
      <t xml:space="preserve">experienced craftsmen </t>
    </r>
    <r>
      <rPr>
        <sz val="11"/>
        <color theme="1"/>
        <rFont val="Calibri"/>
        <family val="2"/>
        <scheme val="minor"/>
      </rPr>
      <t>provide countertop fabrication and installation for new construction as well as for remodeling projects. Each project will become truly your own as we work together to find the perfect design for your needs</t>
    </r>
  </si>
  <si>
    <t>Y</t>
  </si>
  <si>
    <t>Quartz,solid surface,granite,laminate</t>
  </si>
  <si>
    <t>Bootmakers</t>
  </si>
  <si>
    <t>bootmakers.us</t>
  </si>
  <si>
    <t>wholesaler</t>
  </si>
  <si>
    <t>footwear</t>
  </si>
  <si>
    <t>handcrafted footwears; We specialize in custom-fit boots, but also offer semi-custom sizes to provide instant gratification to our customers who just can’t wait.</t>
  </si>
  <si>
    <t>Braun Motor Works</t>
  </si>
  <si>
    <t>braunability.com</t>
  </si>
  <si>
    <t>Dealers</t>
  </si>
  <si>
    <t>Wheelchair Vans, SUVs &amp; Wheelchair Lifts</t>
  </si>
  <si>
    <t>Thanks to our nationwide dealer network, wherever you live or travel, BraunAbility is there too. Our dealers are mobility experts, providing in-depth mobility consultations to guarantee you have the right mobility solution for your needs; 5 dealers in IN</t>
  </si>
  <si>
    <t>Browell Enterprises</t>
  </si>
  <si>
    <t>browellbellhousing.com</t>
  </si>
  <si>
    <t>Components: clutch coolers, carbon fiber bellhousing vent covers, adjuster covers, debris filters, billet clutch forks, throwout bearings and collars, bellhousing alignment tools and more.     Bellhousings: Aluminium, steel and import/ specialty bellhousings.                                                V6 blocks and head</t>
  </si>
  <si>
    <t>Browell Bellhousing custom builds SFI certified, aluminum and steel bellhousings for all motorsports applications. Each Browell bellhousing is built from select materials, manufactured to each customer’s exact specifications. Bellhousings are available in aluminum or steel models meeting SFI spec 6.1, 6.1W, 6.2, 6.3 or 30.1 for all drag racing, tractor pulling and land speed sanctioning bodies.Browell also offers a full line of components to complement their bellhousings.</t>
  </si>
  <si>
    <t>CNC machine</t>
  </si>
  <si>
    <t>aluminum and steel</t>
  </si>
  <si>
    <t>Business First Books Corporation</t>
  </si>
  <si>
    <t>businessfirstbooks.com</t>
  </si>
  <si>
    <t>Books</t>
  </si>
  <si>
    <t>Business First Books handles book fulfillment for some of the top companies in North America and provides book distribution on the Local, National, and International levels.</t>
  </si>
  <si>
    <t>Butler America</t>
  </si>
  <si>
    <t>butler.com</t>
  </si>
  <si>
    <t>Manufacturing and services</t>
  </si>
  <si>
    <r>
      <rPr>
        <b/>
        <sz val="11"/>
        <color theme="1"/>
        <rFont val="Calibri"/>
        <family val="2"/>
        <scheme val="minor"/>
      </rPr>
      <t>Engineering:,</t>
    </r>
    <r>
      <rPr>
        <sz val="11"/>
        <color theme="1"/>
        <rFont val="Calibri"/>
        <family val="2"/>
        <scheme val="minor"/>
      </rPr>
      <t xml:space="preserve"> Design, Drafting, Structural Analysis, Loads and Criteria, System Safety, Manufacturing, Testing, Aircraft Certification, , C</t>
    </r>
    <r>
      <rPr>
        <b/>
        <sz val="11"/>
        <color theme="1"/>
        <rFont val="Calibri"/>
        <family val="2"/>
        <scheme val="minor"/>
      </rPr>
      <t xml:space="preserve">omposite structure:, </t>
    </r>
    <r>
      <rPr>
        <sz val="11"/>
        <color theme="1"/>
        <rFont val="Calibri"/>
        <family val="2"/>
        <scheme val="minor"/>
      </rPr>
      <t xml:space="preserve">Carbon fiber, Aramid fiber, Fiberglass, Sandwich Construction, Laminate Structure, , </t>
    </r>
    <r>
      <rPr>
        <b/>
        <sz val="11"/>
        <color theme="1"/>
        <rFont val="Calibri"/>
        <family val="2"/>
        <scheme val="minor"/>
      </rPr>
      <t xml:space="preserve">Aftermarket services:, </t>
    </r>
    <r>
      <rPr>
        <sz val="11"/>
        <color theme="1"/>
        <rFont val="Calibri"/>
        <family val="2"/>
        <scheme val="minor"/>
      </rPr>
      <t xml:space="preserve">Operator Manuals, Maintenance Manuals, Airworthiness Documents, Component Maintenance Manuals, Logistic Support Analysis (LSA), Reports, Training Material, MRO support, Ground support equipmen, , </t>
    </r>
    <r>
      <rPr>
        <b/>
        <sz val="11"/>
        <color theme="1"/>
        <rFont val="Calibri"/>
        <family val="2"/>
        <scheme val="minor"/>
      </rPr>
      <t>Project management:,</t>
    </r>
    <r>
      <rPr>
        <sz val="11"/>
        <color theme="1"/>
        <rFont val="Calibri"/>
        <family val="2"/>
        <scheme val="minor"/>
      </rPr>
      <t xml:space="preserve"> Earned Value Management, Risk management, Resource Management, Performance Management, IT services:, Microsoft Technologies, ERP Technologies, Oracle Technologies, Java Technologies, Mobile Technologies, , </t>
    </r>
  </si>
  <si>
    <t>Butler’s mission is to become the supplier of choice for premier companies in the Aerospace, Defense and Federal markets, by providing intrinsic value through a flexible business model.</t>
  </si>
  <si>
    <t>ISO 9001, SAE AS9100, ISO 27001</t>
  </si>
  <si>
    <t>C and F Fabricating</t>
  </si>
  <si>
    <t>cffabricating.com</t>
  </si>
  <si>
    <t>WEBSITE UNDER CONSTRUCTION</t>
  </si>
  <si>
    <t>C Hockersmith Electric</t>
  </si>
  <si>
    <t>C&amp;D Technologies</t>
  </si>
  <si>
    <t>cdtechno.com</t>
  </si>
  <si>
    <r>
      <t xml:space="preserve">For Telecommunications, UPS, Energy and Infrastructure, engine starting: </t>
    </r>
    <r>
      <rPr>
        <sz val="11"/>
        <color theme="1"/>
        <rFont val="Calibri"/>
        <family val="2"/>
        <scheme val="minor"/>
      </rPr>
      <t>VRLA, VLA, Lithium Ion batteries, racks and cabinets.</t>
    </r>
  </si>
  <si>
    <t>We make some of the finest power storage and conversion systems on the planet. telecommunications giants turn to C&amp;D Technologies for dependable power systems. C&amp;D TECHNOLOGIES is also highly focused on power system integration. By offering products that can monitor and rectify AC-to-DC current to power the switches and other equipment, as well as provide backup battery power, we can give customers of any size — particularly in the telecommunications industry — a total power package</t>
  </si>
  <si>
    <t>Cal-Comp USA</t>
  </si>
  <si>
    <t>calcompusa.com</t>
  </si>
  <si>
    <t>Manufacturing and developing electronic assemblies</t>
  </si>
  <si>
    <t>design services and Engr:, , •, DfM/DfT,  ,  , , •, Full test development including software, fixtures, and implementation, , •, PCB layout, , •, Rapid prototype and pilot builds, , •, Schematic and artwork development, , •, Validation/agency testing, , •, Value-add/Value engineering, , , , Prototype and short run:, , , , •, No minimum build quantity, , •, No wait for scheduling, , •, Guaranteed standard delivery within 3 to 5 days or less, with 24 hour delivery available, , •, Hassle free material management, ,  , •　Consignment, turn-key, or a hybrid, ,  , •　Arrow and Avnet in-plant stores, , •, Two groups one in Indiana and one in San Diego, , Turn-key Production:, , •, PCBA mixed technology,  ,  , ,  , •　Rigid, flex, ceramic, alternate substrates, double sided, multi-layered, , •, Systems Integration,  ,  , ,  , •　Enclosure assembly, ,  , •　Module assembly, ,  , •　Configure-to-order</t>
  </si>
  <si>
    <t>At CCIN we offer over 40 years of experience in development and manufacturing of electronic assemblies. Everyday we manufacture for customers in the aerospace, automotive, communications, defense, industrial controls, medical, renewable energy, security, and transportation markets. Our services allow our customers to save lives, ensure national security, open doors, control environments, protect money, provide entertainment, administer medication, and protect our soldiers, seaman, and pilots in the armed forces.</t>
  </si>
  <si>
    <t>TS16949: 2009, ISO: 9001:2008, ISO: 13485</t>
  </si>
  <si>
    <t>We manufacture printed circuit board assemblies (PCBA’s), full-system module assemblies, backplane assemblies, configure-to-order systems, and wire assemblies</t>
  </si>
  <si>
    <t>PCBA mixed technology</t>
  </si>
  <si>
    <t>California Pellet Mill</t>
  </si>
  <si>
    <t>www.cpm.net/</t>
  </si>
  <si>
    <r>
      <rPr>
        <b/>
        <sz val="11"/>
        <color theme="1"/>
        <rFont val="Calibri"/>
        <family val="2"/>
        <scheme val="minor"/>
      </rPr>
      <t>Automation solutions:</t>
    </r>
    <r>
      <rPr>
        <sz val="11"/>
        <color theme="1"/>
        <rFont val="Calibri"/>
        <family val="2"/>
        <scheme val="minor"/>
      </rPr>
      <t>, MM4 Automation System, MM4 Receiving, MM4 Grinding, MM4 Batching, MM4 Pelleting, MM4 Loadout, MCP Pellet Mill Controller, Extruder-Compounding Process Control, Preparation Process Control, Extraction Process Control, Custom Solutions &amp; Integrated Systems, UL508A Control Panel Design &amp; Assembly, ,</t>
    </r>
    <r>
      <rPr>
        <b/>
        <sz val="11"/>
        <color theme="1"/>
        <rFont val="Calibri"/>
        <family val="2"/>
        <scheme val="minor"/>
      </rPr>
      <t xml:space="preserve"> Equipment solutions</t>
    </r>
    <r>
      <rPr>
        <sz val="11"/>
        <color theme="1"/>
        <rFont val="Calibri"/>
        <family val="2"/>
        <scheme val="minor"/>
      </rPr>
      <t xml:space="preserve">:, Flaking Mills, Hammermills, Pellet Mills, Roller Mills &amp; Roll Crushers, Cracking Mills, Lump Breakers &amp; Crushers, Pellet Crumblers, Conditioners, Coolers, Feeders and Ancillary Products, Weighing Systems, Steam Chambers, Gyro Sifters/Feed Cleaners, A-Z Product Index, Used Equipment, Parts, , </t>
    </r>
    <r>
      <rPr>
        <b/>
        <sz val="11"/>
        <color theme="1"/>
        <rFont val="Calibri"/>
        <family val="2"/>
        <scheme val="minor"/>
      </rPr>
      <t>Applications:,</t>
    </r>
    <r>
      <rPr>
        <sz val="11"/>
        <color theme="1"/>
        <rFont val="Calibri"/>
        <family val="2"/>
        <scheme val="minor"/>
      </rPr>
      <t xml:space="preserve"> Cooling, Oilseed Preparation, Particle Size Reduction, Pelleting, Steam Flaking, Weighing, Briquetting</t>
    </r>
  </si>
  <si>
    <t>CPM is the world's leading provider of process equipment and automation systems.</t>
  </si>
  <si>
    <t>Cargill</t>
  </si>
  <si>
    <t>cargill.com</t>
  </si>
  <si>
    <t>trading, purchasing and distributing grain and other agricultural commodities</t>
  </si>
  <si>
    <t>Solutions: Animal industry, Food and beverage, bioindustrial, food service, agriculture, risk management, meat and poultry, industrial, beauty, pharma, transportation</t>
  </si>
  <si>
    <t>We bring food, agricultural, financial and industrial products to people who need them all around the world; We have around 24,000 employees across the world serving food and beverage manufacturers, foodservice companies and retailers with food ingredients as well as food and non-food applications</t>
  </si>
  <si>
    <t>Carlex Indiana Assembly</t>
  </si>
  <si>
    <t>carlex.com</t>
  </si>
  <si>
    <r>
      <rPr>
        <b/>
        <sz val="11"/>
        <color theme="1"/>
        <rFont val="Calibri"/>
        <family val="2"/>
        <scheme val="minor"/>
      </rPr>
      <t xml:space="preserve">Products: </t>
    </r>
    <r>
      <rPr>
        <sz val="11"/>
        <color theme="1"/>
        <rFont val="Calibri"/>
        <family val="2"/>
        <scheme val="minor"/>
      </rPr>
      <t xml:space="preserve">windshields, side glass, rear quarter glass, rear glass, roof glass. </t>
    </r>
    <r>
      <rPr>
        <b/>
        <sz val="11"/>
        <color theme="1"/>
        <rFont val="Calibri"/>
        <family val="2"/>
        <scheme val="minor"/>
      </rPr>
      <t xml:space="preserve">Services: </t>
    </r>
    <r>
      <rPr>
        <sz val="11"/>
        <color theme="1"/>
        <rFont val="Calibri"/>
        <family val="2"/>
        <scheme val="minor"/>
      </rPr>
      <t>Tool Design, Component Design, Full CAD Capability, Simulation (FEA, Optical, HUD), Anechoic Chamber Broad Spectrum Antenna Design, Product Launch Management Utilizing a Proven Stage Gate Processes</t>
    </r>
  </si>
  <si>
    <t xml:space="preserve">Customers: Audi Bentley BMW Chrysler Ford GM Honda Hyundai Jaguar Kia Lamborghini Lincoln Mercedes-Benz Nissan Peugeot Porsche Subaru Toyota Volkswagen; GO-TO supplier of world's automotive </t>
  </si>
  <si>
    <t>Carmel Engineering</t>
  </si>
  <si>
    <t>carmeleng.com</t>
  </si>
  <si>
    <t>ASME</t>
  </si>
  <si>
    <t>Carter Fuel Systems</t>
  </si>
  <si>
    <t>carterfuelsystems.com</t>
  </si>
  <si>
    <t>Fuel pump assemblies, universal electric fuel pumps, gasoline direct injection, fuel pumps, parts and accessories.</t>
  </si>
  <si>
    <t>Carter Fuel Systems has been a leading manufacturer of complete fuel system solutions for the professional installer. We work tirelessly to deliver superior products that meet or exceed OE quality. Our broad coverage spans domestic, import, diesel, marine and performance applications</t>
  </si>
  <si>
    <t>High-efficiency turbine technology provides quiet and precise fuel delivery
CleanScreen™ filtration technology* provides 40% more dirt-holding capacity than competitive products and increases the life of the pumps</t>
  </si>
  <si>
    <t>Cartesian</t>
  </si>
  <si>
    <t>cartcorp.com</t>
  </si>
  <si>
    <t xml:space="preserve">laser cutting, CNC turret punching, CNC bending, welding, </t>
  </si>
  <si>
    <t>Cartesian Corp. has a  range of customers varying from the railroad, diesel power supply, and agricultural industries.   We believe we have the experience and equipment to manufacture utilizing the most economical methods.</t>
  </si>
  <si>
    <t>ISO 9001:2008</t>
  </si>
  <si>
    <r>
      <rPr>
        <b/>
        <sz val="11"/>
        <color theme="1"/>
        <rFont val="Calibri"/>
        <family val="2"/>
        <scheme val="minor"/>
      </rPr>
      <t>Laser Cutting</t>
    </r>
    <r>
      <rPr>
        <sz val="11"/>
        <color theme="1"/>
        <rFont val="Calibri"/>
        <family val="2"/>
        <scheme val="minor"/>
      </rPr>
      <t xml:space="preserve">
CO2 LASER CUTTING
Four lasers with up to 3,500 watts of cutting power.   </t>
    </r>
    <r>
      <rPr>
        <b/>
        <sz val="11"/>
        <color theme="1"/>
        <rFont val="Calibri"/>
        <family val="2"/>
        <scheme val="minor"/>
      </rPr>
      <t>CNC Turret Punching</t>
    </r>
    <r>
      <rPr>
        <sz val="11"/>
        <color theme="1"/>
        <rFont val="Calibri"/>
        <family val="2"/>
        <scheme val="minor"/>
      </rPr>
      <t xml:space="preserve">
AMADA TURRET PRESSES
Coma 375 Thick Turret, and Vella Turret.                      </t>
    </r>
    <r>
      <rPr>
        <b/>
        <sz val="11"/>
        <color theme="1"/>
        <rFont val="Calibri"/>
        <family val="2"/>
        <scheme val="minor"/>
      </rPr>
      <t>CNC Bending</t>
    </r>
    <r>
      <rPr>
        <sz val="11"/>
        <color theme="1"/>
        <rFont val="Calibri"/>
        <family val="2"/>
        <scheme val="minor"/>
      </rPr>
      <t xml:space="preserve"> 
CNC PRESS BREAKS
Variety of press breaks to serve your needs, up to 350 tons of pressure and single setup, multiple bend length and angle ability.                </t>
    </r>
    <r>
      <rPr>
        <b/>
        <sz val="11"/>
        <color theme="1"/>
        <rFont val="Calibri"/>
        <family val="2"/>
        <scheme val="minor"/>
      </rPr>
      <t>Welding</t>
    </r>
    <r>
      <rPr>
        <sz val="11"/>
        <color theme="1"/>
        <rFont val="Calibri"/>
        <family val="2"/>
        <scheme val="minor"/>
      </rPr>
      <t xml:space="preserve">
PRECISION WELDING
Precision welding with experienced welding technicians.  We can design and fabricate our own jigs and fixtures.</t>
    </r>
  </si>
  <si>
    <t>CATALENT</t>
  </si>
  <si>
    <t>catalent.com</t>
  </si>
  <si>
    <t>development solutions and services, bioavailability solutions, drug delivery technology, accelrated deelopment.</t>
  </si>
  <si>
    <t>Catalyst + Talent. Our name combines these ideas. As the world's #1 drug development, delivery and supply partner for drugs, biologics and consumer health pro We have helped thousands of innovators by optimizing and manufacturing thousands of pharmaceutical, biologic, consumer health and beauty products utilizing our superior and innovative drug delivery technologies to improve their value to patients and consumers.ducts, we are the catalyst for your success.</t>
  </si>
  <si>
    <t>Caterpillar</t>
  </si>
  <si>
    <t>caterpillar.com</t>
  </si>
  <si>
    <t>Manufacturing(esigns, develops, engineers, manufactures, markets and sells machinery, engines, financial products and insurance to customers via a worldwide dealer network.)</t>
  </si>
  <si>
    <t xml:space="preserve">construction and mining equipment, diesel and natural gas engines, industrial gas turbines and diesel-electric locomotives. </t>
  </si>
  <si>
    <r>
      <t xml:space="preserve">Customers turn to Caterpillar to help them develop infrastructure, energy and natural resource assets. Caterpillar is the </t>
    </r>
    <r>
      <rPr>
        <b/>
        <sz val="11"/>
        <color theme="1"/>
        <rFont val="Calibri"/>
        <family val="2"/>
        <scheme val="minor"/>
      </rPr>
      <t>world’s leading manufacturer of construction and mining equipment, diesel and natural gas engines, industrial gas turbines and diesel-electric locomotives</t>
    </r>
    <r>
      <rPr>
        <sz val="11"/>
        <color theme="1"/>
        <rFont val="Calibri"/>
        <family val="2"/>
        <scheme val="minor"/>
      </rPr>
      <t>. The company principally operates through its three primary segments - Construction Industries, Resource Industries and Energy &amp; Transportation - and also provides financing and related services through its Financial Products segment.</t>
    </r>
  </si>
  <si>
    <t>Central Indiana &amp; Western Railroad</t>
  </si>
  <si>
    <t>csx.com</t>
  </si>
  <si>
    <t>transportation suppliers</t>
  </si>
  <si>
    <t xml:space="preserve">Railroad </t>
  </si>
  <si>
    <t>CSX Corporation, together with its subsidiaries based in Jacksonville, Fla., is one of the nation's leading transportation suppliers. The company’s rail and intermodal businesses provide rail-based transportation services including traditional rail service and the transport of intermodal containers and trailers.</t>
  </si>
  <si>
    <t>Centralca-Cola Bottling company</t>
  </si>
  <si>
    <t>coca-cola.com</t>
  </si>
  <si>
    <t>Coca-cola</t>
  </si>
  <si>
    <t>Central Coca-Cola Bottling Company, Inc. markets and distributes coca cola carbonated and non-carbonated beverages. The company is based in Richmond, Virginia. As of February 28, 2006, Central Coca-Cola Bottling Company, Inc. operates as a subsidiary of Coca-Cola Refreshments USA, Inc.</t>
  </si>
  <si>
    <t>CFO to GO</t>
  </si>
  <si>
    <t>http://companycfo.com/</t>
  </si>
  <si>
    <t>Consultants</t>
  </si>
  <si>
    <t>Services:, Business Management Consulting, Tax Resolution &amp; Preparation-Personal &amp; Business, Payroll &amp; Bookkeeping Services, Financial Planning &amp; Financial Advisement, Financial Statements, Crisis Management, CFO &amp; Controller Services, Accounting , IRS Mediation and Resolution, Accounts Payable &amp; Accounts Receivable</t>
  </si>
  <si>
    <t xml:space="preserve">CFO TO GO® is an affordable way to have a senior-level CFO or Controller involved with your company. We help entrepreneurs succeed by offering enterprise level service for small and midsize companies. </t>
  </si>
  <si>
    <t>Childress Farm Service</t>
  </si>
  <si>
    <t>national-vinyl.com</t>
  </si>
  <si>
    <t>miss</t>
  </si>
  <si>
    <t>SERVER NOT AVAILABLE</t>
  </si>
  <si>
    <t>Chromcraft Revington</t>
  </si>
  <si>
    <t>chromcraft-revington.com</t>
  </si>
  <si>
    <t>Chromcraft - The industry leader in custom swivel-tilt, caster casual dining furniture offered in metal and wood. Cochrane - A leader in solid wood casual dining and bedroom furniture  Douglas - A leader in promotional swivel-tilt casual dining in metal and wood. Peters-Revington - Occasional furniture collections in wood and mixed media. </t>
  </si>
  <si>
    <t xml:space="preserve">metal and wood. _x000D_
</t>
  </si>
  <si>
    <t>CINTAS CORPORATION Frankfort</t>
  </si>
  <si>
    <t>cintas.com</t>
  </si>
  <si>
    <t>distributors</t>
  </si>
  <si>
    <t>Cintas leads the industry in supplying corporate identity uniform programs, providing entrance and logo mats, restroom supplies, promotional products, first aid, safety, fire protection products and services, and industrial carpet and tile cleaning</t>
  </si>
  <si>
    <t>Headquartered in Cincinnati, Ohio, Cintas Corporation provides highly specialized products and services to over 900,000 customers that range from independent auto repair shops to large hotel chains.</t>
  </si>
  <si>
    <t>recycled polyester</t>
  </si>
  <si>
    <t>City of Logansport</t>
  </si>
  <si>
    <t>cityoflogansport.org</t>
  </si>
  <si>
    <t>Cives Corporation</t>
  </si>
  <si>
    <t>cives.com</t>
  </si>
  <si>
    <t>structural steel and plate fabricators - manufacturing</t>
  </si>
  <si>
    <t>Projects: HI RISE, STADIUMS &amp; CONVENTION CENTER, COMMERCIAL, AIRPORTS, PROCESS, PULP &amp; PAPER, INDUSTRIAL, LEED CERTIFIED PROJECTS, HEALTHCARE &amp; HOSPITALS, POWER, UTILITY &amp; DUCTWORK</t>
  </si>
  <si>
    <t>Cives is one of the largest and most successful structural steel and plate fabricators in North America.</t>
  </si>
  <si>
    <t>CWB</t>
  </si>
  <si>
    <t>latest computer-aided detailing and fabricating systems.state of the art processing machines utilizing CNC files.modern welding equipment, blast cleaning facilities.</t>
  </si>
  <si>
    <t>engineering, detailing, fabrication, erection, insurance, bonding, accounting, and supplier management,                                                                                         cutting, drilling, punching, prepping, burning and other operations</t>
  </si>
  <si>
    <t>Steel</t>
  </si>
  <si>
    <t>CLARK TRUCK EQUIPMENT</t>
  </si>
  <si>
    <t>clarktruck-in.com</t>
  </si>
  <si>
    <t>Suppliers (Truck equipment)</t>
  </si>
  <si>
    <t> Products:, 1HARSH HOISTS, 2PLATFORMS &amp; BODIES, 3DUMP PACKAGES, 4PLOWS, 5SPREADERS, 6VAN EQUIPMENT, 7VAN BODIES, 8SERVICE BODIES, 9LIFT GATES, 10MISCELLANEOUS</t>
  </si>
  <si>
    <t>We are a full line truck equipment supplier in West Central Indiana. Customers: Harsh, Cadet Truck bodies, Warren Inc., Knapheide, Hendersen, Western, adrian Steel, Weather guard, Unicell, Ultimaster, Venturo, Liftmoore, Stellar.</t>
  </si>
  <si>
    <t>used equipment was listed</t>
  </si>
  <si>
    <t>Clear Decision Filtration</t>
  </si>
  <si>
    <t>cdffilter.com</t>
  </si>
  <si>
    <t>custom liquid filter bags, Std. liquid fiilter bags, Std Ring/top options</t>
  </si>
  <si>
    <t>It's time for a change in industrial liquid filtration and with our  new silicone free production facility, the team at Clear Decision Filtration, Inc.(CDF) is excited to be the company to bring that change; INDUSTRIAL LIQUID BAG FILTER SPECIALIST </t>
  </si>
  <si>
    <t>carbon steel rings,stainless steel, and polypropylene rings</t>
  </si>
  <si>
    <t>Clinton Investigations</t>
  </si>
  <si>
    <t>clintoninvestigations.com</t>
  </si>
  <si>
    <t>P.I Agency</t>
  </si>
  <si>
    <t>Services: Litigation preparation, Claim and fraud investigations, investigative services.</t>
  </si>
  <si>
    <t>Clinton Investigations, LLC is a fully licensed and insured private investigative agency offering an impressive compliment of services for three primary markets; law firms, insurance carriers, and corporate entities. While going about our business in a confidential, discreet manner, we position our clients to make more informed decisions through the delivery of timely and meaningful information and intelligence. Whether you need to track-down a witness or defendant living in another state, obtain recorded statements, conduct financial and background investigations, or perform any variety of other investigative services, we can help. Simply, the goal of Clinton Investigations is to demonstrate in everything we do, that our clients' piece of mind, security, and fulfilled expectations are why we exist.</t>
  </si>
  <si>
    <t>Closure Systems International</t>
  </si>
  <si>
    <t>csiclosures.com</t>
  </si>
  <si>
    <t>designing and manufacturing</t>
  </si>
  <si>
    <t>Capping systems</t>
  </si>
  <si>
    <t xml:space="preserve">Closure Systems International, Inc. (CSI) is a global leader in plastic closure design, manufacturing and high speed capping equipment/application systems. CSI integrates innovative closure technology, high-performance capping equipment and expert technical services and training support to help customers all over the world maximize their profits. These integrated closure and capping solutions deliver a total system of unsurpassed customer value and reliability. Approximately 90+ billion closures are produced annually in CSI's 25+ manufacturing sites, strategically located in 20+ countries throughout the globe. Markets served: Food, beverage, automotive
</t>
  </si>
  <si>
    <t>Coleman Cable</t>
  </si>
  <si>
    <t>colemancable.com</t>
  </si>
  <si>
    <t>SERVER NOT FOUND</t>
  </si>
  <si>
    <t>Commscope Technologies</t>
  </si>
  <si>
    <t>commscope.com</t>
  </si>
  <si>
    <t>Infrastructure provider(manufacturing)</t>
  </si>
  <si>
    <t>Product Types: ANTENNAS, CABINETS, PANELS AND ENCLOSURES, CABLE ASSEMBLIES, CABLE MANAGEMENT, CABLES, CONNECTORS, FACEPLATES AND BOXES, NETWORKING SYSTEMS, SPLITTERS, COMBINERS AND MULTIPLEXERS, TOOLS AND ACCESSORIES; Each product type has so many varieties.</t>
  </si>
  <si>
    <t>CommScope is at the forefront of shaping infrastructure, products and solutions that enhance people's lives.We make communication faster, easier and more efficient for today's always-on world; CommScope manufactures SYSTIMAX and Uniprise brands of Enterprise infrastructure of copper Unshielded Twisted Pair cabling, connector panels, jacks and fiber optic cabling, connector panels, racking and metals. CommScope also manufactures environmentally secure cabinets for FTTN and DSL applications</t>
  </si>
  <si>
    <t>Conagra Brands</t>
  </si>
  <si>
    <t>conagrabrands.com</t>
  </si>
  <si>
    <t>food manufacturer</t>
  </si>
  <si>
    <t>Cooking oil, frozen dinners, hot cocoa, hot dogs, peanut butter and many others. </t>
  </si>
  <si>
    <t>Conagra Brands, Inc. is a North American packaged foods company headquartered in Chicago, Illinois. Conagra makes and sells products under various brandnames that are available in supermarkets, restaurants, and food service establishments. Some of ConAgra's major brands include Hunt's, Healthy Choice, Marie Callender's, Orville Redenbacher's, Slim Jim (snack food), Reddi-wip, Egg Beaters, Hebrew National, P.F. Chang's, Chef Boyardee, Home Menu and Bertolli ready meals.</t>
  </si>
  <si>
    <t>confirmdelivery.com</t>
  </si>
  <si>
    <t>SERVER DOESN'T EXIST</t>
  </si>
  <si>
    <t>Coomer &amp; Sons Sawmill &amp; Pallet</t>
  </si>
  <si>
    <t>coomersawmill.com</t>
  </si>
  <si>
    <t>pallets</t>
  </si>
  <si>
    <t>Manufacturing pallets for nearly 40 years, the Indiana-based Coomer &amp; Sons Sawmill has grown from a small garage start-up into a commercial-sized operation producing thousands of pallets daily. The family-owned company has worked with a variety of manufacturing equipment over the years, but operates today with three Wood-Mizer WM4000 industrial thin-kerf headrigs and two multi-head horizontal resaws for the primary and secondary breakdown of logs into pallet components. </t>
  </si>
  <si>
    <t>three Wood-Mizer WM4000 industrial thin-kerf headrigs and two multi-head horizontal resaws for the primary and secondary breakdown of logs into pallet components</t>
  </si>
  <si>
    <t>Copper Moon Coffee</t>
  </si>
  <si>
    <t>coppermooncoffee.com</t>
  </si>
  <si>
    <t>coffee shop</t>
  </si>
  <si>
    <t>We source Copper Moon Coffee from small and large coffee farmers throughout the world. Many of our coffees are harvested on lush high mountain hillsides in tropical climates. We only select premium beans that are full of flavor, and best represent the land and climate in which they are grown. We are also proud to offer many Certified Organic and Fair Tradecoffees that have been sustainably nurtured by caring farmers</t>
  </si>
  <si>
    <t>perforated drum roasters</t>
  </si>
  <si>
    <t>CPM Acquisition Corp.</t>
  </si>
  <si>
    <t>cpm.net</t>
  </si>
  <si>
    <t>SAME AS CALIFORNIA PELLET MILLS</t>
  </si>
  <si>
    <t>CPP Filter Corp</t>
  </si>
  <si>
    <t>cppfilter.com</t>
  </si>
  <si>
    <t>retailers</t>
  </si>
  <si>
    <t>Product line: HVAC Paint Carbon Liquid Metal Hydraulic Industrial Air                                             services: ,  Extensive cross-reference of filters and filtration materials,  Filter audits,  Systems analysis,  Airflow readings, , , Pressure Drop readings, ,  Inventory and Usage tracking,  Customized ordering,  Just in time deliveries,  "Customer"-ized inventory</t>
  </si>
  <si>
    <t>they sell filters.</t>
  </si>
  <si>
    <t>Craft Appliance</t>
  </si>
  <si>
    <t>https://www.shopcraftappliances.com/contact_us.html</t>
  </si>
  <si>
    <t>craft appliances: AIR CONTROL,COOKING,ACCESSORIES,KITCHEN CLEANUP,LAUNDRY,REFRIGERATION</t>
  </si>
  <si>
    <r>
      <t>We are locally owned and operated and have been in the Appliances business for years. It's our business to know everything about the most popular and reliable manufacturers around. We have long standing relationships with the biggest manufacturers and know all of our products inside and out. </t>
    </r>
    <r>
      <rPr>
        <b/>
        <sz val="11"/>
        <color theme="1"/>
        <rFont val="Calibri"/>
        <family val="2"/>
        <scheme val="minor"/>
      </rPr>
      <t>However, if you are an American with a disability</t>
    </r>
    <r>
      <rPr>
        <sz val="11"/>
        <color theme="1"/>
        <rFont val="Calibri"/>
        <family val="2"/>
        <scheme val="minor"/>
      </rPr>
      <t xml:space="preserve"> we are here to help you. Please call our disability services phone line at 765.764.4420 during regular business hours and one of our kind and friendly personal shoppers will help you navigate through our web site, help conduct advanced searches, help you choose the item you are looking for with the specifications you are seeking, read you the specifications of any item and consult with you about the products themselves. </t>
    </r>
  </si>
  <si>
    <t>Crawford Industries</t>
  </si>
  <si>
    <t>crawford-industries.com</t>
  </si>
  <si>
    <t>manufacturing (plastic)</t>
  </si>
  <si>
    <t>Product ideas: Binders &amp; Tabs, Envelopes and Folders, Gift Boxes, License Plates, Pillow Packs, Specialty, Tote Boxes</t>
  </si>
  <si>
    <t>Crawford Industries, a customer-oriented U.S. manufacturer offers its clients plastic products that offer a positive differentiating factor. </t>
  </si>
  <si>
    <t xml:space="preserve">extruded polyethylene and polypropylene sheets </t>
  </si>
  <si>
    <t>Crawfordsville Audiology</t>
  </si>
  <si>
    <t>crawfordsvilleaudiology.com</t>
  </si>
  <si>
    <t>Audiology hospital</t>
  </si>
  <si>
    <r>
      <t xml:space="preserve">Services: hearing evaluation, hearing aid solutions, follow-up services. </t>
    </r>
    <r>
      <rPr>
        <b/>
        <sz val="11"/>
        <color theme="1"/>
        <rFont val="Calibri"/>
        <family val="2"/>
        <scheme val="minor"/>
      </rPr>
      <t xml:space="preserve">Hearing aid products: </t>
    </r>
    <r>
      <rPr>
        <sz val="11"/>
        <color theme="1"/>
        <rFont val="Calibri"/>
        <family val="2"/>
        <scheme val="minor"/>
      </rPr>
      <t>iPhone, invisible products, receiver-in-canal, completely-in-canal, in-the canal, behind the ear, in the ear, single sided hearing, wireless accessories.</t>
    </r>
  </si>
  <si>
    <t>Crawfordsville Audiology has been in business for over 20 years. We strive to offer you the best hearing instruments available. Our expert staff will provide you with the level of service and expertise you’d expect from an experienced hearing professional.</t>
  </si>
  <si>
    <t>Crown Cork &amp; Seal</t>
  </si>
  <si>
    <t>crowncork.com</t>
  </si>
  <si>
    <t>metal packaging solutions</t>
  </si>
  <si>
    <t xml:space="preserve">Aerosol packaging, AEROSOL CANS, |BEVERAGE PACKAGING, |CLOSURES &amp; CAPPING, |FOOD CANS, |PROMOTIONAL PACKAGING, </t>
  </si>
  <si>
    <t xml:space="preserve">Here at Crown, we are passionate about helping our customers build their brands and connect with consumers around the world.We do this by delivering innovative packaging that offers significant value for brand owners, retailers and consumers alike. </t>
  </si>
  <si>
    <t>Brock grains - A DIVISION OF CTB</t>
  </si>
  <si>
    <t>brockgrain.com</t>
  </si>
  <si>
    <t>manufacturing and consultants</t>
  </si>
  <si>
    <r>
      <rPr>
        <b/>
        <sz val="11"/>
        <color theme="1"/>
        <rFont val="Calibri"/>
        <family val="2"/>
        <scheme val="minor"/>
      </rPr>
      <t>Grain Storage Systems: s</t>
    </r>
    <r>
      <rPr>
        <sz val="11"/>
        <color theme="1"/>
        <rFont val="Calibri"/>
        <family val="2"/>
        <scheme val="minor"/>
      </rPr>
      <t xml:space="preserve">tiffened Grain Bins, Stiffened Hopper Bins, Non-Stiffened Grain Bins, Non-Stiffened Hopper Bins, </t>
    </r>
    <r>
      <rPr>
        <b/>
        <sz val="11"/>
        <color theme="1"/>
        <rFont val="Calibri"/>
        <family val="2"/>
        <scheme val="minor"/>
      </rPr>
      <t>Grain Handling Systems:</t>
    </r>
    <r>
      <rPr>
        <sz val="11"/>
        <color theme="1"/>
        <rFont val="Calibri"/>
        <family val="2"/>
        <scheme val="minor"/>
      </rPr>
      <t xml:space="preserve"> Grain Bin Sweeps, On-Farm Conveying Systems, On-Farm Grain Spreaders, </t>
    </r>
    <r>
      <rPr>
        <b/>
        <sz val="11"/>
        <color theme="1"/>
        <rFont val="Calibri"/>
        <family val="2"/>
        <scheme val="minor"/>
      </rPr>
      <t>Grain Conditioning</t>
    </r>
    <r>
      <rPr>
        <sz val="11"/>
        <color theme="1"/>
        <rFont val="Calibri"/>
        <family val="2"/>
        <scheme val="minor"/>
      </rPr>
      <t xml:space="preserve"> Double-Inlet Fans, Centrifugal Fans, Axial Fans, Centrifugal In-Line Fans, Heaters, Controls, </t>
    </r>
    <r>
      <rPr>
        <b/>
        <sz val="11"/>
        <color theme="1"/>
        <rFont val="Calibri"/>
        <family val="2"/>
        <scheme val="minor"/>
      </rPr>
      <t>Structure Systems:</t>
    </r>
    <r>
      <rPr>
        <sz val="11"/>
        <color theme="1"/>
        <rFont val="Calibri"/>
        <family val="2"/>
        <scheme val="minor"/>
      </rPr>
      <t xml:space="preserve"> Grain Structures, </t>
    </r>
    <r>
      <rPr>
        <b/>
        <sz val="11"/>
        <color theme="1"/>
        <rFont val="Calibri"/>
        <family val="2"/>
        <scheme val="minor"/>
      </rPr>
      <t xml:space="preserve">Feed Bin Systems: </t>
    </r>
    <r>
      <rPr>
        <sz val="11"/>
        <color theme="1"/>
        <rFont val="Calibri"/>
        <family val="2"/>
        <scheme val="minor"/>
      </rPr>
      <t>Feed Bin Systems, Flexible Auger Systems, Rigid Auger Systems</t>
    </r>
  </si>
  <si>
    <t>Brock Grain Systems has a long-standing tradition of demonstrating innovative leadership in developing, marketing and supporting grain facility solutions worldwide. Working together with its independent dealers, Brock Grain Systems helps its customers achieve greater levels of business success by assisting, advising and consulting with them in selecting the best combinations of grain storage facilities, towers, catwalks, conveyors, aeration, drying and conditioning equipment.</t>
  </si>
  <si>
    <t>CTB MN Investment</t>
  </si>
  <si>
    <t>ctbinc.com</t>
  </si>
  <si>
    <t>Manufacturer</t>
  </si>
  <si>
    <t>Air Cleaning Systems, Air Inlets, Air Scrubbing Systems, Architectural Doors &amp; Windows, Augers, Aviary Systems, Bin/Silo Accessories, Biological Air Scrubbers, Brooders, Bucket Elevators, Building Kits, Bulk Storage Bins/Silos, Catwalks &amp; Support Towers, Chemical Air Scrubbers, Coffee Moisture Testers, Combination Air Scrubbers, Controls, Drinkers, Egg Collectors, Egg Counters, Electronic sow feeding, Environmental Controls, Equine Stalls &amp; Feeders, Evaporative Cooling, Fans, Farrowing Stalls, Feed Conveyors, Feed Storage, Feeders, Fish/Shellfish Processing Equipment, Flooring, Fruit/Vegetable Processing Equipment, Gestation Stalls, Grain Aeration, Grain Conveyors, Grain Dryers, Grain Handling, Grain Moisture Testers, Grain Spreaders, Grain Storage, Grain Sweeps/Unloaders, Heaters, Incinerators, Industrial Buildings, Industrial Conveying Systems, Industrial Storage/Containment, Livestock Production Buildings, Moisture Testers, Nests, Penning, Pig Sorters, Poultry Processing Equipment, Processing Equipment Buildings, Rearing/Laying Cages, Scales, Software, Ventilation, Watering Equipment, Weigh Systems, Winches</t>
  </si>
  <si>
    <t>CTB is a leading global designer, manufacturer and marketer of agricultural systems and solutions.</t>
  </si>
  <si>
    <t>Current Technologies</t>
  </si>
  <si>
    <t>currtechinc.com</t>
  </si>
  <si>
    <t>manufacturer</t>
  </si>
  <si>
    <t>Bio-Screen Biohazard Wipes/Liners, Hype-Wipe Bleach Towels, Bleach-Rite Disinfecting Spray, Bleach-Rite Test Strips, Saf De-Cap Tube Decappers, Dispensers/Organizing Holders</t>
  </si>
  <si>
    <t>Current Technologies manufactures products for hospitals, for clinical, reference, research, biotech, and pharma laboratories, for healthcare manufacturing, for veterinarians and for industrial settings. All of our products limit the spread of germs which benefits all our customers</t>
  </si>
  <si>
    <t>Custom Forms</t>
  </si>
  <si>
    <t>customforms.com</t>
  </si>
  <si>
    <t>printing, mailing and promoting services</t>
  </si>
  <si>
    <t>Design, , Finishing, , Mailing, , Printing, , Promotions</t>
  </si>
  <si>
    <t>Founded in 1980, Custom Forms began as a forms distributer. By 1984, the need for printing services led us to the purchase of our first press and we began providing offset printing alongside our distribution services.Today, Custom Forms has some of the finest printing technology available, with digital printers, copiers, letterpresses, and offset presses with a huge assortment of ancillary equipment to ensure we can take on any project.</t>
  </si>
  <si>
    <t>Custom Machine Shop</t>
  </si>
  <si>
    <t>Custom Surface Solutions</t>
  </si>
  <si>
    <t>themadmatterinc.com</t>
  </si>
  <si>
    <t>carpet and flooring retailer store</t>
  </si>
  <si>
    <r>
      <rPr>
        <b/>
        <sz val="11"/>
        <color theme="1"/>
        <rFont val="Calibri"/>
        <family val="2"/>
        <scheme val="minor"/>
      </rPr>
      <t>Entrance,</t>
    </r>
    <r>
      <rPr>
        <sz val="11"/>
        <color theme="1"/>
        <rFont val="Calibri"/>
        <family val="2"/>
        <scheme val="minor"/>
      </rPr>
      <t xml:space="preserve"> , Aluminum Mats, , Recessed Application, , Indoor, , Outdoor, , Surface Application, , Indoor, , Outdoor, , Logo, , Indoor, , Outdoor, , Carpet Tiles, , </t>
    </r>
    <r>
      <rPr>
        <b/>
        <sz val="11"/>
        <color theme="1"/>
        <rFont val="Calibri"/>
        <family val="2"/>
        <scheme val="minor"/>
      </rPr>
      <t>Wet Area</t>
    </r>
    <r>
      <rPr>
        <sz val="11"/>
        <color theme="1"/>
        <rFont val="Calibri"/>
        <family val="2"/>
        <scheme val="minor"/>
      </rPr>
      <t xml:space="preserve">, , </t>
    </r>
    <r>
      <rPr>
        <b/>
        <sz val="11"/>
        <color theme="1"/>
        <rFont val="Calibri"/>
        <family val="2"/>
        <scheme val="minor"/>
      </rPr>
      <t>Runners:</t>
    </r>
    <r>
      <rPr>
        <sz val="11"/>
        <color theme="1"/>
        <rFont val="Calibri"/>
        <family val="2"/>
        <scheme val="minor"/>
      </rPr>
      <t xml:space="preserve"> Anti-Fatigue, , Safety, , Kitchen, , Switchboard, , Rubber, , Vinyl, , Carpet, , </t>
    </r>
    <r>
      <rPr>
        <b/>
        <sz val="11"/>
        <color theme="1"/>
        <rFont val="Calibri"/>
        <family val="2"/>
        <scheme val="minor"/>
      </rPr>
      <t>Kitchen,</t>
    </r>
    <r>
      <rPr>
        <sz val="11"/>
        <color theme="1"/>
        <rFont val="Calibri"/>
        <family val="2"/>
        <scheme val="minor"/>
      </rPr>
      <t xml:space="preserve"> , Commercial Kitchen / Restaurant Applications, , Fryer/Cooking Areas, , Dish Wash Stations, , Walk In Refrigerators and Freezers, , Bar/Hostess Areas, , Residential, ,</t>
    </r>
    <r>
      <rPr>
        <b/>
        <sz val="11"/>
        <color theme="1"/>
        <rFont val="Calibri"/>
        <family val="2"/>
        <scheme val="minor"/>
      </rPr>
      <t xml:space="preserve"> Anti-Fatigue</t>
    </r>
    <r>
      <rPr>
        <sz val="11"/>
        <color theme="1"/>
        <rFont val="Calibri"/>
        <family val="2"/>
        <scheme val="minor"/>
      </rPr>
      <t xml:space="preserve">, , Industrial, , Counter Areas and Runners, , Kitchen, , Interlocking Tiles, , Home Use, , Welding Areas, , </t>
    </r>
    <r>
      <rPr>
        <b/>
        <sz val="11"/>
        <color theme="1"/>
        <rFont val="Calibri"/>
        <family val="2"/>
        <scheme val="minor"/>
      </rPr>
      <t>Exercise,</t>
    </r>
    <r>
      <rPr>
        <sz val="11"/>
        <color theme="1"/>
        <rFont val="Calibri"/>
        <family val="2"/>
        <scheme val="minor"/>
      </rPr>
      <t xml:space="preserve"> </t>
    </r>
    <r>
      <rPr>
        <b/>
        <sz val="11"/>
        <color theme="1"/>
        <rFont val="Calibri"/>
        <family val="2"/>
        <scheme val="minor"/>
      </rPr>
      <t>, Interlocking Tiles,</t>
    </r>
    <r>
      <rPr>
        <sz val="11"/>
        <color theme="1"/>
        <rFont val="Calibri"/>
        <family val="2"/>
        <scheme val="minor"/>
      </rPr>
      <t xml:space="preserve"> , Garage Applicatons, , Shower - Wet - Pool Areas, , Anti-Fatigue</t>
    </r>
    <r>
      <rPr>
        <b/>
        <sz val="11"/>
        <color theme="1"/>
        <rFont val="Calibri"/>
        <family val="2"/>
        <scheme val="minor"/>
      </rPr>
      <t>,</t>
    </r>
    <r>
      <rPr>
        <sz val="11"/>
        <color theme="1"/>
        <rFont val="Calibri"/>
        <family val="2"/>
        <scheme val="minor"/>
      </rPr>
      <t xml:space="preserve"> , Athletic Flooring, , TradeShows, , Play Rooms, , </t>
    </r>
    <r>
      <rPr>
        <b/>
        <sz val="11"/>
        <color theme="1"/>
        <rFont val="Calibri"/>
        <family val="2"/>
        <scheme val="minor"/>
      </rPr>
      <t>Salon,</t>
    </r>
    <r>
      <rPr>
        <sz val="11"/>
        <color theme="1"/>
        <rFont val="Calibri"/>
        <family val="2"/>
        <scheme val="minor"/>
      </rPr>
      <t xml:space="preserve"> , </t>
    </r>
    <r>
      <rPr>
        <b/>
        <sz val="11"/>
        <color theme="1"/>
        <rFont val="Calibri"/>
        <family val="2"/>
        <scheme val="minor"/>
      </rPr>
      <t>Residential,</t>
    </r>
    <r>
      <rPr>
        <sz val="11"/>
        <color theme="1"/>
        <rFont val="Calibri"/>
        <family val="2"/>
        <scheme val="minor"/>
      </rPr>
      <t xml:space="preserve"> , Entrance, , Kitchen, , Home Gym, , Anti-Fatigue, , Pool - Spa Areas, , Garage Area, , </t>
    </r>
    <r>
      <rPr>
        <b/>
        <sz val="11"/>
        <color theme="1"/>
        <rFont val="Calibri"/>
        <family val="2"/>
        <scheme val="minor"/>
      </rPr>
      <t>Industrial,</t>
    </r>
    <r>
      <rPr>
        <sz val="11"/>
        <color theme="1"/>
        <rFont val="Calibri"/>
        <family val="2"/>
        <scheme val="minor"/>
      </rPr>
      <t xml:space="preserve"> , Anti-Fatigue, , Safety, , Welding Areas, , </t>
    </r>
    <r>
      <rPr>
        <b/>
        <sz val="11"/>
        <color theme="1"/>
        <rFont val="Calibri"/>
        <family val="2"/>
        <scheme val="minor"/>
      </rPr>
      <t>Tradeshow,</t>
    </r>
    <r>
      <rPr>
        <sz val="11"/>
        <color theme="1"/>
        <rFont val="Calibri"/>
        <family val="2"/>
        <scheme val="minor"/>
      </rPr>
      <t xml:space="preserve"> , </t>
    </r>
    <r>
      <rPr>
        <b/>
        <sz val="11"/>
        <color theme="1"/>
        <rFont val="Calibri"/>
        <family val="2"/>
        <scheme val="minor"/>
      </rPr>
      <t>Safety,</t>
    </r>
    <r>
      <rPr>
        <sz val="11"/>
        <color theme="1"/>
        <rFont val="Calibri"/>
        <family val="2"/>
        <scheme val="minor"/>
      </rPr>
      <t xml:space="preserve"> , Electric Shock Protection - Switchboard, , Logo, , Anti-Fatigue, , </t>
    </r>
    <r>
      <rPr>
        <b/>
        <sz val="11"/>
        <color theme="1"/>
        <rFont val="Calibri"/>
        <family val="2"/>
        <scheme val="minor"/>
      </rPr>
      <t>Garage,</t>
    </r>
    <r>
      <rPr>
        <sz val="11"/>
        <color theme="1"/>
        <rFont val="Calibri"/>
        <family val="2"/>
        <scheme val="minor"/>
      </rPr>
      <t xml:space="preserve"> , Garage Mats, , Garage Tiles, , </t>
    </r>
    <r>
      <rPr>
        <b/>
        <sz val="11"/>
        <color theme="1"/>
        <rFont val="Calibri"/>
        <family val="2"/>
        <scheme val="minor"/>
      </rPr>
      <t>Stall</t>
    </r>
    <r>
      <rPr>
        <sz val="11"/>
        <color theme="1"/>
        <rFont val="Calibri"/>
        <family val="2"/>
        <scheme val="minor"/>
      </rPr>
      <t xml:space="preserve"> </t>
    </r>
    <r>
      <rPr>
        <b/>
        <sz val="11"/>
        <color theme="1"/>
        <rFont val="Calibri"/>
        <family val="2"/>
        <scheme val="minor"/>
      </rPr>
      <t>Mats</t>
    </r>
  </si>
  <si>
    <t>Customized Machining</t>
  </si>
  <si>
    <t>custommachininginc.com</t>
  </si>
  <si>
    <t>machining and painting services</t>
  </si>
  <si>
    <t>Custom Machining strives to meet all the needs of the customer including quality machining, painting and delivery services. Custom Machining, Inc. is the one-source provider for those who want not only quality machining, but  professional painting and even reliable delivery services.</t>
  </si>
  <si>
    <t>Dayton-Phoenix Group</t>
  </si>
  <si>
    <t>dayton-phoenix.com</t>
  </si>
  <si>
    <t xml:space="preserve"> </t>
  </si>
  <si>
    <t>ISO 9001:2015</t>
  </si>
  <si>
    <t>Debbie Mann Consulting</t>
  </si>
  <si>
    <t>debbiemann.com</t>
  </si>
  <si>
    <r>
      <t xml:space="preserve">Business management consultant; </t>
    </r>
    <r>
      <rPr>
        <b/>
        <sz val="11"/>
        <color theme="1"/>
        <rFont val="Calibri"/>
        <family val="2"/>
        <scheme val="minor"/>
      </rPr>
      <t xml:space="preserve">SPECIALITIES: </t>
    </r>
    <r>
      <rPr>
        <sz val="11"/>
        <color theme="1"/>
        <rFont val="Calibri"/>
        <family val="2"/>
        <scheme val="minor"/>
      </rPr>
      <t>Roadway and Site Lighting, Water/Wastewater electrical design, Airport LIghting, and Industrial and Railway Lighting</t>
    </r>
  </si>
  <si>
    <t>The company is registered as a Woman Business Enterprise in a number of jurisdictions including the State of Indiana, and the City of Indianapolis, as well as being DBE and SB certified. We are certified by INDOT to do roadway and site lighting . Debbie is licensed in Indian, North Carolina, Georgia, Virginia, and Michigan.</t>
  </si>
  <si>
    <t>DelMar Information Technologies</t>
  </si>
  <si>
    <t>delmarit.com</t>
  </si>
  <si>
    <t>software developers</t>
  </si>
  <si>
    <r>
      <t xml:space="preserve">At DelMar, we listen to our clients' ideas for being more innovative, more efficient, more profitable, and we bring those ideas into the real world. </t>
    </r>
    <r>
      <rPr>
        <b/>
        <sz val="11"/>
        <color theme="1"/>
        <rFont val="Calibri"/>
        <family val="2"/>
        <scheme val="minor"/>
      </rPr>
      <t xml:space="preserve">Building custom software </t>
    </r>
    <r>
      <rPr>
        <sz val="11"/>
        <color theme="1"/>
        <rFont val="Calibri"/>
        <family val="2"/>
        <scheme val="minor"/>
      </rPr>
      <t>can be a daunting task, especially for those who are not software developers by trade.</t>
    </r>
  </si>
  <si>
    <t>Delphi Body Works</t>
  </si>
  <si>
    <t>delphibodyworks.com</t>
  </si>
  <si>
    <t>Traffic signal trucks (aerial lifts assisting in repairing signals), Hi-Rail equipment, sign trucks, light rail</t>
  </si>
  <si>
    <t>Delphi Body Works, Inc is a local, family owned and operated business that has been providing quality equipment for the traffic signal, sign, railroad, and utility industries since 1848. </t>
  </si>
  <si>
    <t>Delphi Products</t>
  </si>
  <si>
    <t>Farm Equipment Supplier</t>
  </si>
  <si>
    <t>NO WEBSITE</t>
  </si>
  <si>
    <t>Dena Lukasik</t>
  </si>
  <si>
    <t>marykay.com</t>
  </si>
  <si>
    <t xml:space="preserve">manufacturers and sellers </t>
  </si>
  <si>
    <t>beauty products</t>
  </si>
  <si>
    <t>Mary Kay Ash founded Mary Kay Cosmetics on Sept. 13, 1963, with her life savings of $5,000. Today, Mary Kay is one of the largest direct sellers of skin care and color cosmetics in the world. Mary Kay® products are sold in more than 35 markets worldwide, and the company’s global independent sales force is approximately 3 million strong.</t>
  </si>
  <si>
    <t>D'Hue Law</t>
  </si>
  <si>
    <t>dhuelaw.com</t>
  </si>
  <si>
    <t>partent law consulting firm</t>
  </si>
  <si>
    <t>We have a particular focus on chemical and biological patents and other related intellectual property matters</t>
  </si>
  <si>
    <r>
      <t xml:space="preserve">West Lafayette Intellectual Property Lawyer; D'Hue Law, LLC in West Lafayette, Indiana offers highly skilled and focused representation for legal matters relating to patent law. </t>
    </r>
    <r>
      <rPr>
        <b/>
        <sz val="11"/>
        <color theme="1"/>
        <rFont val="Calibri"/>
        <family val="2"/>
        <scheme val="minor"/>
      </rPr>
      <t>We have a particular focus on chemical and biological patents and other related intellectual property matters</t>
    </r>
    <r>
      <rPr>
        <sz val="11"/>
        <color theme="1"/>
        <rFont val="Calibri"/>
        <family val="2"/>
        <scheme val="minor"/>
      </rPr>
      <t>. D'Hue Law clients tend to be in-house patent counsel, small or start up business owners, or solo inventors who need efficient, effective, and affordable chemical and biotechnical patent applications and prosecution</t>
    </r>
  </si>
  <si>
    <t>DILLING MECHANICAL CONTRACTORS</t>
  </si>
  <si>
    <t>dillinggroup.com</t>
  </si>
  <si>
    <r>
      <t xml:space="preserve">mechanical and electrical contracting,                        </t>
    </r>
    <r>
      <rPr>
        <b/>
        <sz val="11"/>
        <color theme="1"/>
        <rFont val="Calibri"/>
        <family val="2"/>
        <scheme val="minor"/>
      </rPr>
      <t>Engineering Services</t>
    </r>
    <r>
      <rPr>
        <sz val="11"/>
        <color theme="1"/>
        <rFont val="Calibri"/>
        <family val="2"/>
        <scheme val="minor"/>
      </rPr>
      <t>:• Preconstruction Services,     • Procurement,     • Project Management,     • Pre-Project  Planning, , ,</t>
    </r>
    <r>
      <rPr>
        <b/>
        <sz val="11"/>
        <color theme="1"/>
        <rFont val="Calibri"/>
        <family val="2"/>
        <scheme val="minor"/>
      </rPr>
      <t xml:space="preserve"> Engineering Tools:</t>
    </r>
    <r>
      <rPr>
        <sz val="11"/>
        <color theme="1"/>
        <rFont val="Calibri"/>
        <family val="2"/>
        <scheme val="minor"/>
      </rPr>
      <t xml:space="preserve">,      • </t>
    </r>
    <r>
      <rPr>
        <b/>
        <sz val="11"/>
        <color theme="1"/>
        <rFont val="Calibri"/>
        <family val="2"/>
        <scheme val="minor"/>
      </rPr>
      <t>3D Laser Scanning</t>
    </r>
    <r>
      <rPr>
        <sz val="11"/>
        <color theme="1"/>
        <rFont val="Calibri"/>
        <family val="2"/>
        <scheme val="minor"/>
      </rPr>
      <t xml:space="preserve">,            - Faro 3D Laser: High-speed, high-definition 3D laser scanner,            - Pointools: Processing software for 3D laser scanning data,            - Scene: Processing software for 3D laser scanning data, ,      • </t>
    </r>
    <r>
      <rPr>
        <b/>
        <sz val="11"/>
        <color theme="1"/>
        <rFont val="Calibri"/>
        <family val="2"/>
        <scheme val="minor"/>
      </rPr>
      <t>Drafting Software</t>
    </r>
    <r>
      <rPr>
        <sz val="11"/>
        <color theme="1"/>
        <rFont val="Calibri"/>
        <family val="2"/>
        <scheme val="minor"/>
      </rPr>
      <t xml:space="preserve">,            - Autodesk Revit: BIM software used for architectural, MEP, and structural design   ,            - AutoCAD: 2D and 3D CAD software used for architectural, MEP, and structural design,            - Autodesk Inventor: 3D mechanical design software,            - Autodesk Navisworks: 3D model-based project review software, ,      • </t>
    </r>
    <r>
      <rPr>
        <b/>
        <sz val="11"/>
        <color theme="1"/>
        <rFont val="Calibri"/>
        <family val="2"/>
        <scheme val="minor"/>
      </rPr>
      <t>Engineering Software,</t>
    </r>
    <r>
      <rPr>
        <sz val="11"/>
        <color theme="1"/>
        <rFont val="Calibri"/>
        <family val="2"/>
        <scheme val="minor"/>
      </rPr>
      <t xml:space="preserve">            - Bentley RAM Elements: Structural analysis and design software,            - LISA: Finite Element Analysis,            - HAP (Hourly Analysis Program): HVAC system design software,            - Uponor Advanced Design Suite: Radiant panel heat design software, ,      •</t>
    </r>
    <r>
      <rPr>
        <b/>
        <sz val="11"/>
        <color theme="1"/>
        <rFont val="Calibri"/>
        <family val="2"/>
        <scheme val="minor"/>
      </rPr>
      <t xml:space="preserve"> Project Management Software</t>
    </r>
    <r>
      <rPr>
        <sz val="11"/>
        <color theme="1"/>
        <rFont val="Calibri"/>
        <family val="2"/>
        <scheme val="minor"/>
      </rPr>
      <t>,            - Primavera,            - Microsoft Project                                                                           Automation and controls                                                               Industrial HVAC service</t>
    </r>
  </si>
  <si>
    <r>
      <t xml:space="preserve">The Dilling Group has been providing innovative industrial solutions for nearly 70 years through our many service units. We can operate collectively as a </t>
    </r>
    <r>
      <rPr>
        <b/>
        <sz val="11"/>
        <color theme="1"/>
        <rFont val="Calibri"/>
        <family val="2"/>
        <scheme val="minor"/>
      </rPr>
      <t xml:space="preserve">turn-key provider </t>
    </r>
    <r>
      <rPr>
        <sz val="11"/>
        <color theme="1"/>
        <rFont val="Calibri"/>
        <family val="2"/>
        <scheme val="minor"/>
      </rPr>
      <t>or as</t>
    </r>
    <r>
      <rPr>
        <b/>
        <sz val="11"/>
        <color theme="1"/>
        <rFont val="Calibri"/>
        <family val="2"/>
        <scheme val="minor"/>
      </rPr>
      <t xml:space="preserve"> independent service units </t>
    </r>
    <r>
      <rPr>
        <sz val="11"/>
        <color theme="1"/>
        <rFont val="Calibri"/>
        <family val="2"/>
        <scheme val="minor"/>
      </rPr>
      <t>anywhere in the United States. As a Merit Shop operation with a solid balance sheet, we believe in building long term relationships with our clients –so we will always work to exceed your expectations.</t>
    </r>
  </si>
  <si>
    <t>Donaldson company</t>
  </si>
  <si>
    <t>donaldson.com</t>
  </si>
  <si>
    <t>Manufacturing and marketing (air filters)</t>
  </si>
  <si>
    <t>AEROSPACE &amp; DEFENSE, BULK FLUID STORAGE, COMPRESSOR, COMPRESSED AIR &amp; GAS, DISK DRIVE, ENGINE &amp; VEHICLE, GAS TURBINE, HYDRAULICSI, NDUSTRIAL DUST, FUME &amp; MISTMEMBRANES, PROCESS, PRODUCTION PRINTINGS, EMICONDUCTOR, VENTING</t>
  </si>
  <si>
    <t>Donaldson Company, Inc. is a vertically integrated filtration company engaged in the production and marketing of air filters used in a variety of industry sectors, including commercial/industrial (engines, exhausts, transmissions, vents in private vehicles, hydraulics), aerospace (helicopters, planes), chemical, alternative energy (windmills) and pharmaceuticals. </t>
  </si>
  <si>
    <t>Drug Plastics and Glass company</t>
  </si>
  <si>
    <t>drugplastics.com</t>
  </si>
  <si>
    <t>manufacturing (plastic packaging)</t>
  </si>
  <si>
    <t>bottle and closures</t>
  </si>
  <si>
    <r>
      <t xml:space="preserve">Drug Plastics &amp; Glass Co, Inc. is a leading manufacturer of plastic packaging serving the needs of </t>
    </r>
    <r>
      <rPr>
        <b/>
        <sz val="11"/>
        <color theme="1"/>
        <rFont val="Calibri"/>
        <family val="2"/>
        <scheme val="minor"/>
      </rPr>
      <t>healthcare customers</t>
    </r>
    <r>
      <rPr>
        <sz val="11"/>
        <color theme="1"/>
        <rFont val="Calibri"/>
        <family val="2"/>
        <scheme val="minor"/>
      </rPr>
      <t xml:space="preserve"> world-wide by providing proprietary package development, innovative packaging solutions and superior quality products and service.</t>
    </r>
  </si>
  <si>
    <t>DSM coating Resins</t>
  </si>
  <si>
    <t>dsm.com</t>
  </si>
  <si>
    <t xml:space="preserve">chemical plant </t>
  </si>
  <si>
    <r>
      <t xml:space="preserve">DSM targets 17 global markets such as Animal Nutrition, automotive, furniture, textiles etc.. Which also includes </t>
    </r>
    <r>
      <rPr>
        <b/>
        <sz val="11"/>
        <color theme="1"/>
        <rFont val="Calibri"/>
        <family val="2"/>
        <scheme val="minor"/>
      </rPr>
      <t>paint and coatings - there is a chemical plant in Clinton county, indiana</t>
    </r>
  </si>
  <si>
    <t>Royal DSM is a purpose-led global science-based company in Nutrition, Health and Sustainable Living. DSM delivers innovative business solutions for human nutrition, animal nutrition, personal care and aroma, medical devices, green products and applications, and new mobility and connectivity.</t>
  </si>
  <si>
    <t>Dwyer Instruments</t>
  </si>
  <si>
    <t>dwyer-inst.com</t>
  </si>
  <si>
    <r>
      <t xml:space="preserve">Controls, Sensors and Instrumentation solutions for :                </t>
    </r>
    <r>
      <rPr>
        <b/>
        <sz val="11"/>
        <color theme="1"/>
        <rFont val="Calibri"/>
        <family val="2"/>
        <scheme val="minor"/>
      </rPr>
      <t>measuring</t>
    </r>
    <r>
      <rPr>
        <sz val="11"/>
        <color theme="1"/>
        <rFont val="Calibri"/>
        <family val="2"/>
        <scheme val="minor"/>
      </rPr>
      <t xml:space="preserve"> Pressure, air vel, flow, level, temperature, process control, data loggers and recorders, test equipment, valves, air quality, hazardous rated, discounted products.</t>
    </r>
  </si>
  <si>
    <t>designing and manufacturing innovative Controls, Sensors and Instrumentation solutions</t>
  </si>
  <si>
    <t>DYAD INDUSTRIAL</t>
  </si>
  <si>
    <t>dyadindustrial.com</t>
  </si>
  <si>
    <t>contractor</t>
  </si>
  <si>
    <t>NO Information on Website</t>
  </si>
  <si>
    <t>Dyna-Fab</t>
  </si>
  <si>
    <t>dyna-fab.org</t>
  </si>
  <si>
    <t>Easton Technical Products</t>
  </si>
  <si>
    <t>eastontp.com</t>
  </si>
  <si>
    <t>arrows, stabilizers, bow and arrow cases, quivers, clothing, hats, tools and pro-shops</t>
  </si>
  <si>
    <t>EDLO SALES &amp; ENGINEERING</t>
  </si>
  <si>
    <t>edlosales.com</t>
  </si>
  <si>
    <t>Pneumatic &amp; Electric Assembly Tools, Torque Measurement &amp; Quality Control, Automated Assembly, Assembly Tool Accessories, Workstation Accessories, Tool Support &amp; Suspension, Material Removal &amp; Riveting Equipment, Material Handling / Ergonomic Assistance, Complete Line</t>
  </si>
  <si>
    <r>
      <t>Edlo Sales &amp; Engineering has been servicing Indiana for nearly 50 years. Founded in 1963 and Headquartered in Logansport, Indiana, our local Sales Engineers and full line Repair Center work together to supply solutions for your assembly, quality, da ta collection, and material handling needs. Edlo Sales &amp; Engineering’s primary goal is to find a solution for all of your application needs, large or small. We have established a reputation for providing top notch technical assistance along with premium service after the sale. Industry leading product lines and our commitment to excellence has made Edlo Sales &amp; Engineering Indiana’s number one a</t>
    </r>
    <r>
      <rPr>
        <b/>
        <sz val="11"/>
        <color theme="1"/>
        <rFont val="Calibri"/>
        <family val="2"/>
        <scheme val="minor"/>
      </rPr>
      <t>ssembly and material handling distributor</t>
    </r>
  </si>
  <si>
    <t>Eis Fibercoating</t>
  </si>
  <si>
    <t>fibercoating.com</t>
  </si>
  <si>
    <r>
      <t xml:space="preserve">EIS Fibercoating, Inc. is fully equipped to flock any of the following list of substrates:                                                        </t>
    </r>
    <r>
      <rPr>
        <b/>
        <sz val="11"/>
        <color theme="1"/>
        <rFont val="Calibri"/>
        <family val="2"/>
        <scheme val="minor"/>
      </rPr>
      <t xml:space="preserve">Rubber: </t>
    </r>
    <r>
      <rPr>
        <sz val="11"/>
        <color theme="1"/>
        <rFont val="Calibri"/>
        <family val="2"/>
        <scheme val="minor"/>
      </rPr>
      <t xml:space="preserve">EPDM, Neoprene, SBR, Others, </t>
    </r>
    <r>
      <rPr>
        <b/>
        <sz val="11"/>
        <color theme="1"/>
        <rFont val="Calibri"/>
        <family val="2"/>
        <scheme val="minor"/>
      </rPr>
      <t>Plastic,</t>
    </r>
    <r>
      <rPr>
        <sz val="11"/>
        <color theme="1"/>
        <rFont val="Calibri"/>
        <family val="2"/>
        <scheme val="minor"/>
      </rPr>
      <t xml:space="preserve"> ABS, Acrylic, PC-ABC, Polypropylene, PVC, Santoprene, Styrene, TPO , TPV, Others  , </t>
    </r>
    <r>
      <rPr>
        <b/>
        <sz val="11"/>
        <color theme="1"/>
        <rFont val="Calibri"/>
        <family val="2"/>
        <scheme val="minor"/>
      </rPr>
      <t>Metal,</t>
    </r>
    <r>
      <rPr>
        <sz val="11"/>
        <color theme="1"/>
        <rFont val="Calibri"/>
        <family val="2"/>
        <scheme val="minor"/>
      </rPr>
      <t xml:space="preserve"> Aluminum, Stainless Steel, Steel, Others, </t>
    </r>
    <r>
      <rPr>
        <b/>
        <sz val="11"/>
        <color theme="1"/>
        <rFont val="Calibri"/>
        <family val="2"/>
        <scheme val="minor"/>
      </rPr>
      <t>Foam,</t>
    </r>
    <r>
      <rPr>
        <sz val="11"/>
        <color theme="1"/>
        <rFont val="Calibri"/>
        <family val="2"/>
        <scheme val="minor"/>
      </rPr>
      <t xml:space="preserve"> Polyurethane, Styrofoam, Others, </t>
    </r>
    <r>
      <rPr>
        <b/>
        <sz val="11"/>
        <color theme="1"/>
        <rFont val="Calibri"/>
        <family val="2"/>
        <scheme val="minor"/>
      </rPr>
      <t>Paper,</t>
    </r>
    <r>
      <rPr>
        <sz val="11"/>
        <color theme="1"/>
        <rFont val="Calibri"/>
        <family val="2"/>
        <scheme val="minor"/>
      </rPr>
      <t xml:space="preserve"> Sheet goods, Wood, Others </t>
    </r>
  </si>
  <si>
    <t>﻿EIS Fibercoating was founded in January 1985 to provide automotive companies with an alternative solution to investing in capital equipment to meet their flocking and coating needs. Flocking is the art of applying adhesive to a substrate and then imbedding flock fibers into the adhesive to create a texture for increasing durability, reducing buzz-squeak-rattle issues, or adding a luxurious feel. </t>
  </si>
  <si>
    <t>EIS Packaging Machinery</t>
  </si>
  <si>
    <t>Error 404</t>
  </si>
  <si>
    <t>Electronic Solutions Company</t>
  </si>
  <si>
    <t>https://emptechgroup.com/</t>
  </si>
  <si>
    <t>Business to business service</t>
  </si>
  <si>
    <t>EMP PRODUCTS, BARCODE SCANNERS, BARCODE VERIFIERS, INKJET AND LASER PART MARK, LABELING EQUIPMENT &amp; SUPPLIES, MOBILE COMPUTING SOLUTIONS, RFID, MACHINE VISION, WIRELESS LAN INFRASTRUCTURE, SOFTWARE SOLUTIONS</t>
  </si>
  <si>
    <t>Electronic Solutions Company, Inc. is now a part of the EMP Technical Group;                                                  EMP Technical Group is a leading systems integrator specializing in barcode, RFID, and Automated Data Capture (ADC) systems. We offer integration services to assist our customers in implementing cost-effective solutions. We specialize in solutions for warehousing, manufacturing, asset management, ERP, Mobile Workforce and more. Our customers range in size from small, startup operations to large, Fortune 1000 firms. We are conveniently located in Westfield, Indiana, a few minutes north of Indianapolis. Our customers are located throughout the Midwest.</t>
  </si>
  <si>
    <t>Employee Benefit Solutions of Indiana</t>
  </si>
  <si>
    <t>ebsofindiana.com</t>
  </si>
  <si>
    <t xml:space="preserve">server doesn't exist </t>
  </si>
  <si>
    <t>Endocyte</t>
  </si>
  <si>
    <t>endocyte.com</t>
  </si>
  <si>
    <t>biopharmaceutical company</t>
  </si>
  <si>
    <t>Endocyte is advancing the first technology platform for the creation of small molecule drug conjugates (a.k.a. SMDCs), which consist of a small molecule linked to a potent drug, and is developing a pipeline of SMDCs together with non-invasive companion imaging agents for cancer, inflammatory diseases and kidney disease (autosomal-dominant polycystic kidney disease/ADPKDor PKD)</t>
  </si>
  <si>
    <t>Endocyte (NASDAQ: ECYT) is a biopharmaceutical company established in 1996 and headquartered in West Lafayette, Indiana,[1] a resident of the Purdue Research Park</t>
  </si>
  <si>
    <t>Engineering &amp; Industrial Service</t>
  </si>
  <si>
    <t>eislogan.com</t>
  </si>
  <si>
    <t xml:space="preserve"> Automated Assembly Machines, , Material Handling Systems, , Packaging Equipment, , Vision Systems, , Electrical Panels, , Robot Integration, , Material Payoff Systems, , Conveyors, , Adhesive Application &amp; Coating Systems, , Accumulation Systems, , Heaters &amp; Ovens, , Automated Drill Machines, , Cut To Size Equipment</t>
  </si>
  <si>
    <t>Whether you make automotive, medical, industrial or other products parts, Engineering &amp; Industrial Services, LLC. can DESIGN, FABRICATE and INSTALL complete systems to meet your needs. But that’s not all we do. We offer industrial equipment used in a variety of manufacturing</t>
  </si>
  <si>
    <t>Ercom Design</t>
  </si>
  <si>
    <t>ercomdesign.com</t>
  </si>
  <si>
    <t>Essential Process</t>
  </si>
  <si>
    <t>essentialprocess.com</t>
  </si>
  <si>
    <t>Nutrionist</t>
  </si>
  <si>
    <t>Ten years ago I became a Certified Nutritional Counselor (CNC).  A wellness coach, helping people achieve their optimum health. </t>
  </si>
  <si>
    <t>Etratech</t>
  </si>
  <si>
    <t>etratech.com</t>
  </si>
  <si>
    <t>HVAC</t>
  </si>
  <si>
    <t>Design, manufacturing, quality assurance and supply chain</t>
  </si>
  <si>
    <t>Evonik Corporation</t>
  </si>
  <si>
    <t>evonik.us</t>
  </si>
  <si>
    <t xml:space="preserve">chemicals manufacturer </t>
  </si>
  <si>
    <t>Evonik is one of the world leaders in specialty chemicals. The focus on more specialty businesses, customer-orientated innovative prowess and a trustful and performance-oriented corporate culture form the heart of Evonik’s corporate strategy. </t>
  </si>
  <si>
    <t>Evonik Industries</t>
  </si>
  <si>
    <t>evonik.com</t>
  </si>
  <si>
    <t>Excel Tool &amp; Engineering</t>
  </si>
  <si>
    <t>exceltoolandengineering.com</t>
  </si>
  <si>
    <t>Website under construction</t>
  </si>
  <si>
    <t>Extranet Security</t>
  </si>
  <si>
    <t>assetprotectorsite.com</t>
  </si>
  <si>
    <t>Federal-Mogul</t>
  </si>
  <si>
    <t>federalmogul.com</t>
  </si>
  <si>
    <t>Powertrain and motor parts</t>
  </si>
  <si>
    <t>Federal-Mogul LLC is an innovative and diversified global supplier of quality products, trusted brands and creative solutions to manufacturers of automotive, light commercial, heavy-duty and off-highway vehicles, as well as in power generation, aerospace, marine, rail and industrial. </t>
  </si>
  <si>
    <t>Flex-N-Gate</t>
  </si>
  <si>
    <t>flex-n-gate.com</t>
  </si>
  <si>
    <t xml:space="preserve">production of the first single piece, deep draw rear step bumper face bar, production of O. E. rear step bumpers for import customers., specialty off-road products for O. E. customers. Flex-N-Gate developed and produced brush guards, grille guards, tube bumpers, light bars, and winch mounts.  </t>
  </si>
  <si>
    <t>There is a warehouse in Covington, IN and Manufacturing facility in danville, FOR products, go to HISTORY section of the company</t>
  </si>
  <si>
    <t>Fontana Fasteners</t>
  </si>
  <si>
    <t>acument.com</t>
  </si>
  <si>
    <t>markets covered: automobile, industrial, aerospace, building/constructions                                                                 Products: Externally and intermnally threaded fastening systems, TORX/TORX Plus, engineered specials</t>
  </si>
  <si>
    <t>Acument Global Technologies provides fastening and assembly solutions to customers in more than 35 countries worldwide. As one of the world’s leading mechanical fastening producers, we’re known for some of the longest-standing and most trusted brand names in the industry: Camcar® and Ring Screw, as well as TORX®, STRUX®, and Mag-Form®</t>
  </si>
  <si>
    <t>Fountain Foundry Corporation</t>
  </si>
  <si>
    <t>fountainfoundry.com</t>
  </si>
  <si>
    <t>manufacturing (foundry)</t>
  </si>
  <si>
    <r>
      <rPr>
        <b/>
        <sz val="11"/>
        <color theme="1"/>
        <rFont val="Calibri"/>
        <family val="2"/>
        <scheme val="minor"/>
      </rPr>
      <t>Core Processes</t>
    </r>
    <r>
      <rPr>
        <sz val="11"/>
        <color theme="1"/>
        <rFont val="Calibri"/>
        <family val="2"/>
        <scheme val="minor"/>
      </rPr>
      <t xml:space="preserve">: Oil Sand, Shell, CO2, SO2, Pep-Set, Furan Warmbox; </t>
    </r>
    <r>
      <rPr>
        <b/>
        <sz val="11"/>
        <color theme="1"/>
        <rFont val="Calibri"/>
        <family val="2"/>
        <scheme val="minor"/>
      </rPr>
      <t>Core Machines:</t>
    </r>
    <r>
      <rPr>
        <sz val="11"/>
        <color theme="1"/>
        <rFont val="Calibri"/>
        <family val="2"/>
        <scheme val="minor"/>
      </rPr>
      <t xml:space="preserve"> Shalco U-180’s, Redford 44A, 16, 22, CB-5, CB-10, BP6A, Dep 100, Carver Batch &amp; Continuous Mixers; </t>
    </r>
    <r>
      <rPr>
        <b/>
        <sz val="11"/>
        <color theme="1"/>
        <rFont val="Calibri"/>
        <family val="2"/>
        <scheme val="minor"/>
      </rPr>
      <t>Castings Produced:</t>
    </r>
    <r>
      <rPr>
        <sz val="11"/>
        <color theme="1"/>
        <rFont val="Calibri"/>
        <family val="2"/>
        <scheme val="minor"/>
      </rPr>
      <t xml:space="preserve"> Pumps, Hydraulics, Motor Ends, Gearboxes, Pulleys, Machine Tools, Agricultural and Prototypes;</t>
    </r>
  </si>
  <si>
    <t>Fratco</t>
  </si>
  <si>
    <t>fratco.com</t>
  </si>
  <si>
    <t>accessories, fittings, pipe, PVC</t>
  </si>
  <si>
    <t>Fratco is a leading manufacturer of drainage products including HDPE drainage pipe and fittings. A 4th generation, family-owned business, Fratco began as a local clay tile kiln in 1923 and has grown to a 4 location, state-of-the-art producer of the drainage pipe for use in drainage applications.</t>
  </si>
  <si>
    <t>Friction Products company</t>
  </si>
  <si>
    <t>Frito-Lay North America</t>
  </si>
  <si>
    <t>fritolay.com</t>
  </si>
  <si>
    <t>Lays manufacturer</t>
  </si>
  <si>
    <t>Lays and co.</t>
  </si>
  <si>
    <t>Frontier Additive Manufacturing</t>
  </si>
  <si>
    <t>frontieradditivemanufacturing.com</t>
  </si>
  <si>
    <t>Manufactureing</t>
  </si>
  <si>
    <t>NO WEBSITE IS FOUND</t>
  </si>
  <si>
    <t>Galbreath</t>
  </si>
  <si>
    <t>galbreathproducts.com</t>
  </si>
  <si>
    <t>hoists, container handlers and trailers</t>
  </si>
  <si>
    <t>Galbreath is the leading manufacturer of hoists, container handlers and trailers. With products engineered to withstand the punishment of hauling waste, recyclables and scrap, Galbreath is the brand of choice for haulers.  For reliable performance year after year, trust genuine Galbreath brand products. </t>
  </si>
  <si>
    <t>Galfab</t>
  </si>
  <si>
    <t>galfab.com</t>
  </si>
  <si>
    <r>
      <rPr>
        <b/>
        <sz val="11"/>
        <color theme="1"/>
        <rFont val="Calibri"/>
        <family val="2"/>
        <scheme val="minor"/>
      </rPr>
      <t xml:space="preserve">Self Dumping Hoppers, </t>
    </r>
    <r>
      <rPr>
        <sz val="11"/>
        <color theme="1"/>
        <rFont val="Calibri"/>
        <family val="2"/>
        <scheme val="minor"/>
      </rPr>
      <t xml:space="preserve">, Rock N Dumper, , </t>
    </r>
    <r>
      <rPr>
        <b/>
        <sz val="11"/>
        <color theme="1"/>
        <rFont val="Calibri"/>
        <family val="2"/>
        <scheme val="minor"/>
      </rPr>
      <t>Trailers,</t>
    </r>
    <r>
      <rPr>
        <sz val="11"/>
        <color theme="1"/>
        <rFont val="Calibri"/>
        <family val="2"/>
        <scheme val="minor"/>
      </rPr>
      <t xml:space="preserve"> , Pup Trailers, ,</t>
    </r>
    <r>
      <rPr>
        <b/>
        <sz val="11"/>
        <color theme="1"/>
        <rFont val="Calibri"/>
        <family val="2"/>
        <scheme val="minor"/>
      </rPr>
      <t xml:space="preserve"> Securement Systems,</t>
    </r>
    <r>
      <rPr>
        <sz val="11"/>
        <color theme="1"/>
        <rFont val="Calibri"/>
        <family val="2"/>
        <scheme val="minor"/>
      </rPr>
      <t xml:space="preserve"> , The Hooker, , </t>
    </r>
    <r>
      <rPr>
        <b/>
        <sz val="11"/>
        <color theme="1"/>
        <rFont val="Calibri"/>
        <family val="2"/>
        <scheme val="minor"/>
      </rPr>
      <t>Roll-Off Containers,</t>
    </r>
    <r>
      <rPr>
        <sz val="11"/>
        <color theme="1"/>
        <rFont val="Calibri"/>
        <family val="2"/>
        <scheme val="minor"/>
      </rPr>
      <t xml:space="preserve"> , Custom Engineered Containers, , Recycling Containers, , Gasketed Tailgate Containers, , Tapered Compactor Receiver Containers, , Octagon Compactor Receiver Container, , Open Top Containers, , Tub Open Top Container, , </t>
    </r>
    <r>
      <rPr>
        <b/>
        <sz val="11"/>
        <color theme="1"/>
        <rFont val="Calibri"/>
        <family val="2"/>
        <scheme val="minor"/>
      </rPr>
      <t>ROLL-OFF HOISTS::,</t>
    </r>
    <r>
      <rPr>
        <sz val="11"/>
        <color theme="1"/>
        <rFont val="Calibri"/>
        <family val="2"/>
        <scheme val="minor"/>
      </rPr>
      <t xml:space="preserve"> , Single Axle Cable Hoists, , Single Axle Extendible Tail Hoist, , Single Axle Outside Rail Hoist, , </t>
    </r>
    <r>
      <rPr>
        <b/>
        <sz val="11"/>
        <color theme="1"/>
        <rFont val="Calibri"/>
        <family val="2"/>
        <scheme val="minor"/>
      </rPr>
      <t>Multi-Axle Cable Hoists:</t>
    </r>
    <r>
      <rPr>
        <sz val="11"/>
        <color theme="1"/>
        <rFont val="Calibri"/>
        <family val="2"/>
        <scheme val="minor"/>
      </rPr>
      <t xml:space="preserve">, Heavy Duty Above Frame Hoist, , Heavy Duty Extendible Tail Hoist, , Heavy Duty Outside Rail Hoist, , Short Extendible Tail Hoist, , Dead Lift Hoist, , Extendible Tail Hoist, , Inside/Outside Rail Hoist, , Outside Rail Hoist, , </t>
    </r>
    <r>
      <rPr>
        <b/>
        <sz val="11"/>
        <color theme="1"/>
        <rFont val="Calibri"/>
        <family val="2"/>
        <scheme val="minor"/>
      </rPr>
      <t>Compactors,</t>
    </r>
    <r>
      <rPr>
        <sz val="11"/>
        <color theme="1"/>
        <rFont val="Calibri"/>
        <family val="2"/>
        <scheme val="minor"/>
      </rPr>
      <t xml:space="preserve"> , Stationary Compactor (Mini), , Stationary Compactor (Stubby), , Stationary Compactor, , Self-Contained Compactor</t>
    </r>
  </si>
  <si>
    <t> a premier designer and manufacturer of waste equipment of all types.</t>
  </si>
  <si>
    <t>GE Aviation</t>
  </si>
  <si>
    <t>ge.com</t>
  </si>
  <si>
    <t>Maintenance</t>
  </si>
  <si>
    <r>
      <t xml:space="preserve">GE Aviation is a world-leading provider of jet engines, components and integrated systems for commercial and military aircraft. ; </t>
    </r>
    <r>
      <rPr>
        <b/>
        <sz val="11"/>
        <color theme="1"/>
        <rFont val="Calibri"/>
        <family val="2"/>
        <scheme val="minor"/>
      </rPr>
      <t>Aircraft maintenance company in Tippecanoe County, Indiana</t>
    </r>
  </si>
  <si>
    <t>Geo Specialty Chemicals</t>
  </si>
  <si>
    <t>geosc.com</t>
  </si>
  <si>
    <t>Retailer store</t>
  </si>
  <si>
    <r>
      <rPr>
        <b/>
        <sz val="11"/>
        <color theme="1"/>
        <rFont val="Calibri"/>
        <family val="2"/>
        <scheme val="minor"/>
      </rPr>
      <t xml:space="preserve">COATING &amp; RESINS, </t>
    </r>
    <r>
      <rPr>
        <sz val="11"/>
        <color theme="1"/>
        <rFont val="Calibri"/>
        <family val="2"/>
        <scheme val="minor"/>
      </rPr>
      <t>Acrylic Resins, Adhesives &amp; Sealants, Alkyd Resins, Architectural Coatings, Automotive &amp; Industrial Coatings, Composites, Industrial Lubricants, Metal Working Fluids, Polyester Resins, Polyurethane Dispersions, UV Cured Systems, Wood &amp; Leather Finishes,</t>
    </r>
    <r>
      <rPr>
        <b/>
        <sz val="11"/>
        <color theme="1"/>
        <rFont val="Calibri"/>
        <family val="2"/>
        <scheme val="minor"/>
      </rPr>
      <t xml:space="preserve"> SPECIALTY CHEMICALS, </t>
    </r>
    <r>
      <rPr>
        <sz val="11"/>
        <color theme="1"/>
        <rFont val="Calibri"/>
        <family val="2"/>
        <scheme val="minor"/>
      </rPr>
      <t xml:space="preserve">Defoamers, Dispersants, Lubricants, Oil and Gas Products, Specialty Surfactants, TiO2 Surface Treatment, Toll Manufacturing, Wallboard Foaming Agent, Wetting Agents, </t>
    </r>
    <r>
      <rPr>
        <b/>
        <sz val="11"/>
        <color theme="1"/>
        <rFont val="Calibri"/>
        <family val="2"/>
        <scheme val="minor"/>
      </rPr>
      <t>WATER TREATMENT</t>
    </r>
    <r>
      <rPr>
        <sz val="11"/>
        <color theme="1"/>
        <rFont val="Calibri"/>
        <family val="2"/>
        <scheme val="minor"/>
      </rPr>
      <t>, Charge Neutralization, Coagulation, Flocculation, Liquid-solids Separation, Paper Machine Additives, Phosphorus Removal, TOC Reduction, Wastewater Treatment, Water Clarifications,</t>
    </r>
    <r>
      <rPr>
        <b/>
        <sz val="11"/>
        <color theme="1"/>
        <rFont val="Calibri"/>
        <family val="2"/>
        <scheme val="minor"/>
      </rPr>
      <t xml:space="preserve"> CONSUMER NUTRITION</t>
    </r>
    <r>
      <rPr>
        <sz val="11"/>
        <color theme="1"/>
        <rFont val="Calibri"/>
        <family val="2"/>
        <scheme val="minor"/>
      </rPr>
      <t xml:space="preserve">, Nutraceuticals, Pet/Animal Feed, </t>
    </r>
    <r>
      <rPr>
        <b/>
        <sz val="11"/>
        <color theme="1"/>
        <rFont val="Calibri"/>
        <family val="2"/>
        <scheme val="minor"/>
      </rPr>
      <t>CONSUMER AGRICULTURE</t>
    </r>
    <r>
      <rPr>
        <sz val="11"/>
        <color theme="1"/>
        <rFont val="Calibri"/>
        <family val="2"/>
        <scheme val="minor"/>
      </rPr>
      <t xml:space="preserve">, Agriculture, </t>
    </r>
    <r>
      <rPr>
        <b/>
        <sz val="11"/>
        <color theme="1"/>
        <rFont val="Calibri"/>
        <family val="2"/>
        <scheme val="minor"/>
      </rPr>
      <t>CONSUMER HEALTH,</t>
    </r>
    <r>
      <rPr>
        <sz val="11"/>
        <color theme="1"/>
        <rFont val="Calibri"/>
        <family val="2"/>
        <scheme val="minor"/>
      </rPr>
      <t xml:space="preserve"> Contact Lenses, Personal Care, Pharmaceuticals</t>
    </r>
  </si>
  <si>
    <t>GEO® Specialty Chemicals, Inc. is known as a world leader in providing high-quality, cost-effective specialty chemicals.</t>
  </si>
  <si>
    <t>Gevers Aircraft</t>
  </si>
  <si>
    <t>geversaircraft.com</t>
  </si>
  <si>
    <t>aircraft manufacturers</t>
  </si>
  <si>
    <t>Genesis aircraft design, wind tunnels</t>
  </si>
  <si>
    <t>A high performance aircraft that can takeoff and land on snow, water, and hard surface. Unique designs of Multipurpose Landing Gear, Telescopic Wing, and Interconnected Propeller system provide increased utility, performance, and safety. This section contains 16 information packed pages and the patents describing the innovative design features found on this new aircraft.</t>
  </si>
  <si>
    <t>Girtz Industries</t>
  </si>
  <si>
    <t>girtzindustries.com</t>
  </si>
  <si>
    <t>Z-CUBE® – Containerized Industrial Equipment for Mobile Applications; Z-GUARD® – Stationary Equipment Enclosures for Specialized Applications; Z-POWER® – Low and Medium Voltage Utility Grade Switchgear; Z-PURE® – Standard and customized emissions control solutions to meet the performance requirements of your application</t>
  </si>
  <si>
    <t>At Girtz, we use cutting edge 3D CAD technology to verify design accuracy and ensure precise component placement before any fabrication work begins. Our design layouts are a benchmark in the industry, allowing us to complete complex projects with very short lead times.</t>
  </si>
  <si>
    <t>Glcc Laurel</t>
  </si>
  <si>
    <t>Godlove Enterprises</t>
  </si>
  <si>
    <t>godloveent.com</t>
  </si>
  <si>
    <t>Septic Systems Cleaned and Repaired, Inspections for Real Estate Transfer and Mortgage Refinance, State Certified Drinking Water Testing, Drain and Tile Cleaning, Non-Invasive Leach Bed Rejuvenation, Sewer Line Cleaning Root Cutters, Water Jet, Sink Drain Cleaning, Restaurant Grease Trap Maintenance</t>
  </si>
  <si>
    <t>all about water</t>
  </si>
  <si>
    <t>Goings Construction (should be Goings kitchen korner)</t>
  </si>
  <si>
    <t>goingskitchenkorner.com</t>
  </si>
  <si>
    <t>Retail store (IN);</t>
  </si>
  <si>
    <t>cabinetry, plumbing fixtures, furniture, lighting, bath, countertop, decorative tile, accessories, flooring</t>
  </si>
  <si>
    <t>From concept to completion, our TEAM will partner with you to achieve your plans. Our projects include kitchens, baths, closets, offices, mud rooms, custom furniture, and so much more.</t>
  </si>
  <si>
    <t>Grand Industrial</t>
  </si>
  <si>
    <t>grandindustrial.com</t>
  </si>
  <si>
    <t>Greater Lafayette Commerce</t>
  </si>
  <si>
    <t>greaterlafayettecommerce.com</t>
  </si>
  <si>
    <t>Non profit org</t>
  </si>
  <si>
    <t>Specialities: Economic Development, Workforce Development, Downtown Development, Capitol Resources, Quality of Life, and Chamber of Commerce</t>
  </si>
  <si>
    <t>Greater Lafayette Commerce is your resource for professional networking, economic expansion, business assistance, downtown revitalization, and community development.(fb); Greater Lafayette Commerce is a membership based non-profit organization that strives to meet the needs of small to large businesses, incorporating the Chamber of Commerce, Economic Development, Workforce Development, Capital Resources and Downtown Development councils.
New and existing commercial enterprises, seeking to grow and prosper in the Midwest or Great Lakes region, inevitably take a look at Indiana and the Greater Lafayette area. Why? Just ask the founders and leaders of the emerging, successful and global companies that are already here. (LinkedIn)</t>
  </si>
  <si>
    <t>GREEN POWER</t>
  </si>
  <si>
    <t>GRESH (should be Stanley Steemer)</t>
  </si>
  <si>
    <t>stanleysteemer.com</t>
  </si>
  <si>
    <t>maintenance service</t>
  </si>
  <si>
    <t>carpet cleaning, furniture cleaning, tile and grout cleaning, hardwood cleaning, air duct cleaning and  watre restoration</t>
  </si>
  <si>
    <t>Griffin Analytical Technologies</t>
  </si>
  <si>
    <t>Guardian Technology Group</t>
  </si>
  <si>
    <t>guardiancnc.com</t>
  </si>
  <si>
    <t>manufacturing (machine shop)</t>
  </si>
  <si>
    <t>welding, machining and assembly &amp; production</t>
  </si>
  <si>
    <t>H.T.I.</t>
  </si>
  <si>
    <t>callhti.com</t>
  </si>
  <si>
    <t>manufacturing (heat treatment)</t>
  </si>
  <si>
    <t>Target products: Springs, Clips, Safety Restraint Components, Hangers, Brackets, Ballistic Nails, Automotive Door Components, Auger bits, Washer Races, Spacers, Tubes, Screw Drivers blades</t>
  </si>
  <si>
    <t>HTI is a commercial Austempering company specializing in the Austemper heat treating process AUSTEMPERING IS A HARDENING PROCESS… for ferrous alloys in which the material being treated is quenched from the hardening temperature into a molten salt bath with precisely controlled temperatures. </t>
  </si>
  <si>
    <t>Harrison Steel Castings</t>
  </si>
  <si>
    <t>hscast.com</t>
  </si>
  <si>
    <t>HAYDEN CONSULTING</t>
  </si>
  <si>
    <t>haydenci.biz</t>
  </si>
  <si>
    <t xml:space="preserve">Consulting services </t>
  </si>
  <si>
    <t>tax preparation aspect</t>
  </si>
  <si>
    <t>Everyone dreams of getting the most from their tax return as possible. At Hayden Consulting, Inc., we are dedicated to that very cause.</t>
  </si>
  <si>
    <t>Heather Hulmes</t>
  </si>
  <si>
    <t>no website</t>
  </si>
  <si>
    <t>Helping Hand Chauffeur Service</t>
  </si>
  <si>
    <t>helpinghandchauffeur.com</t>
  </si>
  <si>
    <t>transportation services</t>
  </si>
  <si>
    <t>The service is to provide transportation for those who need a means of getting to prearranged appointments, doctors’ appointments, dentists visits, airport trips, etc.</t>
  </si>
  <si>
    <t>Heritage Products</t>
  </si>
  <si>
    <t>heritageproductsinc.com</t>
  </si>
  <si>
    <t>automotive supplier</t>
  </si>
  <si>
    <t>brake components, seat assemblies, chassis Misc, anti-vibration components, suspension components</t>
  </si>
  <si>
    <t>Heritage Products is a world class automotive supplier.  We specialize in metal stamping, mig welding, e-coat painting and assembly of safety critical components including but not limited to, suspension parts, brake levers, parking brakes, accelerator pedals, engine mount brackets and catalytic converters just to name a few.</t>
  </si>
  <si>
    <t>Hog Slat</t>
  </si>
  <si>
    <t>hogslat.com</t>
  </si>
  <si>
    <t>ANIMAL IDENTIFICATION, BIOSECURITY PRODUCTS, BUILDING MATERIALS, COOLING &amp; VENTILATION, CURTAIN SYSTEMS, DRINKING SYSTEMS, EGG &amp; NESTING SYSTEMS, ELECTRICAL SUPPLIES, FANS, FARM &amp; SHOP SUPPLIES, FARMSTEAD EQUIPMENT, FEEDING SYSTEMS, FENCING SUPPLIES, FLOORING, HEATING, LIGHTING, MEDICATOR PUMPS, MOTORS, PEST CONTROL, PLUMBING, POULTRY HANDLING EQUIPMENT, POWER WASH SYSTEMS, SWINE HANDLING EQUIPMENT, SWINE STEEL EQUIPMENT, TIMERS &amp; THERMOSTATS, WASTE MANAGEMENT, CLEARANCE ITEMS</t>
  </si>
  <si>
    <t>Involved in turnkey construction, manufacturing, distribution, and production of confinement type swine and poultry units; Hog Slat, Inc. is engaged in manufacturing and distribution of swine &amp; poultry equipment worldwide. Hog Slat, Inc. combines innovative engineering, technology, and over 45 years of industry experience to deliver quality products and services to agricultural producers. We offer custom services for new or remodeled confinement projects, support from local service technicians and immediate access to parts through our network of over 70 local store locations</t>
  </si>
  <si>
    <t>Holscher Products</t>
  </si>
  <si>
    <t>holscherproductsinc.com</t>
  </si>
  <si>
    <t>Holscher Products, Inc. manufactures wrought iron products. Our product line includes bird feeder poles and accessories, deck hardware, bird baths, and garden items</t>
  </si>
  <si>
    <t xml:space="preserve">Holscher Products, Inc. is a wholesale manufacturing company located in Fowler, Indiana.  </t>
  </si>
  <si>
    <t>Hopper Development</t>
  </si>
  <si>
    <t>teamhdi.com</t>
  </si>
  <si>
    <r>
      <t xml:space="preserve">Precision Plastic Injection Molding: </t>
    </r>
    <r>
      <rPr>
        <sz val="11"/>
        <color theme="1"/>
        <rFont val="Calibri"/>
        <family val="2"/>
        <scheme val="minor"/>
      </rPr>
      <t xml:space="preserve">Insert Molding, Color- Matched Molding, Micro Molding, Wire Overmolding, Product Detailing and Decorating; </t>
    </r>
    <r>
      <rPr>
        <b/>
        <sz val="11"/>
        <color theme="1"/>
        <rFont val="Calibri"/>
        <family val="2"/>
        <scheme val="minor"/>
      </rPr>
      <t xml:space="preserve">Custom Mold Building Services: </t>
    </r>
    <r>
      <rPr>
        <sz val="11"/>
        <color theme="1"/>
        <rFont val="Calibri"/>
        <family val="2"/>
        <scheme val="minor"/>
      </rPr>
      <t>Aerospace, Appliance, Automotive, Consumer, Electronics, Heavy Transportation, Military, Sports/Recreation</t>
    </r>
  </si>
  <si>
    <t xml:space="preserve">Plastic fabrication company in Logansport, Indiana; </t>
  </si>
  <si>
    <t>Hose Technology</t>
  </si>
  <si>
    <t>hosetec.com</t>
  </si>
  <si>
    <t>HOUGHTON FLUIDCARE</t>
  </si>
  <si>
    <t>houghtonintl.com</t>
  </si>
  <si>
    <t>Chemicals industry</t>
  </si>
  <si>
    <t>Houghton Fluidcare Inc. offers provides chemical management. Houghton Fluidcare Inc. was incorporated in 1999 and is based in Lafayette, Indiana.  Houghton Fluidcare Inc. operates as a subsidiary of Houghton International Inc.</t>
  </si>
  <si>
    <t>HOUGHTON INTERNATIONAL</t>
  </si>
  <si>
    <t xml:space="preserve"> Houghton delivers solutions and services to meet challenges in industries like: Aerospace, Aluminium Finishing, Automotive Components, Automotive OEM, Bearing, Beverage Can, General Industry, Heat Treatment, Heavy Machinery, Mining, Non-Ferrous, Offshore, Steel, </t>
  </si>
  <si>
    <t>Houghton International is a global leader in delivering advanced metalworking fluids and services for the automotive, aerospace, metals, mining, machinery, offshore and beverage industries</t>
  </si>
  <si>
    <t>HUNTER DORSETS</t>
  </si>
  <si>
    <t>hunterdorsets.com</t>
  </si>
  <si>
    <t>Ice Cream Specialties</t>
  </si>
  <si>
    <t>icecreamspecialties.com (http://northstarfrozentreats.com/)</t>
  </si>
  <si>
    <t>ice cream manufacturing</t>
  </si>
  <si>
    <t>Manufacturer in Lafayette, Indiana</t>
  </si>
  <si>
    <t>IKIO LED LIGHTING</t>
  </si>
  <si>
    <t>ikioledlighting.com</t>
  </si>
  <si>
    <t xml:space="preserve">OEM </t>
  </si>
  <si>
    <t>Commercial lighting: Tubelight Series, Refrigeration Light Series, Magnetic Strip Series, Edge-Lit Panel Light Series, Troffer Series,                                                                                 Industrial lighting: High Bay Series, Retrofit Lamp Series, Corn Bulb Lamp Series, Grow Light Series, Retrofit Kit Series, Canopy Series, Yard Light Series, Flood Light Series, Shoebox Parking Lot Series, Wallpack Series</t>
  </si>
  <si>
    <t>We began manufacturing LED lights in 2005 as an OEM for internationally renowned brands and for our own consumption. IKIO manufactures a wide range of commercial, industrial, and residential LED lighting in its world-class ISO 9001 certified facilities.</t>
  </si>
  <si>
    <t>Image Sales</t>
  </si>
  <si>
    <t>imagesales.net</t>
  </si>
  <si>
    <t>advertising agency</t>
  </si>
  <si>
    <t>CHEERING ACCESSORIES (6), BOTTLES (3), MAGNETS (3), LIGHT UP NOVELTIES (3), LED PRODUCTS (3), AWARDS (2), GLOW PRODUCTS (2), GOLF ACCESSORIES (2), NOISEMAKERS (2), PERFORMANCE APPAREL (2), SIGNS &amp; DISPLAYS (2), SPORTS SCHEDULES (2), T-SHIRTS (2), BAR ACCESSORIES (1), BASEBALLS (1), BELLS (1), BRACELETS (1), CALENDARS (1), FLAGS (1), GLASSES-DRINKING (1), HOLDERS (1), HORNS (1), KEY CHAINS (1), KITS (1), LIGHTS (1), MUGS &amp; STEINS (1), PARTY FAVORS (1), PHONE ACCESSORIES (1), SHOT GLASSES (1), SPORTS EQUIPMENT &amp; ACCESS. (1), SPORTS MEMORABILIA (1), STRESS RELIEVERS (1), TOWELS (1), TRAVEL MUGS/CUPS (1), UNIFORMS (1), WRISTBANDS (1), MICROFIBER CLOTHS (1), MOBILE ACCESSORIES (1)</t>
  </si>
  <si>
    <r>
      <t xml:space="preserve">Image Sales is an advertising 
specialty company offering our clients 
over 1 million promotional items for 
imprint. We also offer full silk screening 
and embroidery for all your wearable 
needs. We have in-house engraving 
for awards, plaques, name badges, 
signage and trophies. </t>
    </r>
    <r>
      <rPr>
        <b/>
        <sz val="11"/>
        <color theme="1"/>
        <rFont val="Calibri"/>
        <family val="2"/>
        <scheme val="minor"/>
      </rPr>
      <t xml:space="preserve">SOME OF OUR CLIENTS:, </t>
    </r>
    <r>
      <rPr>
        <sz val="11"/>
        <color theme="1"/>
        <rFont val="Calibri"/>
        <family val="2"/>
        <scheme val="minor"/>
      </rPr>
      <t>Nucor</t>
    </r>
    <r>
      <rPr>
        <b/>
        <sz val="11"/>
        <color theme="1"/>
        <rFont val="Calibri"/>
        <family val="2"/>
        <scheme val="minor"/>
      </rPr>
      <t xml:space="preserve"> </t>
    </r>
    <r>
      <rPr>
        <sz val="11"/>
        <color theme="1"/>
        <rFont val="Calibri"/>
        <family val="2"/>
        <scheme val="minor"/>
      </rPr>
      <t>Steel,Raybestos Powertrain,Indiana Farm Bureau Inc.,St. Vincent Hospital,Indiana Soil &amp; Water Conservation,North Salem State Bank,Indiana Dept. of Agriculture,Purdue University,Indiana Soybean Alliance, Puritan Water Conditioning,Crawfordsville High School,Southmont High School,American Legion,Kentucky Pork Producers,Indiana State Fair,Clark Truck Equipment,Bob Rohrman Subaru</t>
    </r>
  </si>
  <si>
    <t>Imaginestics/vizseek</t>
  </si>
  <si>
    <t>imaginestics.com</t>
  </si>
  <si>
    <t>software company</t>
  </si>
  <si>
    <r>
      <t xml:space="preserve">The VizSeek visual search engine lets you find products, parts, and drawings in your database using a photo or even a hand-sketch. </t>
    </r>
    <r>
      <rPr>
        <b/>
        <sz val="11"/>
        <color theme="1"/>
        <rFont val="Calibri"/>
        <family val="2"/>
        <scheme val="minor"/>
      </rPr>
      <t xml:space="preserve">Customers and partners: </t>
    </r>
    <r>
      <rPr>
        <sz val="11"/>
        <color theme="1"/>
        <rFont val="Calibri"/>
        <family val="2"/>
        <scheme val="minor"/>
      </rPr>
      <t>machine research, techsoft 3D, Snap36, Jovian, AFRL, DLA, USAie force</t>
    </r>
  </si>
  <si>
    <t>Immaculate Cleaning</t>
  </si>
  <si>
    <t>https://www.ascleanasitgets.net/</t>
  </si>
  <si>
    <t>janitorial service</t>
  </si>
  <si>
    <t>Commercial cleaning, office cleaning, medical facilities</t>
  </si>
  <si>
    <t>Since 1992, we’ve been committed to being the best at what we do, serving clients in the Lafayette area by not just meeting their expectations, but exceeding them.</t>
  </si>
  <si>
    <t>IN Space</t>
  </si>
  <si>
    <t>inspacellc.com</t>
  </si>
  <si>
    <t>research center</t>
  </si>
  <si>
    <t>Advancced propulsion technology</t>
  </si>
  <si>
    <t>IN Space LLC, located in the Purdue Research Park in West Lafayette, IN, was formed in 2003 to research, develop and design advanced propulsion technologies for space exploration, space commercialization and national defense.</t>
  </si>
  <si>
    <t>iNc Empire</t>
  </si>
  <si>
    <t>incempire.com</t>
  </si>
  <si>
    <t>Company doesn't exist</t>
  </si>
  <si>
    <t>Indiana Dimension</t>
  </si>
  <si>
    <t>indianadimension.com</t>
  </si>
  <si>
    <t>Lumber store (hardwood supplier)</t>
  </si>
  <si>
    <t>Capabilities: Rough mill, moulding, edge gluing, edge profiling, sanding, CNC routing, environmentally friendly finishing;                                                                                      Products: Cabinet components (7), Edge glued panels (2), cabinet doors (24), moulding (1), species(11)</t>
  </si>
  <si>
    <t>They saw a need for a quality-focused and service-driven hardwood components producer that manufacturers could outsource to with confidence</t>
  </si>
  <si>
    <t>Indiana Microelectronics</t>
  </si>
  <si>
    <t>IndianaMicro.com</t>
  </si>
  <si>
    <t>reconfigurable and static microwave filters</t>
  </si>
  <si>
    <t>Indiana Microelectronics (IM) uses three dimensional circuit design techniques to produce reconfigurable filters where both the center frequency (fc ) and the bandwidth (Δf ) are programmable in real time.                
Indiana Micro’s (IM) custom static filters are designed and built to your specifications. IM’s customer static filters are great for applications where size is a critical design factor, such as in handheld and airborne electronics.</t>
  </si>
  <si>
    <t>Indiana Packers corporation</t>
  </si>
  <si>
    <t>inpac.com</t>
  </si>
  <si>
    <t>Pork manufacturing</t>
  </si>
  <si>
    <t>retail PL: Bacon, sliced boneless ham, boneless ham ,spiral sliced ham, ham steak, ring bolona; foodservice PL: Bacon, pork, ham, deli meats, sausage, pizza toppings</t>
  </si>
  <si>
    <t>We’re a fully integrated pork company operating entirely within the heart of the Midwest</t>
  </si>
  <si>
    <t>Indiana Ribbon</t>
  </si>
  <si>
    <t>inrib.com</t>
  </si>
  <si>
    <t>Appreciation gift and gift wrap kits</t>
  </si>
  <si>
    <t>From mass producing pre-formed gift bows by the millions for publicly traded gift packaging companies to creating custom hot stamp ribbon for the individual, no job is too big, small, or unusual for Indiana Ribbon. Our products can be found in major retail stores, chain and specialty stores, through wholesale outlets for the packaging, jeweler, floral, basket, fundraising and craft trades, and through other packaging and promotional products distributors.</t>
  </si>
  <si>
    <t>Indiana Steel Fabricating</t>
  </si>
  <si>
    <t>indianasteelfabricating.com</t>
  </si>
  <si>
    <t>Projects:CONAGRA WAREHOUSE, EARLHAM COLLEGE SCIENCE COMPLEX, EMERY OLEOCHEMICALS - GLYCOLYSIS BUILDING 66A, THE DEPOT @ NICKEL PLATE, Stanley Securities Headquarters, INDIANA HEMOPHILIA &amp; THROMBOSIS CENTER, STEEL DYNAMICS, INC, CENTRAL INDIANA ETHANOL - KATZEN, LDS CHURCH - CARMEL, IUPUI OFFICE, Franciscan Health West Tower Addition, IRVINGTON LOFTS</t>
  </si>
  <si>
    <t>Indiana Steel Fabricating has long been a leader in the production of Structural Steel.                                 Miscellaneous steel is an ever changing industry, and our staff at Indiana Steel Fabricating embraces this challenge. We are constantly evolving with this industry to deliver a product that meets every demand that is needed, no matter the size or scope of a project.                                                                      Our Rebar department is a model of the quality and excellence that we pour into every job. It gives us great pleasure and pride to hear how good our fabricated rebar looks in comparison to other fabricators.</t>
  </si>
  <si>
    <t>Industrial Plating</t>
  </si>
  <si>
    <t>industrialplatinginc.com</t>
  </si>
  <si>
    <t>plating service</t>
  </si>
  <si>
    <t>Our Rack and Barrel Plating Processes:, , Zinc plating - Clear, Yellow, Black Trivalent chromate conversion coatings, Tin plating - Bright, Matte, Silver plating, Copper plating - Barrel only, Electro-nickel plating, Other metal finishing services, Passivation, Phosphate and oil, Bake, Strip, (No Chrome Plating)</t>
  </si>
  <si>
    <t>Innerwaves Massage Therapy</t>
  </si>
  <si>
    <t>innerwavesmassage.com</t>
  </si>
  <si>
    <t>massage therapy</t>
  </si>
  <si>
    <t>massages</t>
  </si>
  <si>
    <t>Interactions</t>
  </si>
  <si>
    <t>https://www.interactions.com/</t>
  </si>
  <si>
    <t>What they offer: Customer Engagement: Intelligent Virtual Assistants, Social Customer Care: Interactions Digital Roots, Why Interactions: Do More with Interactions</t>
  </si>
  <si>
    <t>Who they help: Communications, Finance &amp; Banking, Healthcare, Insurance, Restaurants, Retail &amp; Technology, Travel &amp; Hospitality, Utilities                       How they do: 
Adaptive Understanding: AI with a Human Touch, Speech &amp; Language Solutions: Powering Intelligent Applications, Security &amp; Privacy: Security at an Enterprise Scale</t>
  </si>
  <si>
    <t>iNTERNAL iMPACT</t>
  </si>
  <si>
    <t>internal-impact.com</t>
  </si>
  <si>
    <t>website didn't open</t>
  </si>
  <si>
    <t>International Paper company</t>
  </si>
  <si>
    <t>internationalpaper.com</t>
  </si>
  <si>
    <t>puplp and paper company</t>
  </si>
  <si>
    <t>, , Accent Opaque CoverRead More, , , Accent Opaque Digital RE-30 Text and CoverRead More, , , Accent Opaque Digital Text and CoverRead More, , , Accent Opaque DyemondRead More, , , Accent Opaque RE-30Read More, , , Accent Opaque TextRead More, , , Accent Opaque with ImageLok Technology and ColorPRO TechnologyRead More, , , Bleached KraftRead More, , , Breaker BoxRead More, , , Bristols IndexRead More, , , Bristols TagRead More, , , Bulk Packaging for FoodRead More, , , by George!Read More, , , Carry SacksRead More, , , ClimaShieldRead More, , , Color File FolderRead More, , , CORRDrum PackagingRead More, , , CutLess and WaterShed File FolderRead More, , , DataSpeed Engineering BondRead More, , , DataSpeed Forms BondRead More, , , DataSpeed Inkjet with ImageLok Technology Read More, , , DataSpeed Laser MOCRRead More, , , DataSpeed MOCR LedgerRead More, , , DataSpeed Premium InkjetRead More, , , DataSpeed® Laser MOCR RecycledRead More, , , Debonded, Differentiated and Specialty PulpRead More, , , Die-Cut BlissRead More, , , Die-Cut InteriorsRead More, , , DRM Letter and Reply CardRead More, , , DRM Offset and PostcardRead More, , , DRM Opaque EnvelopeRead More, , , DRM Opaque FormsRead More, , , Egg BoxRead More, , , EverFile File FolderRead More, , , Export BoxRead More, , , FanfoldRead More, , , Folded Advertising BagsRead More, , , FoldersRead More, , , Forms IndexRead More, , , Forms TagRead More, , , Fulfillment &amp; AssemblyRead More, , , Further Processed BoxRead More, , , Green Hanging File FolderRead More, , , Gypsum Facing PaperRead More, , , Hammermill Color Copy Digital Read More, , , Hammermill Color Copy Digital Cover Read More, , , Hammermill Color Laser Gloss Read More, , , Hammermill Colors Read More, , , Hammermill Copy Read More, , , Hammermill Copy Plus Read More, , , Hammermill Fore Multi-Purpose Read More, , , Hammermill Great White 100Read More, , , Hammermill Great White 30Read More, , , Hammermill Great White 50Read More, , , Hammermill InkjetRead More, , , Hammermill Laser PrintRead More, , , Hammermill Premium Inkjet &amp; LaserRead More, , , Hammermill Premium Multi-PurposeRead More, , , Hammermill TidalRead More, , , Handle SacksRead More, , , Hard White Envelope Cuttings (HWEC)Read More, , , HP All-in-One PrintingRead More, , , HP Bright White InkjetRead More, , , HP Business Copy Read More, , , HP Color Inkjet &amp; LaserRead More, , , HP Color LaserJet Read More, , , HP EcoFFICIENTRead More, , , HP Everyday Copy &amp; Print Read More, , , HP LaserJet Read More, , , HP Multipurpose Ultra WhiteRead More, , , HP Office Ultra WhiteRead More, , , HP Premium Choice LaserJetRead More, , , HP RecycledRead More, , , Ice Pack BoxRead More, , , Inks &amp; PlatesRead More, , , Kraft File FolderRead More, , , Laminated Bulk BinsRead More, , , Library of Congress File FolderRead More, , , LinerRead More, , , Litho LaminationRead More, , , Manila File FolderRead More, , , MediumRead More, , , Mixed PapersRead More, , , Old Corrugated Containers (OCC)Read More, , , OptiBinRead More, , , Paper &amp; Tissue PulpRead More, , , Postmark DirectRead More, , , Postmark Hi-Bulk/ VellumRead More, , , Postmark KraftRead More, , , Postmark White WoveRead More, , , PreprintRead More, , , ReadyFill Liquid Bulk PackagingRead More, , , Red Wallet File FolderRead More, , , Release LinerRead More, , , Retail Packaging &amp; DisplaysRead More, , , Saturating KraftRead More, , , SheetsRead More, , , Slotted BoxesRead More, , , Small BagsRead More, , , Snow Pack BoxRead More, , , Sorted Office Papers (SOP)Read More, , , Sorted White Ledger (SWL)Read More, , , SpaceKraft Liquid Bulk PackagingRead More, , , Springhill Colors by Postmark EnvelopeRead More, , , Springhill Digital IndexRead More, , , Springhill Digital Opaque Colors Read More, , , Springhill Digital Opaque Cover Read More, , , Springhill Digital Vellum Bristol CoverRead More, , , Springhill Index Read More, , , Springhill Opaque ColorsRead More, , , Springhill Opaque CoverRead More, , , Springhill TagRead More, , , Springhill Vellum Bristol CoverRead More, , , Springhill® TabletRead More, , , Supersoft Fluff PulpRead More, , , TelescopesRead More, , , THRIVE™Read More, , , TigerFiber Custom ContainersRead More, , , TigerFiber Pallet CapsRead More, , , TigerFiber Slip SheetsRead More, , , TigerFiber Tier SheetsRead More, , , Tray Pack BoxRead More, , , TraysRead More, , , Tri-Wall PackagingRead More, , , Vellum Bristol CoverRead More, , , Wallboard Tape PaperRead More, , , Wet Application Bulk BinRead More, , , White File FolderRead More, , , White TopRead More, , , Williamsburg Digital Inkjet with ImageLok Technology and ColorPRO TechnologyRead More, , , Williamsburg Opaque Offset Read More, , , Williamsburg Opaque Offset PLUSRead More, , , Williamsburg Recycled Opaque Offset Read More, , , Williamsburg Return PostcardRead More, , , Williamsburg Return Postcard PLUSRead More</t>
  </si>
  <si>
    <t>International Paper is one of the world’s leading producers of fiber-based packaging, pulp and paper. We create packaging products that protect and promote goods, enable worldwide commerce and keep consumers safe; pulp for diapers, tissue and other personal hygiene products that promote health and wellness; and papers that facilitate education and communication.</t>
  </si>
  <si>
    <t>Ironmonger Spring</t>
  </si>
  <si>
    <t>ironmongerspringdiv.com</t>
  </si>
  <si>
    <t>Custom Spring Manufacturing</t>
  </si>
  <si>
    <t>Ironmonger Spring Products,Ironmonger Spring Company offers custom spring design, manufacturing, prototyping and finishing. We service a variety of markets including: agriculture, automotive, construction, consumer products, and specialty products.,, PRODUCTS, Coil Springs,Extension Springs,Torsional Springs,Wire Forms,Wire Sizes Ranging from .008 - .250 inches, FINISHES ,Press Forming,End Grinding,Looping,Painting,Heat Treating,Plating,Shot Peening,SERVICES,Custom Spring Design,Custom Assemblies,Prototyping,Short Run Development,Special Packaging</t>
  </si>
  <si>
    <t>Ironmonger Spring Company is committed to continued customer satisfaction through competitive pricing and premiere service by focusing on quality parts and product engineering, technical refinement and on-going staff development.</t>
  </si>
  <si>
    <t>Isabel Hogue</t>
  </si>
  <si>
    <t>myhealthandretirement.com</t>
  </si>
  <si>
    <t>health insurance agency</t>
  </si>
  <si>
    <t>insurance I offer:,Dental plans (click here to see plans),,Vision plans (click here to see plans),,Final Expense Insurance (also called burial policies) – call me. Let’s talk about it first.,,Legal expense plans (click here to see plans),,Identity theft plans (click here to see plans)</t>
  </si>
  <si>
    <t>I am a local person who can explain:,Medicare Supplements,Medicare Advantage,Medicare Part D,Individual Health Insurance (ask me about alternatives and short term medical plans)</t>
  </si>
  <si>
    <t>J MILLER MECHANICAL</t>
  </si>
  <si>
    <t> Miller Mechanical Inc is a privately held company iCategorized under Mechanical Contractors. Our records show it was established in 2010 and incorporated in Indiana. Current estimates show this company has an annual revenue of 110000 and employs a staff of approximately 2.n Monticello, IN and is a Single Location business.</t>
  </si>
  <si>
    <t>J R Kelly Company</t>
  </si>
  <si>
    <t>jrkellyco.com</t>
  </si>
  <si>
    <t>general contractor</t>
  </si>
  <si>
    <t>Industries served: EDUCATIONAL FACILITIES,INDUSTRIAL FACILITIES,RELIGIOUS FACILITIES,COMMERCIAL FACILITIES,SPECIALTY PROJECTS; projects: NEW BUILDING CONSTRUCTION,RENOVATIONS AND REMODELS,INDUSTRIAL CONSTRUCTION SERVICES,SPECIALTY CONSTRUCTION SERVICES</t>
  </si>
  <si>
    <t>For more than 40 years, J.R. Kelly Company has provided exceptional workmanship, building solid relationships while cementing our reputation as Lafayette’s premier general contracting company.</t>
  </si>
  <si>
    <t>JANSSEN LANDSCAPING &amp; MAINTENANCE</t>
  </si>
  <si>
    <t>jansenlandscaping.com</t>
  </si>
  <si>
    <t>Landscaper </t>
  </si>
  <si>
    <t>NEW BUILDING CONSTRUCTION,RENOVATIONS AND REMODELS,INDUSTRIAL CONSTRUCTION SERVICES,SPECIALTY CONSTRUCTION SERVICESWhy Choose Jansen Landscaping?,62 Years of Landscaping Excellence Since 1945,Best Warranty in Michiana - Tree Year Guarantee™,We're Experts, we're not practicing on your home,We don’t just grow trees, we grow relationships,Our clients highly recommend us,We're perfectionists,We do things right the first time,Service after the project,Create outdoor rooms for entertainment and relaxation,Cutting-edge plant selection</t>
  </si>
  <si>
    <t>Jordan Manufacturing company</t>
  </si>
  <si>
    <t>jordanmanufacturing.com</t>
  </si>
  <si>
    <t>furniture manufacturing</t>
  </si>
  <si>
    <t>Products: BEVERAGE BUDDIES,PATIO CUSHIONS,PATIO FURNITURE,PATIO UMBRELLAS,OUTDOOR FABRICS,OUTDOOR CURTAINS,CASUAL SEATING,INDOOR COLLECTION</t>
  </si>
  <si>
    <t xml:space="preserve">Over the past thirteen years, we have served as one of the premier drop ship vendors in the country. The company has invested into systems and equipment to ensure the fastest turnaround times in the nation for manufactured goods ordan also has the ability to ship from two separate locations, one in Yuma, AZ and the corporate headquarters in Monticello, IN. </t>
  </si>
  <si>
    <t>JOURNAL AND COURIER</t>
  </si>
  <si>
    <t>https://www.jconline.com/</t>
  </si>
  <si>
    <t>newspaper</t>
  </si>
  <si>
    <t>JOURNAL REVIEW</t>
  </si>
  <si>
    <t>journalreview.com</t>
  </si>
  <si>
    <t>peer reviewed journal</t>
  </si>
  <si>
    <t>JR'S LAWN SERVICE</t>
  </si>
  <si>
    <t>jrlawn.com</t>
  </si>
  <si>
    <t>maintenance contractor</t>
  </si>
  <si>
    <t>lawn mowing service</t>
  </si>
  <si>
    <t>we offer residential Lawn Care services like  weekly mowing and trimming</t>
  </si>
  <si>
    <t>JSI</t>
  </si>
  <si>
    <t>jsifurniture.com</t>
  </si>
  <si>
    <t>furniture store in Indiana</t>
  </si>
  <si>
    <t>K.L. Security Enterprises</t>
  </si>
  <si>
    <t>klsecurity.com</t>
  </si>
  <si>
    <t>Security provider</t>
  </si>
  <si>
    <t>Compliance Products: ATF / Explosives Storage,DEA Approved,Document Security,GSA Approved,ArmorStor™ Ultra Security Solutions,OSHA / Chemicals &amp; HAZMAT,Shredding / Destruction,Cybersecurity &amp; Data Backup                                            By type/use: Fireproof File Cabinets,Flammable Liquids &amp; Materials,Safes,Shredders,Storage Buildings,TL-Rated,Vaults &amp; Doors,Data Storage / BC / BDR,Depositories,Banking/Drive Up</t>
  </si>
  <si>
    <t>We help protect essential business information &amp; materials for thousands of companies, ensuring compliance with regulations, uninterrupted security, saftey and peace of mind.</t>
  </si>
  <si>
    <t>Kauffman Engineering</t>
  </si>
  <si>
    <t>kewire.com</t>
  </si>
  <si>
    <t>Suppliers electrical equipment equipment)</t>
  </si>
  <si>
    <t>wire harness, wire leads and markings, cable assembly, RF and Coax assemblies, flexible tubing assembly, electro-mechanical assembly, populated circuit boards asm, dash and panel asm, plastic vacuum processing, performed jumper wires, plug design and manufacturing, battery and power cables</t>
  </si>
  <si>
    <t>Since 1973, Kauffman Engineering, Inc. has grown from a single site wiring harness operation into a multi-location company with a highly respected role as a worldwide resource and supplier</t>
  </si>
  <si>
    <t>KB Consulting</t>
  </si>
  <si>
    <t>https://www.kbconsultingforbusiness.com/store/</t>
  </si>
  <si>
    <t>business mgmt consultant</t>
  </si>
  <si>
    <t>How they help:Grow Your Profits,Improve Your Marketing,Management Programs,For Framers</t>
  </si>
  <si>
    <t>KELLY CREEK LANDSCAPING CRAFT &amp; BALOON BARN</t>
  </si>
  <si>
    <t>landscaping</t>
  </si>
  <si>
    <t>No website</t>
  </si>
  <si>
    <t>Kerkhoff Associates</t>
  </si>
  <si>
    <t>kacomponents.com</t>
  </si>
  <si>
    <t>distributor cum manufacturer</t>
  </si>
  <si>
    <t>Our product line includes wood trusses, engineered wood products, pre-fabricated wall panels, and steel beams &amp; columns</t>
  </si>
  <si>
    <t>KA Components manufactures and distributes purpose-built structural building components for Residential, Multi-family, Light Commercial, and Agricultural structures.  Our product line includes wood trusses, engineered wood products, pre-fabricated wall panels, and steel beams &amp; columns - all sold exclusively through Lumber Dealers in Indiana, Illinois, and portions of Michigan &amp; Ohio.  </t>
  </si>
  <si>
    <t>Kevin Wiley</t>
  </si>
  <si>
    <t>KINCER APPRAISAL COMPANY</t>
  </si>
  <si>
    <t>Kirby Risk Corporation</t>
  </si>
  <si>
    <t>kirbyrisk.com</t>
  </si>
  <si>
    <t>same as the next one</t>
  </si>
  <si>
    <t>Kirby Risk Service Center</t>
  </si>
  <si>
    <t>kirbyrisk.com/index.jsp?path=service-center</t>
  </si>
  <si>
    <t>Manufacturing and consultant services</t>
  </si>
  <si>
    <t>Quality electrical, automation, lighting and power distribution products and solutions for maintenance, design and installation of electrical systems. Designs and builds custom engineered systems, wiring harnesses and subassemblies for JIT manufacturing requirements, and provides line sequencing and inventory services.                           Offers ISO 9002-quality electrical apparatus repair as well as motor, power transmission and generator sales. Off-site services include predictive maintenance programs, motor cleaning and analysis.                                             Provides quality precision machined components using the latest CNC technology. KANBAN and other manufacturing logistics capabilities extend the level of service to customers in a wide range of industries.</t>
  </si>
  <si>
    <t>Kirts Trucking</t>
  </si>
  <si>
    <t>trucking company</t>
  </si>
  <si>
    <t>Kramer Brothers Lumber Company</t>
  </si>
  <si>
    <t>kramerlumber.com</t>
  </si>
  <si>
    <t>lumber store/hardware store</t>
  </si>
  <si>
    <t xml:space="preserve">Categorized by departmentsAutomotive, Building Materials, Cleaning Supplies, Doors &amp; Windows, Electrical, Farm &amp; Ranch, Hand Tools, Hardware, Heating, Ventilation &amp; Air Conditioning, Housewares, Lawn &amp; Garden, Outdoor Living, Paint &amp; Painting Supplies, Plumbing Supplies, Power Tools &amp; Accessories, Storage &amp; Organization, </t>
  </si>
  <si>
    <t>Krintz Lawn Care</t>
  </si>
  <si>
    <t>krintzlawncare.com</t>
  </si>
  <si>
    <t>lawn care, landscaping, hardscaping</t>
  </si>
  <si>
    <t>Krintz Lawn Care, Inc. is a family in your community, working to bring you the absolute best in lawn care, landscaping, hardscaping, and more. </t>
  </si>
  <si>
    <t>Kroger Limited Partnership II</t>
  </si>
  <si>
    <t>thekrogerco.com</t>
  </si>
  <si>
    <t>So whether we manufacture, market, stock, check, deliver, or manage, we all try to make their experience as uplifting as possible. Kroger Limited Partnership II operates as a subsidiary of The Kroger Co. With nearly 2,800 stores in 35 states under two dozen banners and annual sales of more than $115.3 billion, Kroger today ranks as one of the world’s largest retailers.</t>
  </si>
  <si>
    <t>Lafayette Brewing company</t>
  </si>
  <si>
    <t>lafbrew.com</t>
  </si>
  <si>
    <t>brewing company (pub)</t>
  </si>
  <si>
    <t>beverage and food</t>
  </si>
  <si>
    <t>LAFAYETTE CHRISTIAN SCHOOL</t>
  </si>
  <si>
    <t>http://www.lafayettechristian.org/</t>
  </si>
  <si>
    <t>Religious school in Lafayette, Indiana</t>
  </si>
  <si>
    <t>Lafayette Dental Laboratory</t>
  </si>
  <si>
    <t>lafalab.com</t>
  </si>
  <si>
    <t>dental lab in Lafayette</t>
  </si>
  <si>
    <t>Lafayette Instrument company</t>
  </si>
  <si>
    <t>lafayetteinstrument.com</t>
  </si>
  <si>
    <t>Polygraphs: POLYGRAPH SOFTWARE, , LXSoftware, , Scoring Algorithms, , CONVENTIONAL POLYGRAPH, , Components and Options, , COMPUTERIZED POLYGRAPH, , LX6 Polygraph System, , LX5000 Polygraph System, , LX4000 Polygraph System, , Polygraph Chairs, , INTERVIEW SYSTEMS, , R-PIQ SCREENING;       Life Sciences: PHYSIOLOGY MINDWARE SYSTEM, , Instruments, , Software, , Accessories, , BIOFEEDBACK, , Software Modules, , Acquisition Modules, , Accessories, , MOTOR SKILLS, , Dexterity, , Ability Assessment, , HUMAN MEASUREMENT, , Anthropometrics, , Strength Testing, , Sensory, , Range of Motion, , Interview Systems, , TIMERS AND COUNTERS, , Electronic Timers, , Counters, , Stopwatches, , COMPUTER PSYCH ASSESSMENT, , Schuhfried VTS Hardware, , Basic Schuhfried VTS Software, , Intelligence Test Software, , Special Intelligence Test Software, , Special Abilities Test Software, , Personality Structure Inventory Software, , Special Personality Test Software, , Objective Personality Test Software, , Attitude and Interest Test Software, , Clinical Test Software, , STANDALONE BIOFEEDBACK, , MOTOR TIMING, , HAND-EYE COORDINATION, , LEARNING AND MEMORY, , COGNITIVE REHABILITATION, , STANDALONE PSYCH ASSESSMENT, , NEW PRODUCTS, , SPECIALS;                     Neuroscience: ACTIVITY SYSTEMS, , Scurry Activity Monitoring, , Scurry-Trac System, , Standalone Forced Exercise Wheel Beds, , AWM Activity Monitoring, , OPERANT TEST CHAMBERS, , Standard Chambers and Accessories, , Modular Chambers and Accessories, , 5/9 Hole Test Chamber, , Sound Attenuating Cubicles, , Student Operant Lab Packages, , Other, , BUSSEY-SAKSIDA TOUCH SYSTEMS, , Chambers and Components for Rats, , Chambers and Components for Mice, , Chambers for Electrophysiology, , CANTAB COGNITIVE TESTING, , FEEDING AND DRINKING ANALYSIS, , MOTILITY TESTING, , SLEEP DEPRIVATION, , ABET II INTERFACE AND SOFTWARE, , ABET 2G Interfacing, , ABET II Programming Software, , ABET II Applications, , ACTIMETRICS FEAR CONDITIONING, , Freeze Frame Interface &amp; Software, , Environment and Accessories, , MAZES, , Elevated Plus Maze, , Barnes Maze, , SLICE ELECTROPHYSIOLOGY, , Vibrating Microtomes, , Tissue Choppers, , Visual Patching and Imaging Chamber</t>
  </si>
  <si>
    <t> psychophysiological instrumentation for schools and university laboratories.</t>
  </si>
  <si>
    <t>LAFAYETTE LIFE INSURANCE</t>
  </si>
  <si>
    <t xml:space="preserve"> insurance company</t>
  </si>
  <si>
    <t>Lafayette Materials Management Company</t>
  </si>
  <si>
    <t>lammco.net</t>
  </si>
  <si>
    <t>Lafayette Quality Products</t>
  </si>
  <si>
    <t>lqp-mfg.com</t>
  </si>
  <si>
    <t>LAFAYETTE REAL ESTATE MARKETING GROUP</t>
  </si>
  <si>
    <t>LAFAYETTE REGIONAL ASSOCIATION OF</t>
  </si>
  <si>
    <t>Lafayette Steel Sales</t>
  </si>
  <si>
    <t>oscarwinski.com/lafayette-steel-aluminum</t>
  </si>
  <si>
    <t>Lafayette Wire Products</t>
  </si>
  <si>
    <t>lafayettewire.com</t>
  </si>
  <si>
    <t>LAFAYETTE-WEST CHAMBER OF COMMERCE</t>
  </si>
  <si>
    <t>Laminating Specialties</t>
  </si>
  <si>
    <t>laminating-specialties.com</t>
  </si>
  <si>
    <t>Landis &amp; Gyr Utilities Services</t>
  </si>
  <si>
    <t>landisgyr.us</t>
  </si>
  <si>
    <t>Landis+gyr</t>
  </si>
  <si>
    <t>landisgyr.com.br</t>
  </si>
  <si>
    <t>Lanxess Solutions US</t>
  </si>
  <si>
    <t>chemtura.com</t>
  </si>
  <si>
    <t>LAWRENCE MOSER ENTERPRISES</t>
  </si>
  <si>
    <t>Lehigh Hanson Ecc</t>
  </si>
  <si>
    <t>lehighhanson.com</t>
  </si>
  <si>
    <t>LEP Special Fasteners</t>
  </si>
  <si>
    <t>lepinc.com</t>
  </si>
  <si>
    <t>LETT APPRAISAL COMPANY</t>
  </si>
  <si>
    <t>LIFE INSURANCE SALES SUPPORT STUDY GROUP</t>
  </si>
  <si>
    <t>Logan Stampings</t>
  </si>
  <si>
    <t>loganstampings.com</t>
  </si>
  <si>
    <t>Logansport Machine</t>
  </si>
  <si>
    <t>lmcworkholding.com</t>
  </si>
  <si>
    <t>LOGANSPORT MATSUMOTO COMPANY</t>
  </si>
  <si>
    <t>LOGANSPORT/CASS COUNTY CHAMBER OF COMMERCE</t>
  </si>
  <si>
    <t>Ludo Fact USA</t>
  </si>
  <si>
    <t>ludofact.de</t>
  </si>
  <si>
    <t>Madeline Morgan</t>
  </si>
  <si>
    <t>mmmlaw.com</t>
  </si>
  <si>
    <t>Marian</t>
  </si>
  <si>
    <t>marianinc.com</t>
  </si>
  <si>
    <t>Mary Lou Bonnell</t>
  </si>
  <si>
    <t>Master Guard</t>
  </si>
  <si>
    <t>masterguard.com</t>
  </si>
  <si>
    <t>Matthew Warren</t>
  </si>
  <si>
    <t>mw-ind.com</t>
  </si>
  <si>
    <t>MCGILL POWER SALES &amp; ENGINEERING</t>
  </si>
  <si>
    <t>mcgillpower.com</t>
  </si>
  <si>
    <t>McKinney Corporation</t>
  </si>
  <si>
    <t>mckinneycorp.com</t>
  </si>
  <si>
    <t>MEMORIAL HOSPITAL</t>
  </si>
  <si>
    <t>mhhcc.org</t>
  </si>
  <si>
    <t>Metal Fab Engineering</t>
  </si>
  <si>
    <t>metalfabengineering.com</t>
  </si>
  <si>
    <t>MIA Technologies</t>
  </si>
  <si>
    <t>mia-tech.com</t>
  </si>
  <si>
    <t>Mid-Central Investigations</t>
  </si>
  <si>
    <t>ultimategadgets.net</t>
  </si>
  <si>
    <t>Midwest Green Technologies</t>
  </si>
  <si>
    <t>midwestgt.net</t>
  </si>
  <si>
    <t>Miller Bros. Farms Inc</t>
  </si>
  <si>
    <t>MJV Group</t>
  </si>
  <si>
    <t>teammjv.com</t>
  </si>
  <si>
    <t>MKR Excavation &amp; Hauling</t>
  </si>
  <si>
    <t>Modified Metals</t>
  </si>
  <si>
    <t>modifiedmetals.com</t>
  </si>
  <si>
    <t>Mondi Bags Usa</t>
  </si>
  <si>
    <t>pvgard.com</t>
  </si>
  <si>
    <t>Monsanto company</t>
  </si>
  <si>
    <t>monsanto.com</t>
  </si>
  <si>
    <t>MRP</t>
  </si>
  <si>
    <t>michianaracewaypark.com</t>
  </si>
  <si>
    <t>MULHAUPTS</t>
  </si>
  <si>
    <t>mulhaupts.com</t>
  </si>
  <si>
    <t>MULLEN TOWING &amp; RECOVERY</t>
  </si>
  <si>
    <t>Myers Spring</t>
  </si>
  <si>
    <t>myersspring.com</t>
  </si>
  <si>
    <t>Myers Steel Fabricating</t>
  </si>
  <si>
    <t>myerssteelfab.com</t>
  </si>
  <si>
    <t>Nanshan America Advanced Aluminum Technologies</t>
  </si>
  <si>
    <t>nanshanamerica-aat.com</t>
  </si>
  <si>
    <t>National Cigar Corporation</t>
  </si>
  <si>
    <t>NATIONAL POWER SOURCE</t>
  </si>
  <si>
    <t>nationalpowersource.com</t>
  </si>
  <si>
    <t>Netwise Resources</t>
  </si>
  <si>
    <t>netwiseresources.com</t>
  </si>
  <si>
    <t>New Market Plastics</t>
  </si>
  <si>
    <t>newmarketplastics.net</t>
  </si>
  <si>
    <t>NHK Seating Of America</t>
  </si>
  <si>
    <t>www.nhkseating.com</t>
  </si>
  <si>
    <t>Nick-Em Builders</t>
  </si>
  <si>
    <t>foppers.com</t>
  </si>
  <si>
    <t>Nor-Cote International</t>
  </si>
  <si>
    <t>norcote.com</t>
  </si>
  <si>
    <t>North American Shredding</t>
  </si>
  <si>
    <t>northamericanshredding.com</t>
  </si>
  <si>
    <t>NORTH ENTERPRISES INC DBA KWIK KOPY PRINTING</t>
  </si>
  <si>
    <t>kwikkopyonline.com</t>
  </si>
  <si>
    <t>Northside Machine &amp; Tool</t>
  </si>
  <si>
    <t>northsidemachineandtool.com</t>
  </si>
  <si>
    <t>Ntk Precision Axle Corporation</t>
  </si>
  <si>
    <t>ntkaxle.com</t>
  </si>
  <si>
    <t>Nucor Corporation</t>
  </si>
  <si>
    <t>nucor.com</t>
  </si>
  <si>
    <t>Oerlikon Fairfield</t>
  </si>
  <si>
    <t>fairfieldmfg.com</t>
  </si>
  <si>
    <t>Office Detail</t>
  </si>
  <si>
    <t>OLIVE BRANCH ETC</t>
  </si>
  <si>
    <t>Omni Looseleaf</t>
  </si>
  <si>
    <t>omnill.com</t>
  </si>
  <si>
    <t>Oscar Winski company</t>
  </si>
  <si>
    <t>oscarwinski.com</t>
  </si>
  <si>
    <t>Oxford House</t>
  </si>
  <si>
    <t>oxfordhouse.org/userfiles/file/</t>
  </si>
  <si>
    <t>Packaging Systems of Indiana</t>
  </si>
  <si>
    <t>packaging-systems.com</t>
  </si>
  <si>
    <t>Path Partners</t>
  </si>
  <si>
    <t>pathpartnersllc.com</t>
  </si>
  <si>
    <t>Peak Community Services</t>
  </si>
  <si>
    <t>peakcommunity.com</t>
  </si>
  <si>
    <t>Peerless Pattern &amp; Machine</t>
  </si>
  <si>
    <t>scaggsmotodesigns.com</t>
  </si>
  <si>
    <t>Penguin Random House</t>
  </si>
  <si>
    <t>penguinrandomhouse.com</t>
  </si>
  <si>
    <t>Peoples Brewing company</t>
  </si>
  <si>
    <t>peoplesbrew.com</t>
  </si>
  <si>
    <t>Pepsi Bottling Ventures</t>
  </si>
  <si>
    <t>pepsibottlingventures.com</t>
  </si>
  <si>
    <t>Performance Master Coil Processing</t>
  </si>
  <si>
    <t>metalmaster.com/performance.html</t>
  </si>
  <si>
    <t>Performance Master Coil Procng</t>
  </si>
  <si>
    <t>Perry Foam Products</t>
  </si>
  <si>
    <t>perryfoamproducts.com</t>
  </si>
  <si>
    <t>Picturesque Photography</t>
  </si>
  <si>
    <t>picturesquephoto.net</t>
  </si>
  <si>
    <t>Pimmler Holdings</t>
  </si>
  <si>
    <t>Plymouth Tube</t>
  </si>
  <si>
    <t>Plymouth Tube company</t>
  </si>
  <si>
    <t>plymouth.com</t>
  </si>
  <si>
    <t>Polymer Science</t>
  </si>
  <si>
    <t>polymerscience.com</t>
  </si>
  <si>
    <t>Powell Systems</t>
  </si>
  <si>
    <t>powellsystems.com</t>
  </si>
  <si>
    <t>PRITSKER &amp; ASSOC</t>
  </si>
  <si>
    <t>pritzkergroup.com</t>
  </si>
  <si>
    <t>Proaxis</t>
  </si>
  <si>
    <t>proaxisinc.com</t>
  </si>
  <si>
    <t>Professional Sweeping Contractors</t>
  </si>
  <si>
    <t>prosweep.org</t>
  </si>
  <si>
    <t>PTI Machining</t>
  </si>
  <si>
    <t>swissparts.com</t>
  </si>
  <si>
    <t>PULASKI WHITE RURAL TELEPHONE</t>
  </si>
  <si>
    <t>Purdue Gmp Center</t>
  </si>
  <si>
    <t>thechaocenter.com</t>
  </si>
  <si>
    <t>PURDUE RESEARCH FOUNDATION</t>
  </si>
  <si>
    <t>PRF.ORG</t>
  </si>
  <si>
    <t>Purdue University</t>
  </si>
  <si>
    <t>purdue.edu</t>
  </si>
  <si>
    <t>PURDUE UNIVERSITY FOUNDATION</t>
  </si>
  <si>
    <t>Putting On Ayres</t>
  </si>
  <si>
    <t>Quality Die Set Corp</t>
  </si>
  <si>
    <t>R Brown &amp; Associates</t>
  </si>
  <si>
    <t>acn.rbrownonline.com</t>
  </si>
  <si>
    <t>R. Drew &amp; company</t>
  </si>
  <si>
    <t>claycritters.com</t>
  </si>
  <si>
    <t>R.R. Donnelley &amp; Sons company</t>
  </si>
  <si>
    <t>rrdonnelley.com</t>
  </si>
  <si>
    <t>Radian Research</t>
  </si>
  <si>
    <t>radianresearch.com</t>
  </si>
  <si>
    <t>RAKE-N-GRAB</t>
  </si>
  <si>
    <t>rakengrab.com</t>
  </si>
  <si>
    <t>Raybestos Powertrain</t>
  </si>
  <si>
    <t>raybestospowertrain.com</t>
  </si>
  <si>
    <t>Raytech Composites</t>
  </si>
  <si>
    <t>Raytech Powertrain</t>
  </si>
  <si>
    <t>allomatic.com</t>
  </si>
  <si>
    <t>RD LaserCut</t>
  </si>
  <si>
    <t>rdlasercut.com</t>
  </si>
  <si>
    <t>REA Magnet Wire company</t>
  </si>
  <si>
    <t>reawire.com</t>
  </si>
  <si>
    <t>REBATH OF LAFAYETTE</t>
  </si>
  <si>
    <t>rebath.com</t>
  </si>
  <si>
    <t>redinbo motorinc</t>
  </si>
  <si>
    <t>redinbomotorinc.com</t>
  </si>
  <si>
    <t>Regal Beloit America</t>
  </si>
  <si>
    <t>regalbeloit.com</t>
  </si>
  <si>
    <t>RITE-WAY CONCRETE SEAL SYSTEMS</t>
  </si>
  <si>
    <t>Road Safe Traffic Systems</t>
  </si>
  <si>
    <t>roadsafetraffic.com</t>
  </si>
  <si>
    <t>Roccwell</t>
  </si>
  <si>
    <t>rocchealth.com</t>
  </si>
  <si>
    <t>Rolls-Royce Corporation</t>
  </si>
  <si>
    <t>rolls-roycemotorcars-lajolla.com</t>
  </si>
  <si>
    <t>Rowe Truck Equipment</t>
  </si>
  <si>
    <t>rowetruck.com</t>
  </si>
  <si>
    <t>Ruth Zehner</t>
  </si>
  <si>
    <t>S &amp; S Precast</t>
  </si>
  <si>
    <t>sandsprecast.com</t>
  </si>
  <si>
    <t>S&amp;F Manufacturing</t>
  </si>
  <si>
    <t>SCHWAB CORP.</t>
  </si>
  <si>
    <t>Shoup's Country Foods</t>
  </si>
  <si>
    <t>shoupscountry.com</t>
  </si>
  <si>
    <t>SIEMENS ENERGY &amp; AUTOMATION</t>
  </si>
  <si>
    <t>siemens.com</t>
  </si>
  <si>
    <t>Small Parts</t>
  </si>
  <si>
    <t>smallpartsinc.com</t>
  </si>
  <si>
    <t>Snyder &amp; Lehnen Sheet Metal</t>
  </si>
  <si>
    <t>Sommer Metalcraft</t>
  </si>
  <si>
    <t>sommercorp.com</t>
  </si>
  <si>
    <t>Southwire</t>
  </si>
  <si>
    <t>southwire.com</t>
  </si>
  <si>
    <t>Speak MODalities</t>
  </si>
  <si>
    <t>speakmod.com</t>
  </si>
  <si>
    <t>SPI Binding</t>
  </si>
  <si>
    <t>www.spibinding.com</t>
  </si>
  <si>
    <t>Spring Monticello corporation</t>
  </si>
  <si>
    <t>monticellospring.com</t>
  </si>
  <si>
    <t>STANDARD INDUSTRIAL SUPPLY</t>
  </si>
  <si>
    <t>standardindustrialsupply.net</t>
  </si>
  <si>
    <t>Steel Grip</t>
  </si>
  <si>
    <t>steelgripinc.com</t>
  </si>
  <si>
    <t>Steel Technologies</t>
  </si>
  <si>
    <t>steeltechnologies.com</t>
  </si>
  <si>
    <t>STEINBERGER CONSTRUCTION</t>
  </si>
  <si>
    <t>sciteam.com</t>
  </si>
  <si>
    <t>Steiner Enterprises</t>
  </si>
  <si>
    <t>steineronline.com</t>
  </si>
  <si>
    <t>Stewart Grain</t>
  </si>
  <si>
    <t>stewartgrain.com</t>
  </si>
  <si>
    <t>Stoeller Automation</t>
  </si>
  <si>
    <t>stoeller.com</t>
  </si>
  <si>
    <t>Strasburger Trucking</t>
  </si>
  <si>
    <t>strasburgertrucking.com</t>
  </si>
  <si>
    <t>Subaru-Indiana Automotive</t>
  </si>
  <si>
    <t>subaru-sia.com</t>
  </si>
  <si>
    <t>Summit/ems Corp</t>
  </si>
  <si>
    <t>summitems.com</t>
  </si>
  <si>
    <t>Sun Chemical Corporation</t>
  </si>
  <si>
    <t>sunchemical.com</t>
  </si>
  <si>
    <t>Sunrise Enterprises</t>
  </si>
  <si>
    <t>hardebecktrucking.com</t>
  </si>
  <si>
    <t>SUS Cast Products</t>
  </si>
  <si>
    <t>suscastproducts.com</t>
  </si>
  <si>
    <t>System Concepts &amp; Consulting</t>
  </si>
  <si>
    <t>solutionscollaborate.com</t>
  </si>
  <si>
    <t>Systems Contracting</t>
  </si>
  <si>
    <t>contracting.tsg.bz</t>
  </si>
  <si>
    <t>T &amp; L Sharpening</t>
  </si>
  <si>
    <t>cutting-tools.com</t>
  </si>
  <si>
    <t>TALBERT MANUFACTURING</t>
  </si>
  <si>
    <t>talbertmfg.com</t>
  </si>
  <si>
    <t>Tate &amp; Lyle Ingredients Americas</t>
  </si>
  <si>
    <t>tateandlyle.com</t>
  </si>
  <si>
    <t>TEC PROFESSIONALS</t>
  </si>
  <si>
    <t>tecprofessionals.com</t>
  </si>
  <si>
    <t>Tech Group North America</t>
  </si>
  <si>
    <t>Tecton Construction Management</t>
  </si>
  <si>
    <t>tectoncm.com</t>
  </si>
  <si>
    <t>Terra Drive Systems</t>
  </si>
  <si>
    <t>tdsdrive.com</t>
  </si>
  <si>
    <t>T-H Licensing</t>
  </si>
  <si>
    <t>The American Gardener</t>
  </si>
  <si>
    <t>ahsgardening.org</t>
  </si>
  <si>
    <t>The Braun Corporation</t>
  </si>
  <si>
    <t>braunlift.com</t>
  </si>
  <si>
    <t>The Forest Products Group</t>
  </si>
  <si>
    <t>forestproductsgroup.com</t>
  </si>
  <si>
    <t>The Home City Ice company</t>
  </si>
  <si>
    <t>homecityice.com</t>
  </si>
  <si>
    <t>The Kelly Group</t>
  </si>
  <si>
    <t>thekelly-group.com</t>
  </si>
  <si>
    <t>The Scotts Miracle-Gro company</t>
  </si>
  <si>
    <t>scotts.com</t>
  </si>
  <si>
    <t>The Warehouse of Lafayette</t>
  </si>
  <si>
    <t>Thyssenkrupp Crankshaft company</t>
  </si>
  <si>
    <t>thyssenkrupp-crankshaft.com</t>
  </si>
  <si>
    <t>Tierney Industrial Warehouse</t>
  </si>
  <si>
    <t>tierneywarehouse.com</t>
  </si>
  <si>
    <t>Tmf Center</t>
  </si>
  <si>
    <t>tmfcenter.com</t>
  </si>
  <si>
    <t>TOMLER SYSTEMS CORPORATION</t>
  </si>
  <si>
    <t>Traction Auto</t>
  </si>
  <si>
    <t>traction.com</t>
  </si>
  <si>
    <t>Tri Green Tractors</t>
  </si>
  <si>
    <t>trigreentractor.com</t>
  </si>
  <si>
    <t>TRICAD, Inc.</t>
  </si>
  <si>
    <t>tricad.com</t>
  </si>
  <si>
    <t>Tri-Esco</t>
  </si>
  <si>
    <t>triesco.com</t>
  </si>
  <si>
    <t>Tru-Flex</t>
  </si>
  <si>
    <t>tru-flex.com</t>
  </si>
  <si>
    <t>TRW COMMERCIAL STEERING DIVISION</t>
  </si>
  <si>
    <t>trw.com/WeMoved/WeMoved.htm</t>
  </si>
  <si>
    <t>Tube Fabrication Industries</t>
  </si>
  <si>
    <t>tubefabricationindustries.com</t>
  </si>
  <si>
    <t>TWIN RIVERS MEDICAL LABORATORY</t>
  </si>
  <si>
    <t>WWW.TRMLAB.COM</t>
  </si>
  <si>
    <t>Tyson Foods</t>
  </si>
  <si>
    <t>tysonfoods.com</t>
  </si>
  <si>
    <t>Tyson Fresh Meats</t>
  </si>
  <si>
    <t>tysonfreshmeats.com</t>
  </si>
  <si>
    <t>US Molders</t>
  </si>
  <si>
    <t>usmolders.com</t>
  </si>
  <si>
    <t>Valley Tool &amp; Die Stampings</t>
  </si>
  <si>
    <t>Vanguard National Trailer corporation</t>
  </si>
  <si>
    <t>vanguardtrailer.com</t>
  </si>
  <si>
    <t>Velocity Gaming</t>
  </si>
  <si>
    <t>velocityindiana.org</t>
  </si>
  <si>
    <t>Vicksmetal</t>
  </si>
  <si>
    <t>Vicksmetal Armco Associates</t>
  </si>
  <si>
    <t>vmccore.com</t>
  </si>
  <si>
    <t>Visual Advantage</t>
  </si>
  <si>
    <t>visadvantage.com</t>
  </si>
  <si>
    <t>voestalpine</t>
  </si>
  <si>
    <t>voestalpine.com</t>
  </si>
  <si>
    <t>W. G. Gentry Co</t>
  </si>
  <si>
    <t>Wabash Environmental Products</t>
  </si>
  <si>
    <t>wabashenv.com</t>
  </si>
  <si>
    <t>Wabash National</t>
  </si>
  <si>
    <t>Wabash National Corporation</t>
  </si>
  <si>
    <t>wabashnational.com</t>
  </si>
  <si>
    <t>Wabash National Manufacturing</t>
  </si>
  <si>
    <t>Wabash National Services</t>
  </si>
  <si>
    <t>Wabash Valley Farms</t>
  </si>
  <si>
    <t>wfarms.com</t>
  </si>
  <si>
    <t>Warren County Local Economic Development</t>
  </si>
  <si>
    <t>warrenadvantage.com</t>
  </si>
  <si>
    <t>Warren Industries</t>
  </si>
  <si>
    <t>wrnind.com</t>
  </si>
  <si>
    <t>Wastequip Mfg</t>
  </si>
  <si>
    <t>wastequip.com</t>
  </si>
  <si>
    <t>Watch Off</t>
  </si>
  <si>
    <t>watchoff.com</t>
  </si>
  <si>
    <t>Wealing Brothers</t>
  </si>
  <si>
    <t>wealingbrothers.com</t>
  </si>
  <si>
    <t>Westrock CP</t>
  </si>
  <si>
    <t>rocktenn.com</t>
  </si>
  <si>
    <t>Whallon Machinery</t>
  </si>
  <si>
    <t>whallon.com</t>
  </si>
  <si>
    <t>White County Economic Development Organization</t>
  </si>
  <si>
    <t>whitecountyin.org</t>
  </si>
  <si>
    <t>Wilken Enterprises</t>
  </si>
  <si>
    <t>wilkenenterprises.com</t>
  </si>
  <si>
    <t>Wingard Wheel Works</t>
  </si>
  <si>
    <t>wingardllc.com</t>
  </si>
  <si>
    <t>WJB Group</t>
  </si>
  <si>
    <t>wjbgroup.com</t>
  </si>
  <si>
    <t>Work-Comp Management Services</t>
  </si>
  <si>
    <t>workcompms.net</t>
  </si>
  <si>
    <t>Worwag Coatings</t>
  </si>
  <si>
    <t>woerwag.de</t>
  </si>
  <si>
    <t>Zachary Confections</t>
  </si>
  <si>
    <t>zacharyconfections.com</t>
  </si>
  <si>
    <t>Zepeda Services</t>
  </si>
  <si>
    <t>zepedaservices.tripod.com</t>
  </si>
  <si>
    <t>ZF North America</t>
  </si>
  <si>
    <t>trw.com</t>
  </si>
  <si>
    <t>Zinn Kitchens</t>
  </si>
  <si>
    <t>zinnkitchens.com</t>
  </si>
  <si>
    <t>Zs Systems</t>
  </si>
  <si>
    <t>zsinstruments.com</t>
  </si>
  <si>
    <t>Building Projects Development</t>
  </si>
  <si>
    <t>Creating solutions for machine and process efficiencies,  Creating turnkey process planning and implementation for your manufacturing line,                    FOOD AND BEVERAGE DIVISION:  Custom machine/component design and manufacturing,  OEM parts replacement and equipment refurbishmen Development of new processing line to enhance productivity.</t>
  </si>
  <si>
    <t>Carmel Engineering designs, engineers and manufactures custom equipment and systems for diverse manufacturing industries. We repair, refurbish and improveequipment and parts faster than the original equipment manufacturer (OEM). From research and development to equipment specification and custom design, we are committed to meeting and exceeding your requirements.</t>
  </si>
  <si>
    <t>Air Products and Timers, Auxiliary Generators, Cab Cooling &amp; Heating, Dynamic Braking Resistors, Locomotive Cooling Fan Assemblies, Locomotive Motor-Driven Air Compressors, Miscellaneous Mechanical, Motor, Pole pieces</t>
  </si>
  <si>
    <t>Dayton-Phoenix Group and its divisions and subsidiaries form a synergistic whole that can provide your company with a broad range of quality products and services. Freight Locomotive: Our products meet ever-increasing demands for quality and reliability. Fuel-savings is mission critical to the success of the freight locomotive market. Whether you’re building smaller HP locomotives to do big jobs or making higher HP locomotives more efficient, Dayton-Phoenix can help. Passenger Locomotive: As commuting costs rise worldwide, an increasing range of hybrid locomotive designs are emerging in the market, combining the best of both freight and passenger products. Dayton-Phoenix has the expertise, experience and engineering capability to create components that meet your specific need. Off-Highway: No matter how grueling the application, we fill both standard and custom orders. We apply particular emphasis on the demanding conditions that require dynamic braking systems to reliably relieve the load on air braking systems... and meet your toughest application criteria. Engineered Systems: Our considerable in-house capability is a formidable competitive advantage. Our strength in engineered systems results from our ability to control everything from raw materials to process... enabling us to bend it, form it, weld it, shape it and deliver it to meet the specifics of whatever you require. Service: From rapid repair to remanufacturing, we back you up at every step. We’re naturally the best company to service the components we build... but if you need service on components built somewhere else, that is never a problem with our state-of-the-art approach to quality and delivery.</t>
  </si>
  <si>
    <t>assembled machined components, fabricated and welded components </t>
  </si>
  <si>
    <t> DynaFab Corp. has been providing solutions to our customer manufacturing needs for 30 years. Dyna-Fab’s large tonnage presses for metal stamping and drawing provide capabilities generally found only in OEM manufactures. Coupled with a complete line of CNC machining centers, fabrication and welding machines Dyna-Fab Corp. can provide completely assembled components and products.</t>
  </si>
  <si>
    <t>ISO 9002</t>
  </si>
  <si>
    <t xml:space="preserve">1	1000 Ton Hydraulic Betendorf
 	2	500 Ton Double Action Hydraulic
 	1	250 Ton Double Action Hydraulic
 	3	450 Ton Mechanical Straight Side Hamilton
 	1	150 Ton Bliss Straight Side
 	1	150 Ton Verson OBI
 	1	130 Ton Cleveland Straight Side
 	1	125 Ton OBI Bliss
 	4	100 Ton Mechanical Straight Side
 	1	100 Ton Mechanical Gap Dries &amp; Krump
 	1	80 Ton Mechanical Gap Rouselle
 	1	500 Ton Hydraulic CNC Press Brake
 	1	175 Ton Hydraulic Press Brake
 	1	150 Ton Mechanical Press Brake Flange
 	1	130 Ton Hydraulic CNC Press Brake
 	1	90 Ton Hydraulic CNC Press Brake
 	1	80 Ton Hydraulic CNC Press Brake
 	1	75 Ton Hydraulic CNC Press Brake
 	1	40 Ton Hydraulic CNC Press Brake
 	1	225 Ton Turret Punch CNC1	Laser Trumpf 2000 Watt
60 x 100"
 	1	CNC Plasma Burn Table
60 x 120"
 	1	CNC Plasma Burn Table
72 x 264"
 	1	CNC Burn Table
High Definition Near Laser Quality
60 x 120"
 	1	Robotic 7 Axis Plasma Trim Cell
High Definition Near Laser Quality
 	1	Shear Mechanical Cincinnati 
3/16 x 96"
 	1	Shear Mechanical Cincinnati 
1/4 x 48"
 	1	Ironworkers
 	2	Abrasive Cutoff
 	1	Horizontal Band Saw
12 x 21 Auto
 	1	Horizontal Band Saw
12 x 13 Auto
 	1	Horizontal Band Saw
9 x 16 Miter
 	1	Vertical Band Saw 24"
 	1	Cold Saw 12"
 	1	Rotary Former 2 HP
 	1	Pinch Roller 30 x 2"
 	1	Hossfeld &amp; Di-Arco Benders
 	9	Mig Welder450-650 Amp
 	4	Tig Welder 350 Amp
 	4	Various Small Welding Machines
 	1	Projection Welder 70 KVA
 	1	Spot Welder 40 KVA
 	1	Stud Welder 200 KVA
 	1	Metal-Lax Weld Stress Relief Unit
 	9	Various Weld Positioner
 	4	Acord Weld Tables 48 x 120"                          1	Vertical MC CNC Hass VF9
X-Axis 90"; Y-Axis 40"; Z-Axis 20"
 	2	Vertical MC CNC Hass
X-Axis 30"; Y-Axis 16"; Z-Axis 20"
 	1	Lathe CNC Haas
14 x 34" Bar Feed &amp; Tailstock
 	1	Vertical Mill No. 4
 	1	Horizontal Mill No. 3
 	1	Vertical Mill W/DRO
 	1	Radial Drill 48"
 	1	Surface Grinder 24 x 12"
 	1	Surface Grinder 18 x 6"
 	1	Lathe Leblond 36 x 17"
 	3	Drill Presses
 	1	HVLP Paint Facilities
 	1	Automated Part Washing Line
 	1	Fully Equipped Inspection
Calibration Traceable to NIS         </t>
  </si>
  <si>
    <t>Custom Gears:, Spur gears (straight and helical), Bevel gears - straight, helical, and spiral, Ground tooth gearing; spur and helical / internal or external, Hypoid® gears - standard and high ratio, Zerol® gears, Shafts of all types, including plain, keyed, splined or spur, Differentials and differential carrier assemblies, Housings and custom drive assemblies, Tapered serrations, In-house heat treatment facilities covering all types of heat treatment.                  Custom assemblies: Custom-designed drives ranging from mobile to stationary industrial machinery, Drop boxes, right angle drives, transfer cases and specialty transmissions, Types include spur, helical, bevel and parallel shaft, Mechanical, electric or hydraulic drive systems.                                             Torque Hub Drives: Wheel drive products, shaft output, spindle flange output, excel drives.</t>
  </si>
  <si>
    <t>With manufacturing capabilities in the United States, India, and China, Fairfield offers custom gears with spur, helical, or bevel forms from 20mm through 2M to AGMA Class 14 standards. We also design and build custom drives for mobile equipment and stationary industrial machinery with torque outputs from 800 Nm to over 4,000,000 Nm.</t>
  </si>
  <si>
    <t>ISO 9001, TS 16949, ABS product quality assurance</t>
  </si>
  <si>
    <t>Maintenance contractor</t>
  </si>
  <si>
    <t>Custom Metal Fabrication, General Contracting, Millwright / Steel Erection, Industrial Doors, Concrete, Heavy and Specialty Hauling</t>
  </si>
  <si>
    <t>Grand Industrial is central Indiana's premier industrial maintenance contractor. Grand is a privately-held construction company founded in 2006 providing a wide variety of services to our clients, including the food processing, manufacturing, and distribution industries.</t>
  </si>
  <si>
    <t>Fabrication and Installation Equipment
    •    Tig, mig, and stick welders
    •    Ironworkers
    •    Bridgeport milling machine
    •    10 foot shear
    •    150-ton break
    •    6,000 lb to 40,000 lb forklifts
    •    4-ton to 16-ton carry-deck cranes
Hauling Equipment
Specialized Trailers
Multi-Axle Trailers</t>
  </si>
  <si>
    <t>precision engineered steel castings</t>
  </si>
  <si>
    <t>Harrison Steel Castings Company, a world leader in the production of highly engineered carbon and low/medium alloy steel castings and a preferred supplier to many of the world's most prestigious names in agriculture, heavy equipment, energy, military, mining and the oil and gas industries.Our U.S. physical plant encompasses 650,568 square feet under roof and is capable of castings ranging from 350 to 12,500 pounds net casting weight. Sophisticated engineering software, tightly controlled manufacturing processes, superior quality programs, a motivated, non-union workforce, an emphasis on safety and a continuous improvement culture ensure our customers of the best results possible.</t>
  </si>
  <si>
    <t>ISO 9001-2015, TS 16949, QS 9000</t>
  </si>
  <si>
    <t>Three electric arc furnaces with the flexibility of acid and basic melting practices                                        Machines:                                                       
Seven vertical turning machines with swings up to 84-inches in diameter
Ten conventional engine lathes with swings up to 84-inches in diameter
Six Giddings &amp; Lewis horizontal boring mills
Three multi-pallet horizontal machining centers
Multi-pallet vertical five-sided machining center
One CNC Engine Lathe up to 80" swing
One 5 Axis vertical machining center
One 5 Axis turning center up to 92" swing
Machines:
Gauges are uniquely identified with individual serial numbers for _x0003_trackability
Gauges are maintained and calibrated by certified Harrison Steel employees and in conjunction with a third party accredited calibration _x0003_service
2 faro arms for dimensional inspection  Mazak V100 and E1850 machines</t>
  </si>
  <si>
    <t>Research and Engineering Department available for new product development,,Repair services available,,Interlock and Corrugated / Braid Assemblies,,Oval, Square and Rectangle Hoses,,Jacketed / Tracer Assemblies</t>
  </si>
  <si>
    <t>Hose Technology, a Division of Kuri Tec Manufacturing, Inc., is dedicated to manufacturing the highest quality flexible metal hose, delivered quickly and competitively priced.</t>
  </si>
  <si>
    <t>The Kirby Risk Corporation is a multi-faceted company, dedicated to understanding and meeting our business partners' needs with innovative, effective solutions. Our experience and network of resources provide customers with reliable technical assistance, logistics management, communications systems and quality products that meet their requirements, and enhance their competitive position.</t>
  </si>
  <si>
    <t>TS 16949:2009</t>
  </si>
  <si>
    <t>Commercial, Industrial Wire Shelving Products, 
Standard Wire Containers and Carts, 
Custom Engineered Wire Containers and Carts, 
Industrial Powder Coating</t>
  </si>
  <si>
    <t>Lafayette Wire Products has been an industry leader for over 30 years in the design and manufacturing of wire material handling products that meet the demanding requirements of our commercial, industrial and retail customers.</t>
  </si>
  <si>
    <t>NSF Food Equipment Standard 2</t>
  </si>
  <si>
    <t>Metal stamping Manufacturers</t>
  </si>
  <si>
    <t>Automotive, Electrical, Metal building, appliances, plumbing, decorative, communication, equipment, aircraft, government</t>
  </si>
  <si>
    <t>four slide machines, and basic raw materials are brass, steel, aluminium,  copper, alloys)</t>
  </si>
  <si>
    <t>Stamped metals and welded components</t>
  </si>
  <si>
    <t>Flex-N-Gate Leading manufacturer and supplier of large stamped metal and welded components, assemblies, and plastic parts for the automotive industry.</t>
  </si>
  <si>
    <t>Mckinney Corporation</t>
  </si>
  <si>
    <t>manufacturing and R&amp;D center</t>
  </si>
  <si>
    <t>Services employed: waterjet cutting, cnc machining, cnc bending, cnc punching, welding, tube bending and fabrication, design and CAD, composites manufacturing</t>
  </si>
  <si>
    <t>McKinney Corp. was founded by Murf McKinney and two brothers in 1981to build Funny Cars for the sport of Drag Racing. Over the years the company has grown to become a self-sufficient manufacturing and research and development center. What started as a motorsports company has diversified into commercial machining and fabricating as well, staffed by a growing number of employees and equipped with state of the art CNC machinery.</t>
  </si>
  <si>
    <t>Lean Manufacturer of Durable products like springs, wire forms etc.</t>
  </si>
  <si>
    <t>Compression springs, torsion springs, extension springs, wire forms, tines and reverse taper tines, sprial wound brush springs, hose guards, packaging.</t>
  </si>
  <si>
    <t>At Myers Spring, we employ the latest in lean production techniques and technologies to deliver springs, wire forms, and other products that are durable, reliable, and on specification. Myers Spring works with you from the design phase to the stocking of finished product, helping you achieve higher efficiencies and lower costs in every phase of your project. </t>
  </si>
  <si>
    <t>IATF 16949, ISO 9001, ISO 14001</t>
  </si>
  <si>
    <t>CNC-Controlled Dual-Point Coiling-Myers Spring employs Bobbio and Simplex Rapid coilers from Italy                                                                                           CNC-Controlled Down Feed and Crush Grinding-Myers Spring employs Wafios grinders from Germany and Moyer grinders from Indiana                                            CNC-Controlled Wire Forming-highest quality and latest technology wire forming equipment from around the planet</t>
  </si>
  <si>
    <t>Manufacturing (OEM)</t>
  </si>
  <si>
    <t>CARBON STEEL: BAR &amp; STRUCTURAL, SHEET &amp; PLATE, MESH, ENGINEERED BAR, COLD FINISH STEEL BARS, SBQ STEEL BARS, WIRE ROD, DRAWN WIRE, COILED REBAR, GRATING FASTENERS: FINISHED HEX NUTS, HEX HEAD CAP SCREWS, HEX FLANGE BOLTS, STRUCTURAL BOLTS, STRUCTURAL NUTS.           ALLOY STEEL: COLD FINISH STEEL BARS, FINISHED HEX NUTS, HEX HEAD CAP SCREWS, STRUCTURAL BOLTS, STRUCTURAL NUTS, SBQ STEEL BARS                                        STEEL PRODUCTS: COMPOSITE FLOOR JOIST,, FLOOR DECK,, JOIST GIRDERS,, JOISTS,, METAL BUILDING SYSTEMS,, ROOF DECK,, SIGNPOSTS &amp; BARRIER SYSTEMS,, SPECIAL PROFILE STEEL TRUSSES,, REBAR FABRICATION,, TUBE.                       RAW MATERIALS: FERROUS SCRAP BROKERAGE, NON-FERROUS SCRAP BROKERAGE, FERRO ALLOY BROKERAGE, TRANSPORTATION &amp; LOGISTICS, MILL SERVICES, DIRECT REDUCED IRON                                SDS (BY PRODUCT): BAR, BUILDING SYSTEMS, COLD FINISH, DECK, FASTENERS, JOISTS, PLATE, SBQ, SHEET, TUBE, WIRE</t>
  </si>
  <si>
    <t>window treatment manufacturer</t>
  </si>
  <si>
    <t>Advantage II Faux Wood Blinds, Sheer Radiance , Fabric Verticals, Caslan Roman Shades, Tansitions/Visions Shading Collection, Vienna Sheer Horizontals, 2" and 3.5" PVC Verticals, 2" PVC Horizontals, Sheer Shadings, Woven Woods, 2" &amp; 2.5" Wood Blinds, Honeycomb Shades, Honeycomb Longitude, Premeir Aluminum Blinds, Roller Shades, Roller Shade Panel Glides, Woven Wood Vertiglide, Norman Shutters, Mirasol Shutters</t>
  </si>
  <si>
    <t>Truck Repair and Preventative Maintenance.</t>
  </si>
  <si>
    <t>DUMP BODIES, CONTRACTOR, DEMOLITION, LIGHT WEIGHT, POST SIDE, SBA1000, SMOOTHSIDE, SPECIALTY, STAINLESS, , DUMP BODY PARTS, BODY PROPS, BOTTOM TAILGATE LATCH, COAL CHUTE, DEL1229 HOIST/PTO CONTROL, HIGH-LIFT TAILGATE CYLINDER, HOIST TRUNION W/PIN, HYDRAULIC TANK, HYDRAULIC TANK CAP, LOWER CYLINDER PIN, QUAD AXLE CONTROL TOWER, REAR BODY HINGE, TAILGATE CYLINDER, TAILGATE LATCH LINKAGE, UPPER CYLINDER PIN, UPPER HINGE, UPPER HINGE BASE, UPPER HINGE PIN, UPPER HOIST TRUNION W/PIN, , SUSPENSIONS, 13.2K &amp; 20K TRUCK STEERABLE, 15K &amp; 20K TRAILER STEERABLE, 20K CRANK AXLE NON-STEERABLE, 25K TRAILER NON-STEERABLE, 25K TRUCK NON-STEERABLE, APPLICATION SPECIFIC, PARTS, SERVICE, DRIVELINE, CONTACT</t>
  </si>
  <si>
    <t>In Lafayette and Kokomo, Indiana RTE offers full service Truck Repair and Preventative Maintenance. With a combined total of 24 service bays we are more than prepared to execute your service needs in a professional and timely manner.</t>
  </si>
  <si>
    <t>Transmission and safety critical components, electrical supply and connection components</t>
  </si>
  <si>
    <t>Small Parts Inc is a premiere manufacturer of metal parts and components for use in the automotive and electrical industries. </t>
  </si>
  <si>
    <t>Equipped with unique SUBARU BOXER® engine on all models and Symmetrical All-Wheel Drive on most, the Subaru product line, renowned for durability, reliability, traction and "active safety," represents one of the highest repurchase-loyalty ratings in the U.S. market. Today, the Subaru product line includes the Impreza, WRX, STI, BRZ, Legacy, Outback, Forester, and Crosstrek.</t>
  </si>
  <si>
    <t>Founded in 1968, Subaru of America, Inc. (SOA) is the U.S. Sales and Marketing subsidiary of Subaru Corporationof Japan and is responsible for the distribution, marketing, sales and service of Subaru vehicles in the United States.</t>
  </si>
  <si>
    <t>Non-captive die casting company </t>
  </si>
  <si>
    <t>Services done in the companmy: Pre-production, die-casting, finishing, machining, quality check and coating</t>
  </si>
  <si>
    <t>S.U.S. Die Casting was formed in 1946. S.U.S. is reportedly the oldest non-captive die casting company in Indiana. S.U.S. has established partnerships with leading tooling manufacturers both domestically and internationally to provide our customers with solutions to best meet their needs.</t>
  </si>
  <si>
    <t xml:space="preserve">MACHINING                                                                                                                      • Fixturing
• Conventional machining
• Precision CNC turning and milling
• Dedicated machining equipment
</t>
  </si>
  <si>
    <t>Construction and metal fabrication</t>
  </si>
  <si>
    <t>Construction services: Carpentry,,Concrete,,Cranes,,Insulation,,Ironwork,,Millwrights,,Pipefitting,,Scaffolding,,                        Metal Fab: Projects include but not limited to fan housings, duct work, grain chutes and bins, pressure vessels.</t>
  </si>
  <si>
    <t>Our metal fabrication facilities — equipped with CNC burn tables and drilling machines, shot-blasting cabinets and more — work with over a million pounds of steel each year.</t>
  </si>
  <si>
    <t>ISO 9001:2015, ASME</t>
  </si>
  <si>
    <t xml:space="preserve"> equipped with CNC burn tables and drilling machines, shot-blasting cabinets and more.laser cutting and turret punching technology                                         CNC burn table (9’x21’ cutting, up to 3” thick)
Voortman V630 CNC drill and V1250 saw (50″ tall by 60′ long beam capacity)
Pangborn conveyor-fed shotblasting cabinet
8 overhead cranes (up to 15-ton capacity)
Global Finishing Solutions down draft paint booth (55 ’x 20’ x 16’)</t>
  </si>
  <si>
    <t>TMF produces components made from steel bar, steel plate and iron castings. The process includes CNC machining (74 machines), robotic loading and welding (7 machines), painting, grinding, heat treatment, sawing and forming. A second plant recently constructed in the industrial park manufactures parts for Caterpillar's new OEM Engine for the Trucking Industry, which eliminates the black smoke from diesel engines. </t>
  </si>
  <si>
    <t>Machine shop in Williamsport, Indy. TMF Center is a technology-based manufacturing company producing components for off-highway construction equipment and heavy duty trucking. .</t>
  </si>
  <si>
    <t>TMF offers a variety of CNC Machining options. 
1.Vertical
2.Horizontal
3.Turning
4.High Speed Drill Tap                                                                                                         5. Axis Machining
6.Custom Shaped Bar                                                                                                      The TMF Center offers a variety of Fabrication options:                                           1.CNC saws with size ranging up 14 inch square                                                                  2.TMF Center has several forming and straightening press’s for high or low 3.Robotic welding systems volume parts                                                                                4.two powder paint lines                                                                                                             5.With our ring making we can produce parts that are round within .5mm and on diameter within .5mm
6.robotically controlled oxy fuel cutting torch on flat bar to perform certain operations at a lower cost than could done on a CNC machine                           7.2 Tumbler
8.3 Table Blast machines up to 100 inch
9.2 Pass through</t>
  </si>
  <si>
    <t>Standard bellows, non-torsional bellows, torsional bellows (lined and unlined), interlock flex house</t>
  </si>
  <si>
    <t>That’s what happens to a lot of companies. They come to us from around the world for flexible hoses used in  industrial or exhaust applications, but they leave with much more: superior technical support, engineering expertise, custom-designed solutions, trust and open communications, and more than six decades of hard-earned insight and experience.</t>
  </si>
  <si>
    <t>TS 16949:2009, ISO 14001:2004</t>
  </si>
  <si>
    <t>In 2015, the company ZF Friedrichshafen AG acquired TRW. As a result, the two organizations websites have been integrated. Information from trw.com is now available on zf.com . Following are links to the most popular pages - organized by corporate and regional sites.</t>
  </si>
  <si>
    <t>services: high speed tube cutting, saw cut operation, bowl deburr, grit blast finish, end finishing. </t>
  </si>
  <si>
    <t>Tube Fabrication Industries, Inc. holds a position of leadership in the Tube Fabrication Industries, Inc. supplying products to the precise specifications of its customers worldwide. The majority of Tube Fabrication Industries, Inc. products become components of automotive anti vibration devices (NVH Control)</t>
  </si>
  <si>
    <t>high-volume CNC cutting shops</t>
  </si>
  <si>
    <t>Voestalpine</t>
  </si>
  <si>
    <t>precision steel tubes, precision cut lengths, industrial components, automotive tubular components, tube solutions</t>
  </si>
  <si>
    <t>In its business segments, voestalpine is a globally leading technology and capital goods group with a unique combination of material and processing expertise. With its top-quality products and system solutions using steel and other metals, it is a leading partner to the automotive and consumer goods industries in Europe and to the aerospace, oil and gas industries worldwide. The voestalpine Group is also the world market leader in turnout technology, special rails, tool steel, and special sections.</t>
  </si>
  <si>
    <t>ISO 14001, ISO 9001, TS 16949</t>
  </si>
  <si>
    <t>pallets manufacturer</t>
  </si>
  <si>
    <t>CONVENTIONAL PALLETIZING &amp; DEPALLETIZING:  PD SERIES - Magnetic or vacuum palletizing/depalletizing, RP SERIES - Magnetic pick retort basket loading/unloading, RS SERIES - Sweep retort basket loading/unloading, LP SERIES - Low profile case palletizing, SC SERIES - Bulk depalletizing, GL SERIES - Pail palletizing.          ROBOTIC SOLUTIONS: Can or pail palletizing/depalletizing, Case palletizing, Bag palletizing.     PALLET HANDLING &amp; SPECIALITY EQUIPMENT: PH SERIES - Pallet stacking/dispensing, Pallet conveying/transfer carts, Specialty products.</t>
  </si>
  <si>
    <t>Whallon equipment can be found in diverse industries handling different products such as cans, cases, PET bottles, bowls, glass, paint, adhesives, filters, resins, bathtubs, and light bulbs.</t>
  </si>
  <si>
    <t>Full line of hearing aids, specializing in digital, wireless, invisible and custom hearing aid technology</t>
  </si>
  <si>
    <t>fully-equipped pilot facilities for beverage packaging and printing technology.                                                                               straight line vacuum sealing machines,conveyors,automatic capping equipment ,Feeders,</t>
  </si>
  <si>
    <t>bi-compartmented (or BICAN®) aerosol technology, Direct Heat Sealing Technology (DHS),holographic foil technology,</t>
  </si>
  <si>
    <t>rock’s EVERLOC® Roof Mount System,Brock’s LeMar® Catwalk and Tower Support Systems</t>
  </si>
  <si>
    <t>cutting-edge printing equipment</t>
  </si>
  <si>
    <t>Foil Stamping &amp; Embossing_x000D_
Collating &amp; Inserts_x000D_
Scoring &amp; Folding_x000D_
Perforation_x000D_
Hole Drilling/Punching_x000D_
Precision Cutting &amp; Custom Die-cutting_x000D_
Numbering &amp; Variable Data_x000D_
Gluing &amp; Tying_x000D_
Lamination_x000D_
Labeling_x000D_
Shrink Wrap &amp; Packaging_x000D_
Binding</t>
  </si>
  <si>
    <t>LATHES,GEAR CUTTING,MILLING,DRILLING
GRINDING,
WELDING,FABRICATING AND PUNCHING,
INSPECTION EQUIPMENT</t>
  </si>
  <si>
    <t>Stamping Press equipment,</t>
  </si>
  <si>
    <t>ANSI</t>
  </si>
  <si>
    <t>die-electric testing,complicated transfers and rebuilds</t>
  </si>
  <si>
    <t>ASME, CWI</t>
  </si>
  <si>
    <t>boiler and pressure vessel repairs and alterations, Welded, Threaded, SS/Copper press connected, PVC/CPVC, Compression, Sweat/Braze copper and brass, FRP, and client specified upon request</t>
  </si>
  <si>
    <t xml:space="preserve"> All Carbon Steels, All Stainless Steels, Alloy 20, Hastalloy, and Incoloy</t>
  </si>
  <si>
    <t>TS 16949</t>
  </si>
  <si>
    <t> Venting Technology,ate-of-the-art in filtration technology,</t>
  </si>
  <si>
    <t>CGMP</t>
  </si>
  <si>
    <t> CAD design and 3-D solid modeling for rapid prototyping (stereo-lithography),COMPUTER INTEGRATED MANUFACTURING</t>
  </si>
  <si>
    <t xml:space="preserve"> Injection Blow Molding_x000D_
• Compression Blow Molding_x000D_
• Extrusion Blow Molding_x000D_
• Co-Extrusion / Multilayer_x000D_
• Injection-Stretch Blow Molding_x000D_
• Injection Molding_x000D_
• Closure Lining</t>
  </si>
  <si>
    <t>FDA-approved raw materials for all molding applications</t>
  </si>
  <si>
    <t>ISO 9001:2008, CGMP, SQS</t>
  </si>
  <si>
    <t>"11000 Ton Hydraulic Betendorf
 2500 Ton Double Action Hydraulic
 1250 Ton Double Action Hydraulic
 3450 Ton Mechanical Straight Side Hamilton
 1150 Ton Bliss Straight Side
 1150 Ton Verson OBI
 1130 Ton Cleveland Straight Side
 1125 Ton OBI Bliss
 4100 Ton Mechanical Straight Side
 1100 Ton Mechanical Gap Dries &amp; Krump
 180 Ton Mechanical Gap Rouselle
 1500 Ton Hydraulic CNC Press Brake
 1175 Ton Hydraulic Press Brake
 1150 Ton Mechanical Press Brake Flange
 1130 Ton Hydraulic CNC Press Brake
 190 Ton Hydraulic CNC Press Brake
 180 Ton Hydraulic CNC Press Brake
 175 Ton Hydraulic CNC Press Brake
 140 Ton Hydraulic CNC Press Brake
 1225 Ton Turret Punch CNC1Laser Trumpf 2000 Watt
60 x 100""
 1CNC Plasma Burn Table
60 x 120""
 1CNC Plasma Burn Table
72 x 264""
 1CNC Burn Table
High Definition Near Laser Quality
60 x 120""
 1Robotic 7 Axis Plasma Trim Cell
High Definition Near Laser Quality
 1Shear Mechanical Cincinnati 
3/16 x 96""
 1Shear Mechanical Cincinnati 
1/4 x 48""
 1Ironworkers
 2Abrasive Cutoff
 1Horizontal Band Saw
12 x 21 Auto
 1Horizontal Band Saw
12 x 13 Auto
 1Horizontal Band Saw
9 x 16 Miter
 1Vertical Band Saw 24""
 1Cold Saw 12""
 1Rotary Former 2 HP
 1Pinch Roller 30 x 2""
 1Hossfeld &amp; Di-Arco Benders
 9Mig Welder450-650 Amp
 4Tig Welder 350 Amp
 4Various Small Welding Machines
 1Projection Welder 70 KVA
 1Spot Welder 40 KVA
 1Stud Welder 200 KVA
 1Metal-Lax Weld Stress Relief Unit
 9Various Weld Positioner
 4Acord Weld Tables 48 x 120""                          1Vertical MC CNC Hass VF9
X-Axis 90""; Y-Axis 40""; Z-Axis 20""
 2Vertical MC CNC Hass
X-Axis 30""; Y-Axis 16""; Z-Axis 20""
 1Lathe CNC Haas
14 x 34"" Bar Feed &amp; Tailstock
 1Vertical Mill No. 4
 1Horizontal Mill No. 3
 1Vertical Mill W/DRO
 1Radial Drill 48""
 1Surface Grinder 24 x 12""
 1Surface Grinder 18 x 6""
 1Lathe Leblond 36 x 17""
 3Drill Presses
 1HVLP Paint Facilities
 1Automated Part Washing Line
 1Fully Equipped Inspection
Calibration Traceable to NIS         "</t>
  </si>
  <si>
    <t>Large Testing And Repair Facility_x000D_
Complete Array of Load Cells and Testing Equipment</t>
  </si>
  <si>
    <t xml:space="preserve"> flocking, coating and secondary finishing operations</t>
  </si>
  <si>
    <t>rubber and extruded plastics</t>
  </si>
  <si>
    <t>SMDC technology</t>
  </si>
  <si>
    <t>Automated Assembly Machines
Material Handling Systems
Packaging Equipment
Vision Systems
Electrical Panels             Robot Integration
Material Payoff Systems
Conveyors
Adhesive Application &amp; Coating Systems Accumulation Systems_x000D_
Heaters &amp; Ovens_x000D_
Automated Drill Machines_x000D_
Cut To Size Equipment</t>
  </si>
  <si>
    <t>Rebuild or Refurbish a Machine</t>
  </si>
  <si>
    <t>n</t>
  </si>
  <si>
    <t>TS 16949:2009, ISO 9001, ISO 14000, ISO 13485</t>
  </si>
  <si>
    <t xml:space="preserve">axial lead insertion and our radial lead insertion machines </t>
  </si>
  <si>
    <t xml:space="preserve"> manual through-hole, wave soldering, selective soldering and hand soldering</t>
  </si>
  <si>
    <t>igh-speed technology, including our S.M.T. Genesis dual-beam line,Sophisticated MRP software,automated optical inspection (AOI), CAM350 for PCB design and SolidWorks for metal and plastic enclosure design</t>
  </si>
  <si>
    <t>Our specialty is in the area Precision Machining, Special Machines, Welding, Fabrication, CNC Design &amp; Cad Capabilities</t>
  </si>
  <si>
    <t>combustion thermal and mechanical loads; _x000D_
tribological (metal-on-metal) interaction, wear and friction;_x000D_
critical sealing of hot and cold joined components and rotating shafts;_x000D_
high-performance combustion ignition; and _x000D_
thermal, mechanical and EMI protection for wiring and tubing</t>
  </si>
  <si>
    <t>CHECK THE LEADING TECH PAGE. add if needed</t>
  </si>
  <si>
    <t>t</t>
  </si>
  <si>
    <t>advanced lighting systems using in-house CAE for optic developmentm, multiple 3-station, 4-color molding capability presses, In-house coating systems include e-coat, paint, and zinc plating. We utilize synchronous and cell-type assembly systems with various level of automation where appropriate</t>
  </si>
  <si>
    <t> Hotplate, linear and sonic welding assembly operations.                                              Laser Welded Blank Developments and Parts_x000D_
Deep Draw Aluminum / Steel Stamping_x000D_
Aluminum Closure Panels and Assemblies_x000D_
Heavy Metal Forming_x000D_
Supply Parts During Production_x000D_
Tool Changes or Repairs_x000D_
Processes Using Minimal Tooling_x000D_
Manually Fabricate Parts_x000D_
Complete Assembly Capabilities including Spot/MIG Welding and Hemming of Closure Panels_x000D_
Tooling to Verify Production Intent Process_x000D_
On-site Foundry for Producing Zinc Alloy Tools_x000D_
Mechanisms and Assemblies                                                                        </t>
  </si>
  <si>
    <t>vacuum metalizing and sputter chrome technologies</t>
  </si>
  <si>
    <t>CAD</t>
  </si>
  <si>
    <t>8740, A286, titanium, Inconel, and other super-alloys</t>
  </si>
  <si>
    <t>Shalco U-180’s, Redford 44A, 16, 22, CB-5, CB-10
BP6A, Dep 100, Carver Batch &amp; Continuous Mixers,Spectrometer - Atomcomp 81, Microsocopic Analysis
Leeds &amp; Northrup MAXILAB II, Brinell Testing,Conventional Super Tumblast Wheelabrators</t>
  </si>
  <si>
    <t>Loose Molding or no-bake molding,Melting,Casting,Grinding &amp; Heat Treating (Outside Locations)_x000D_
Non-Ferrous castings from outside sources</t>
  </si>
  <si>
    <t>Culinology</t>
  </si>
  <si>
    <t>computer aided analyses</t>
  </si>
  <si>
    <t xml:space="preserve"> CNC lasers, automated brake presses, and large scale painting and powder coating systems, Girtz can manufacture precision components that will last a lifetime</t>
  </si>
  <si>
    <t>cutting edge 3D CAD technology</t>
  </si>
  <si>
    <t>3D modeling software</t>
  </si>
  <si>
    <t>red oak, maple, hickory, cherry, knotty alder, and quarter-sawn white oak</t>
  </si>
  <si>
    <t>CAD,HAULING equipment,               rigging equipment : Press move,Extruder,Food processing equipment,      excavating equipment:  Waste water lift station,Backhoe,Roller,Bulldozer,Excavator,Propane concrete saw,Skid loader,Dump truck,Mini excavator with thumb,</t>
  </si>
  <si>
    <t>four milling centers, two lathes, and an additional lathe with Milling capability for faster turnover</t>
  </si>
  <si>
    <t>machining, welding, treating or coating</t>
  </si>
  <si>
    <t>Four high volume State of the Art continuous wire mesh belt Austempering furnaces, All furnaces are equipped with computerized autoloaders</t>
  </si>
  <si>
    <t>heat treatment,Austempering</t>
  </si>
  <si>
    <t>state-of-the-art manufacturing facility,</t>
  </si>
  <si>
    <t>casting,Pattern Production_x000D_
Electric Arc Furnace Melting_x000D_
Phenolic Urethane Molding_x000D_
Product Finishing Operations_x000D_
Heat Treatment_x000D_
Machining_x000D_
Painting &amp; Packaging Solutions_x000D_
Facility Engineering &amp; Maintenance</t>
  </si>
  <si>
    <t>Carbon Steels,Low Alloy Steel
typically quenched
and tempered,Pressure Vessels,High Strength,Special Purpose</t>
  </si>
  <si>
    <t>10 vans</t>
  </si>
  <si>
    <t>2 - 800 Ton Transfer Presses
4 - 200 Ton Aida Gap Presses
21 - 150 Ton Aida Gap Presses
2 - Robot Transfer Lines
2000 Ton transfer Press                          127 -  MIG Welding Robots_x000D_
3 - TIG Welding Robots_x000D_
1 - Automated Arc Welding Machine_x000D_
23 - Projection Welding Machines_x000D_
14 - Stationary Spot Welding Machines_x000D_
44 Miscellaneous Assembly Machines_x000D_
1 - Robot Spot Welding_x000D_
1 - Material Handling Robot_x000D_
1 - Electro deposition coating equipment_x000D_
1 - NC Lathe_x000D_
3 - Surface Grinder                </t>
  </si>
  <si>
    <t xml:space="preserve"> metal stamping, mig welding, e-coat painting and assembly of safety critical components</t>
  </si>
  <si>
    <t>over 30 assembly stations utilizing advanced mistake proof equipment along with production CNC cutting and pipe bending machines</t>
  </si>
  <si>
    <t xml:space="preserve"> wrought iron products</t>
  </si>
  <si>
    <t>both Horizontal and Vertical shuttle molding machines ranging in size from 50 to 120 ton, most up-to-date CAD/CAM software in conjuction with a complete suite of mold building machines including Wire and RAM-type CNC EDM machines, state of the art CMM and VMM machines to check our parts for conformance</t>
  </si>
  <si>
    <t>precision plastic injection molding and mold building/tooling services,Insert Molding_x000D_
Color- Matched Molding_x000D_
Micro Molding_x000D_
Wire Overmolding_x000D_
Product Detailing and Decorating</t>
  </si>
  <si>
    <t>latest tribology equipment</t>
  </si>
  <si>
    <t>full silk screening _x000D_
and embroidery</t>
  </si>
  <si>
    <t>lathes, mills, saws, drill presses, welding benches, and grinders,</t>
  </si>
  <si>
    <t>processes such as CNC machining, EDM, and EB welding</t>
  </si>
  <si>
    <t>new propulsion technology</t>
  </si>
  <si>
    <t>Manufacturing(microwave filters)</t>
  </si>
  <si>
    <t>Manufacturer(gift bows)</t>
  </si>
  <si>
    <t>Manufacturer(steel fabricating)</t>
  </si>
  <si>
    <t>manufacturing(edu. Instrumentation)</t>
  </si>
  <si>
    <t>Row Labels</t>
  </si>
  <si>
    <t>Count of Type of Company</t>
  </si>
  <si>
    <t>Manufacturing and OEM Companies</t>
  </si>
  <si>
    <t>OVERALL STATS-TYPE OF COMPANY</t>
  </si>
  <si>
    <t>Mfg</t>
  </si>
  <si>
    <t>Distributors</t>
  </si>
  <si>
    <t>Consulting</t>
  </si>
  <si>
    <t>maintenance</t>
  </si>
  <si>
    <t>Chemical plants</t>
  </si>
  <si>
    <t>Others</t>
  </si>
  <si>
    <t>OVERALL STATS-PRODUCTS</t>
  </si>
  <si>
    <t>Prducts for Mfg companies + OEM</t>
  </si>
  <si>
    <t>Products of Non mfg companies</t>
  </si>
  <si>
    <t>No Products</t>
  </si>
  <si>
    <t>Manufacturing(hvac, plumbing)</t>
  </si>
  <si>
    <t>manufacturing(gears)</t>
  </si>
  <si>
    <t>manufacturing (semi-trailer)</t>
  </si>
  <si>
    <t>manufacturing(pallets)</t>
  </si>
  <si>
    <t>manufacturing(welding)</t>
  </si>
  <si>
    <t>manufacturing(coil processing)</t>
  </si>
  <si>
    <t>manufacturing(tool and die industry)</t>
  </si>
  <si>
    <t>manufacturing(bellhousings)</t>
  </si>
  <si>
    <t>Manufacturing(pwer storage systems)</t>
  </si>
  <si>
    <t>Manufacturing(automatiion systems)</t>
  </si>
  <si>
    <t>manufacturing( machine and process efficiencies solution)</t>
  </si>
  <si>
    <t>Manufacturing(fuel system)</t>
  </si>
  <si>
    <t>manufacturing(general shop floor)</t>
  </si>
  <si>
    <t>manufacturing(furniture)</t>
  </si>
  <si>
    <t>manufacturing(liquid bag filter)</t>
  </si>
  <si>
    <t>Manufacturer(agri. Systems)</t>
  </si>
  <si>
    <t>manufacturer(hospital related)</t>
  </si>
  <si>
    <t>manufacturing(machining)</t>
  </si>
  <si>
    <t>manufacturing(traffic signal trucks)</t>
  </si>
  <si>
    <t>manufacturers and sellers (beauty products)</t>
  </si>
  <si>
    <t>manufacturing (mechanical and electrical contracting)</t>
  </si>
  <si>
    <t>manufacturing(sensors)</t>
  </si>
  <si>
    <t>Manufacturing(machining and welding)</t>
  </si>
  <si>
    <t>Manufacturing(complete systems- automotive, medical and industrial)</t>
  </si>
  <si>
    <t>Manufacturing (Hvac</t>
  </si>
  <si>
    <t>Manufacturing(automotive related)</t>
  </si>
  <si>
    <t>manufacturing( automotive, aerospace)</t>
  </si>
  <si>
    <t>manufacturing(drainage products)</t>
  </si>
  <si>
    <t>manufacturing(hoists)</t>
  </si>
  <si>
    <t>manufacturing(waste equipments)</t>
  </si>
  <si>
    <t>Manufacturing(steel castings)</t>
  </si>
  <si>
    <t>manufacturing(poultry units)</t>
  </si>
  <si>
    <t>manufacturing(wrought iron products)</t>
  </si>
  <si>
    <t>manufacturing(plastic fabrication)</t>
  </si>
  <si>
    <t>Manufacturing(custom equipments for mfg industries)</t>
  </si>
  <si>
    <t>Manufacturing(metal stamping and drawing capabilities)</t>
  </si>
  <si>
    <t>manufacturing(hose tech)</t>
  </si>
  <si>
    <t>Manufacturing(wire material handling products)</t>
  </si>
  <si>
    <t>manufacturing(stamped metals and welding)</t>
  </si>
  <si>
    <t>Manufacturing(metal parts for automotive and elec)</t>
  </si>
  <si>
    <t>manufacturing(steel components and iron castings)</t>
  </si>
  <si>
    <t>manufacturing(bellows)</t>
  </si>
  <si>
    <t>Manufacturing( tube fabrication)</t>
  </si>
  <si>
    <t>manufacturing(tube solutions)</t>
  </si>
  <si>
    <t>Grand Total</t>
  </si>
  <si>
    <t>out of which OEM</t>
  </si>
  <si>
    <t>FSPCA</t>
  </si>
  <si>
    <t>ISO 9000</t>
  </si>
  <si>
    <t>More than 1 certifications</t>
  </si>
  <si>
    <t>Type</t>
  </si>
  <si>
    <t>Count</t>
  </si>
  <si>
    <t xml:space="preserve">Construction and metal fab </t>
  </si>
  <si>
    <t xml:space="preserve">Breaking Manufacturing companies </t>
  </si>
  <si>
    <t>Lean manufacturer(durable products)</t>
  </si>
  <si>
    <t>Manufacturing and R&amp;D</t>
  </si>
  <si>
    <t>metal stamping manufacturers</t>
  </si>
  <si>
    <t>pallets manufacturing</t>
  </si>
  <si>
    <t>Diversified Manufactureres</t>
  </si>
  <si>
    <t>Companies having Some certification</t>
  </si>
  <si>
    <t>Companies having iso certificates</t>
  </si>
  <si>
    <t>Companies having iso 9001 certificates</t>
  </si>
  <si>
    <t>Companies having non-iso certificates</t>
  </si>
  <si>
    <t>Companies having more than 1 certificates</t>
  </si>
  <si>
    <t>Companies with no certificate data on the website</t>
  </si>
  <si>
    <t xml:space="preserve">Type </t>
  </si>
  <si>
    <t>Manufacturing and OEM</t>
  </si>
  <si>
    <t>Logistics</t>
  </si>
  <si>
    <t>Diistributor</t>
  </si>
  <si>
    <t>Agricultural services</t>
  </si>
  <si>
    <t>pharmaceutical services</t>
  </si>
  <si>
    <t>research labs</t>
  </si>
  <si>
    <t>religion</t>
  </si>
  <si>
    <t>disability stuff</t>
  </si>
  <si>
    <t>legal services</t>
  </si>
  <si>
    <t xml:space="preserve">memento creators </t>
  </si>
  <si>
    <t>job search platform</t>
  </si>
  <si>
    <t>applicatiion security providers</t>
  </si>
  <si>
    <t>e- commerce services</t>
  </si>
  <si>
    <t>Scraped Companies</t>
  </si>
  <si>
    <t>MYERS SPRING COMPANY</t>
  </si>
  <si>
    <t>Logansport Machine Company</t>
  </si>
  <si>
    <t>Goings Construction</t>
  </si>
  <si>
    <t>KERKHOFF ASSOCIATES</t>
  </si>
  <si>
    <t>Oscar-Winski</t>
  </si>
  <si>
    <t>Nucor Steel</t>
  </si>
  <si>
    <t>www.nucor.com/</t>
  </si>
  <si>
    <t>DPC Delphi Products</t>
  </si>
  <si>
    <t>Cives Steel</t>
  </si>
  <si>
    <t>GRESH</t>
  </si>
  <si>
    <t>Imaginestics</t>
  </si>
  <si>
    <t>People's Brewing Company</t>
  </si>
  <si>
    <t>Oscar Winski Company</t>
  </si>
  <si>
    <t>Accuburn of Williamsport</t>
  </si>
  <si>
    <t>RADIAN RESEARCH</t>
  </si>
  <si>
    <t>Jordan Mfg</t>
  </si>
  <si>
    <t>ZS Systems</t>
  </si>
  <si>
    <t>Caterpiller</t>
  </si>
  <si>
    <t>cat.com</t>
  </si>
  <si>
    <t>Donaldson</t>
  </si>
  <si>
    <t>Wastequip</t>
  </si>
  <si>
    <t>TRW Automotive</t>
  </si>
  <si>
    <t>Subaru of Indiana Automotive</t>
  </si>
  <si>
    <t>Raybestos powertrain</t>
  </si>
  <si>
    <t>Federal-Mogul Corp</t>
  </si>
  <si>
    <t>Cartesian Corp</t>
  </si>
  <si>
    <t>OXFORD HOUSE</t>
  </si>
  <si>
    <t>PERRY FOAM PRODUCTS</t>
  </si>
  <si>
    <t>HARRY'S CHOCOLATE SHOP INCORPORATED</t>
  </si>
  <si>
    <t>FAIRFIELD MFG</t>
  </si>
  <si>
    <t>Banjo Corp</t>
  </si>
  <si>
    <t>BANE EQUIPMENT SALES INC</t>
  </si>
  <si>
    <t>BIOANALYTICAL SYSTEMS</t>
  </si>
  <si>
    <t>WWW.BIOANALYTICAL.COM</t>
  </si>
  <si>
    <t>BraunAbility Corp</t>
  </si>
  <si>
    <t>EIS Fibercoating</t>
  </si>
  <si>
    <t>esolutionscompany.com</t>
  </si>
  <si>
    <t>SSCI Information Inc</t>
  </si>
  <si>
    <t>KIRBY RISK CORPORATION</t>
  </si>
  <si>
    <t>MONTICELLO SPRING CORPORATION</t>
  </si>
  <si>
    <t>Matthew Warren Spring</t>
  </si>
  <si>
    <t>Tru-Flex Metal Hose</t>
  </si>
  <si>
    <t>www.crowncork.com/</t>
  </si>
  <si>
    <t>RR Donnelley</t>
  </si>
  <si>
    <t>Summit/Ems corporation</t>
  </si>
  <si>
    <t>Ctb</t>
  </si>
  <si>
    <t>DSMating Resins</t>
  </si>
  <si>
    <t>Zacharynfections</t>
  </si>
  <si>
    <t>CPM Acquisitionrp.</t>
  </si>
  <si>
    <t>GE</t>
  </si>
  <si>
    <t>Fairfield Manufacturing company</t>
  </si>
  <si>
    <t>Moulding stations feature Diamond Tooling, Accurate Trimmers, and Double End Tenoner for coping with virtually Zero Tear Out, Edge Profiling with Single and Double End Tenoners for Shaping, Sanding and Diamond Edge Profiling,CNC Routing</t>
  </si>
  <si>
    <t> mid-century bow machine designed and developed by Indiana Ribbon + Bow's founder J.J. Thayer,Over 100 Ribbon and Bow Manufacturing machines,Starbow/Cluster Gift Bow Machines,Pre-notched Hank Pom Gift Bow Machines,Pre-fluffed Hank Pom Gift Bow Machines,Taffy Gift Bow Machines,Ribbon Slitting and Decorating Machines,Winding Equipment,SPOOL/POLYLOCK EQUIPMENT,Spool Assembly Machines designed and Manufactured by Indiana Ribbon,Tube/Core Winders,Punch Presses (Die Cut Flanges),Polylock Assembly,Printing Presses,Paper Converting</t>
  </si>
  <si>
    <t> 14 Mechanical and CNC spring coiling machines,conveyor belt ovens, batch ovens and also, test ovens ,  three grinding machines, one vertical and two horizontal</t>
  </si>
  <si>
    <t>10 Ton to 65 Ton presses,</t>
  </si>
  <si>
    <t>High volume efficient Komax Zeta wire machines,Milling and Turning Machines,</t>
  </si>
  <si>
    <t>Rough Mill,Moulding,Edge Gluing ,Edge Profiling,Sanding,Environmentally Friendly Finishing,CNC Routing,</t>
  </si>
  <si>
    <t>Heat sealing and shrinking, cello band sealers, packaging and fulfillment, wrapping paper converting, and more</t>
  </si>
  <si>
    <t>Zinc plating - Clear, Yellow, Black Trivalent chromate conversion coatings,
Tin plating - Bright, Matte,
Silver plating
Copper plating - Barrel only,
Electro-nickel plating,
Other metal finishing services,
Passivation,
Phosphate and oil,
Bake,
Strip,
(No Chrome Plating)</t>
  </si>
  <si>
    <t>Hand Coiling,Grinding, Press Forming_x000D_
End Grinding_x000D_
Looping_x000D_
Painting_x000D_
Heat Treating_x000D_
Plating_x000D_
Shot Peening</t>
  </si>
  <si>
    <t>Mowing, Edging, Weed eating, and blowing of grass_x000D_
clippings away from driveways and sidewalks</t>
  </si>
  <si>
    <t>designing molds, terminal applicators, assembly fixtures, test fixtures (plug matching) using AutoCAD and other design software,EXTRUSION,                 ESD processes using IPC standards for both leaded and ROHS (Lead-Free) work cells
 </t>
  </si>
  <si>
    <t xml:space="preserve"> fully automated wire processing from 22 gauge to 500 MCM, including cutting, terminating and stamping</t>
  </si>
  <si>
    <t>Aeration,Fertilization,Irrigation,Landscape Maintenance,Lawn Mowing,Lawn Rolling,Mulching,Seasonal Care,</t>
  </si>
  <si>
    <t>reconfigurable filter technology</t>
  </si>
  <si>
    <t>Automated cutting, terminating, and printing technology , Sonic Welding Technology,</t>
  </si>
  <si>
    <t>2D rendering or 3D model</t>
  </si>
  <si>
    <t>energy efficiency and low-carbon technologies</t>
  </si>
  <si>
    <t>Structural Steel,Miscellaneous steel</t>
  </si>
  <si>
    <t>IATF 16949:2016, ISO 14001:2015</t>
  </si>
  <si>
    <t>ISO/TS 16949:2009</t>
  </si>
  <si>
    <t>ISO 9001:2008, ISO 140001:2004</t>
  </si>
  <si>
    <t>ISO 9001:2015, TS 16949, QS 9000</t>
  </si>
  <si>
    <t xml:space="preserve">ISO 9001:2015 </t>
  </si>
  <si>
    <t>Count of Certifications</t>
  </si>
  <si>
    <t>At least 1 certification</t>
  </si>
  <si>
    <t>ISO Certification</t>
  </si>
  <si>
    <t>No Certification Available/Found/Mentioned</t>
  </si>
  <si>
    <t>ISO 9001, AS9100</t>
  </si>
  <si>
    <t>TS16949: 2009, ISO 9001:2008, ISO 13485</t>
  </si>
  <si>
    <t>Not Available</t>
  </si>
  <si>
    <t>TS and IATF are same type of certificates. IATF is the latest version</t>
  </si>
  <si>
    <t>Manufacturing (process equipment and automation systems)</t>
  </si>
  <si>
    <t>manufacturing (bellhousings)</t>
  </si>
  <si>
    <t>Manufacturing (flocking and coating needs)</t>
  </si>
  <si>
    <t>We are Design Specialist in Packaging machinery lines in Bright can Palletizing, Depalletizing of Full cans and empty cans, Robotic case palletizing, Pallet conveyor systems with pallet stackers&amp;dispensers, Robotic pail palletizers, We custom build to customer line needs.;        EIS Packaging Machinery INC has over 60 years of experience in Bright can Palletizers/Depalletizers, Wood pallet cleaning systems, Plastic Pallet, Totes, High pressure cleaning systems. Robotic Case, Pail Cans, Glass, Palletizers, Retort Basket Loaders/Unloaders, Special designed projects we love a challenge</t>
  </si>
  <si>
    <t>manufacturing (palletizing and de-paletizing)</t>
  </si>
  <si>
    <t xml:space="preserve">biomedical Data analyst </t>
  </si>
  <si>
    <t>electrical utility company</t>
  </si>
  <si>
    <t>no websites</t>
  </si>
  <si>
    <t>https://www.greenpowerglobal.com/</t>
  </si>
  <si>
    <t xml:space="preserve">Green Power are specialists in creating high quality, senior level, content rich, commercial networking conferences for the clean energy markets. In fact, it’s all we do. Since our formation in 2003, NO ONE has run more successful conferences in the renewable energy space than us. This experience and single point of focus means we create a conference tailor-made to your needs, bringing together the industry like no one else.
</t>
  </si>
  <si>
    <t>Networking company ( green energy products)</t>
  </si>
  <si>
    <t>Automotive suppliers</t>
  </si>
  <si>
    <t>certifications</t>
  </si>
  <si>
    <t>equipment used</t>
  </si>
  <si>
    <t>processes</t>
  </si>
  <si>
    <t>overall stats _ type of company</t>
  </si>
  <si>
    <t xml:space="preserve">Manufacturing </t>
  </si>
  <si>
    <t xml:space="preserve">Manufacturing and sales </t>
  </si>
  <si>
    <t>Laser cutting services they meet the demands of manufacturing companies</t>
  </si>
  <si>
    <t>chemical</t>
  </si>
  <si>
    <t>Suppliers</t>
  </si>
  <si>
    <t>Count of overall stats _ type of company</t>
  </si>
  <si>
    <t>type of company</t>
  </si>
  <si>
    <t>IP address couldn’t be found</t>
  </si>
  <si>
    <t>fluid care management</t>
  </si>
  <si>
    <t xml:space="preserve"> Alcoa is a major producer of primary aluminium, fabricated aluminium, and alumina combined, through its active and growing participation in all major aspects of the industry: technology, mining, refining, smelting, fabricating, and recycling. On November 1, 2016, Alcoa Inc. split into two new entities: Alcoa Corporation, which is engaged in the mining and manufacture of raw aluminium, and Arconic, which processes aluminium and other metals</t>
  </si>
  <si>
    <t>Farm equipment supplier</t>
  </si>
  <si>
    <t>others</t>
  </si>
  <si>
    <t>Agricultural product wholesaler</t>
  </si>
  <si>
    <t>Ameri-Tek Manufacturing serves all industries by providing quality metal stampings/small metal parts to all industries.  provide parts and service to the automotive, electronics, lighting, electric motor, safety, recreation, plastic injection molding and agricultural industries and can be counted upon to provide expert and professional service </t>
  </si>
  <si>
    <t>Dayton-Phoenix is the OEM for EMD locomotive resistors, which translates to a best-in-class part with life-cycle cost reductions for you.</t>
  </si>
  <si>
    <t>Manufacturing and ODM</t>
  </si>
  <si>
    <t xml:space="preserve">We began manufacturing LED lights in 2005 as an OEM for internationally renowned brands and for our own consumption. IKIO manufactures a wide range of commercial, industrial, and residential LED lighting in its world-class ISO 9001 certified facilities.; We manufacture high quality industrial, commercial and residential LED lighting products and deliver directly to our customers. We also ODM for many Global lighting companies.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</si>
</sst>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b/>
      <sz val="12"/>
      <color rgb="FF000000"/>
      <name val="Calibri"/>
      <family val="2"/>
    </font>
    <font>
      <b/>
      <sz val="12"/>
      <color theme="0"/>
      <name val="Calibri"/>
      <family val="2"/>
    </font>
    <font>
      <b/>
      <sz val="11"/>
      <color theme="0"/>
      <name val="Calibri"/>
      <family val="2"/>
      <scheme val="minor"/>
    </font>
    <font>
      <sz val="9"/>
      <color rgb="FF2D2E2D"/>
      <name val="Arial"/>
      <family val="2"/>
    </font>
    <font>
      <sz val="8"/>
      <color rgb="FF333333"/>
      <name val="Arial"/>
      <family val="2"/>
    </font>
    <font>
      <sz val="11"/>
      <color theme="1"/>
      <name val="Arial"/>
      <family val="2"/>
    </font>
    <font>
      <sz val="11"/>
      <color rgb="FF1F1F1F"/>
      <name val="Arial"/>
      <family val="2"/>
    </font>
    <font>
      <sz val="11"/>
      <color rgb="FFFF0000"/>
      <name val="Calibri"/>
      <family val="2"/>
      <scheme val="minor"/>
    </font>
    <font>
      <sz val="11"/>
      <color rgb="FF000000"/>
      <name val="Arial"/>
      <family val="2"/>
    </font>
    <font>
      <sz val="11"/>
      <color rgb="FF000000"/>
      <name val="Calibri"/>
      <family val="2"/>
      <scheme val="minor"/>
    </font>
    <font>
      <sz val="7"/>
      <color rgb="FF555555"/>
      <name val="Arial"/>
      <family val="2"/>
    </font>
    <font>
      <sz val="11"/>
      <color rgb="FF006100"/>
      <name val="Calibri"/>
      <family val="2"/>
      <scheme val="minor"/>
    </font>
    <font>
      <sz val="10"/>
      <color rgb="FF000000"/>
      <name val="Verdana"/>
      <family val="2"/>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00B050"/>
        <bgColor indexed="64"/>
      </patternFill>
    </fill>
  </fills>
  <borders count="21">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diagonal/>
    </border>
    <border>
      <left/>
      <right/>
      <top style="medium">
        <color indexed="64"/>
      </top>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thin">
        <color indexed="64"/>
      </left>
      <right/>
      <top/>
      <bottom/>
      <diagonal/>
    </border>
    <border>
      <left style="thin">
        <color indexed="64"/>
      </left>
      <right/>
      <top style="thin">
        <color indexed="64"/>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
      <left/>
      <right/>
      <top style="thin">
        <color theme="4" tint="0.39997558519241921"/>
      </top>
      <bottom/>
      <diagonal/>
    </border>
  </borders>
  <cellStyleXfs count="4">
    <xf numFmtId="0" fontId="0" fillId="0" borderId="0"/>
    <xf numFmtId="0" fontId="15" fillId="5" borderId="0" applyNumberFormat="0" applyBorder="0" applyAlignment="0" applyProtection="0"/>
    <xf numFmtId="0" fontId="17" fillId="6" borderId="0" applyNumberFormat="0" applyBorder="0" applyAlignment="0" applyProtection="0"/>
    <xf numFmtId="0" fontId="18" fillId="7" borderId="0" applyNumberFormat="0" applyBorder="0" applyAlignment="0" applyProtection="0"/>
  </cellStyleXfs>
  <cellXfs count="148">
    <xf numFmtId="0" fontId="0" fillId="0" borderId="0" xfId="0"/>
    <xf numFmtId="0" fontId="0" fillId="0" borderId="2" xfId="0" applyBorder="1" applyAlignment="1">
      <alignment horizontal="center" vertical="top"/>
    </xf>
    <xf numFmtId="0" fontId="0" fillId="0" borderId="2" xfId="0" applyBorder="1"/>
    <xf numFmtId="0" fontId="0" fillId="0" borderId="3" xfId="0" applyBorder="1"/>
    <xf numFmtId="0" fontId="0" fillId="0" borderId="1" xfId="0" applyBorder="1"/>
    <xf numFmtId="0" fontId="0" fillId="0" borderId="5" xfId="0" applyBorder="1"/>
    <xf numFmtId="0" fontId="0" fillId="0" borderId="6" xfId="0" applyBorder="1"/>
    <xf numFmtId="0" fontId="4" fillId="0" borderId="8" xfId="0" applyFont="1" applyBorder="1" applyAlignment="1">
      <alignment horizontal="center" vertical="center" wrapText="1"/>
    </xf>
    <xf numFmtId="0" fontId="1" fillId="0" borderId="8" xfId="0" applyFont="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wrapText="1"/>
    </xf>
    <xf numFmtId="0" fontId="0" fillId="0" borderId="4" xfId="0" applyBorder="1"/>
    <xf numFmtId="0" fontId="0" fillId="0" borderId="0" xfId="0" applyAlignment="1">
      <alignment horizontal="left"/>
    </xf>
    <xf numFmtId="0" fontId="1" fillId="0" borderId="2" xfId="0" applyFont="1" applyBorder="1"/>
    <xf numFmtId="49" fontId="0" fillId="0" borderId="2" xfId="0" applyNumberFormat="1" applyBorder="1" applyAlignment="1">
      <alignment horizontal="left" vertical="top"/>
    </xf>
    <xf numFmtId="0" fontId="0" fillId="0" borderId="7" xfId="0" applyBorder="1"/>
    <xf numFmtId="0" fontId="0" fillId="2" borderId="2" xfId="0" applyFill="1" applyBorder="1"/>
    <xf numFmtId="0" fontId="1" fillId="0" borderId="7" xfId="0" applyFont="1" applyBorder="1"/>
    <xf numFmtId="0" fontId="1" fillId="0" borderId="8" xfId="0" applyFont="1" applyBorder="1"/>
    <xf numFmtId="0" fontId="1" fillId="0" borderId="9" xfId="0" applyFont="1" applyBorder="1"/>
    <xf numFmtId="49" fontId="0" fillId="0" borderId="3" xfId="0" applyNumberFormat="1" applyBorder="1"/>
    <xf numFmtId="49" fontId="0" fillId="0" borderId="6" xfId="0" applyNumberFormat="1" applyBorder="1"/>
    <xf numFmtId="0" fontId="6" fillId="4" borderId="12" xfId="0" applyFont="1" applyFill="1" applyBorder="1" applyAlignment="1">
      <alignment horizontal="center" vertical="center" wrapText="1"/>
    </xf>
    <xf numFmtId="0" fontId="0" fillId="3" borderId="10" xfId="0" applyFill="1" applyBorder="1"/>
    <xf numFmtId="0" fontId="0" fillId="0" borderId="10" xfId="0" applyBorder="1"/>
    <xf numFmtId="0" fontId="0" fillId="3" borderId="13" xfId="0" applyFill="1" applyBorder="1"/>
    <xf numFmtId="0" fontId="6" fillId="4" borderId="11" xfId="0" applyFont="1" applyFill="1" applyBorder="1" applyAlignment="1">
      <alignment horizontal="center" vertical="center" wrapText="1"/>
    </xf>
    <xf numFmtId="0" fontId="0" fillId="3" borderId="14" xfId="0" applyFill="1" applyBorder="1"/>
    <xf numFmtId="0" fontId="0" fillId="0" borderId="14" xfId="0" applyBorder="1"/>
    <xf numFmtId="0" fontId="0" fillId="3" borderId="15" xfId="0" applyFill="1" applyBorder="1"/>
    <xf numFmtId="0" fontId="6" fillId="4" borderId="12" xfId="0" applyFont="1" applyFill="1" applyBorder="1" applyAlignment="1">
      <alignment horizontal="center" vertical="center"/>
    </xf>
    <xf numFmtId="0" fontId="0" fillId="0" borderId="10" xfId="0" applyBorder="1" applyAlignment="1">
      <alignment horizontal="left"/>
    </xf>
    <xf numFmtId="49" fontId="0" fillId="3" borderId="10" xfId="0" applyNumberFormat="1" applyFill="1" applyBorder="1" applyAlignment="1">
      <alignment horizontal="left"/>
    </xf>
    <xf numFmtId="49" fontId="0" fillId="0" borderId="10" xfId="0" applyNumberFormat="1" applyBorder="1" applyAlignment="1">
      <alignment horizontal="left"/>
    </xf>
    <xf numFmtId="0" fontId="0" fillId="3" borderId="10" xfId="0" applyFill="1" applyBorder="1" applyAlignment="1">
      <alignment horizontal="left"/>
    </xf>
    <xf numFmtId="0" fontId="1" fillId="0" borderId="10" xfId="0" applyFont="1" applyBorder="1"/>
    <xf numFmtId="0" fontId="1" fillId="3" borderId="10" xfId="0" applyFont="1" applyFill="1" applyBorder="1"/>
    <xf numFmtId="49" fontId="0" fillId="0" borderId="10" xfId="0" applyNumberFormat="1" applyBorder="1" applyAlignment="1">
      <alignment horizontal="left" vertical="top"/>
    </xf>
    <xf numFmtId="0" fontId="7" fillId="0" borderId="0" xfId="0" applyFont="1"/>
    <xf numFmtId="0" fontId="8" fillId="0" borderId="0" xfId="0" applyFont="1"/>
    <xf numFmtId="0" fontId="6" fillId="4" borderId="16" xfId="0" applyFont="1" applyFill="1" applyBorder="1" applyAlignment="1">
      <alignment horizontal="center" vertical="center" wrapText="1"/>
    </xf>
    <xf numFmtId="0" fontId="0" fillId="0" borderId="17" xfId="0" applyBorder="1"/>
    <xf numFmtId="0" fontId="0" fillId="3" borderId="17" xfId="0" applyFill="1" applyBorder="1"/>
    <xf numFmtId="0" fontId="6" fillId="4" borderId="2" xfId="0" applyFont="1" applyFill="1" applyBorder="1" applyAlignment="1">
      <alignment horizontal="center" vertical="center" wrapText="1"/>
    </xf>
    <xf numFmtId="0" fontId="0" fillId="3" borderId="2" xfId="0" applyFill="1" applyBorder="1"/>
    <xf numFmtId="0" fontId="9" fillId="3" borderId="2" xfId="0" applyFont="1" applyFill="1" applyBorder="1"/>
    <xf numFmtId="0" fontId="10" fillId="0" borderId="2" xfId="0" applyFont="1" applyBorder="1"/>
    <xf numFmtId="0" fontId="12" fillId="0" borderId="2" xfId="0" applyFont="1" applyBorder="1"/>
    <xf numFmtId="0" fontId="0" fillId="3" borderId="10" xfId="0" applyFill="1" applyBorder="1" applyAlignment="1">
      <alignment wrapText="1"/>
    </xf>
    <xf numFmtId="0" fontId="0" fillId="0" borderId="10" xfId="0" applyBorder="1" applyAlignment="1">
      <alignment wrapText="1"/>
    </xf>
    <xf numFmtId="0" fontId="0" fillId="0" borderId="0" xfId="0" applyAlignment="1">
      <alignment wrapText="1"/>
    </xf>
    <xf numFmtId="0" fontId="5" fillId="4" borderId="12" xfId="0" applyFont="1" applyFill="1" applyBorder="1" applyAlignment="1">
      <alignment horizontal="left" wrapText="1"/>
    </xf>
    <xf numFmtId="0" fontId="0" fillId="3" borderId="13" xfId="0" applyFill="1" applyBorder="1" applyAlignment="1">
      <alignment horizontal="left"/>
    </xf>
    <xf numFmtId="0" fontId="11" fillId="3" borderId="14" xfId="0" applyFont="1" applyFill="1" applyBorder="1"/>
    <xf numFmtId="0" fontId="11" fillId="3" borderId="10" xfId="0" applyFont="1" applyFill="1" applyBorder="1"/>
    <xf numFmtId="0" fontId="11" fillId="3" borderId="10" xfId="0" applyFont="1" applyFill="1" applyBorder="1" applyAlignment="1">
      <alignment horizontal="left"/>
    </xf>
    <xf numFmtId="0" fontId="11" fillId="3" borderId="10" xfId="0" applyFont="1" applyFill="1" applyBorder="1" applyAlignment="1">
      <alignment wrapText="1"/>
    </xf>
    <xf numFmtId="0" fontId="11" fillId="3" borderId="2" xfId="0" applyFont="1" applyFill="1" applyBorder="1"/>
    <xf numFmtId="0" fontId="11" fillId="0" borderId="0" xfId="0" applyFont="1"/>
    <xf numFmtId="0" fontId="11" fillId="0" borderId="14" xfId="0" applyFont="1" applyBorder="1"/>
    <xf numFmtId="0" fontId="11" fillId="0" borderId="10" xfId="0" applyFont="1" applyBorder="1"/>
    <xf numFmtId="0" fontId="11" fillId="0" borderId="10" xfId="0" applyFont="1" applyBorder="1" applyAlignment="1">
      <alignment wrapText="1"/>
    </xf>
    <xf numFmtId="0" fontId="11" fillId="0" borderId="2" xfId="0" applyFont="1" applyBorder="1"/>
    <xf numFmtId="0" fontId="11" fillId="0" borderId="10" xfId="0" applyFont="1" applyBorder="1" applyAlignment="1">
      <alignment horizontal="left"/>
    </xf>
    <xf numFmtId="49" fontId="11" fillId="3" borderId="10" xfId="0" applyNumberFormat="1" applyFont="1" applyFill="1" applyBorder="1" applyAlignment="1">
      <alignment horizontal="left"/>
    </xf>
    <xf numFmtId="0" fontId="13" fillId="0" borderId="14" xfId="0" applyFont="1" applyBorder="1"/>
    <xf numFmtId="0" fontId="13" fillId="0" borderId="10" xfId="0" applyFont="1" applyBorder="1"/>
    <xf numFmtId="0" fontId="13" fillId="0" borderId="10" xfId="0" applyFont="1" applyBorder="1" applyAlignment="1">
      <alignment horizontal="left"/>
    </xf>
    <xf numFmtId="0" fontId="13" fillId="0" borderId="10" xfId="0" applyFont="1" applyBorder="1" applyAlignment="1">
      <alignment wrapText="1"/>
    </xf>
    <xf numFmtId="0" fontId="13" fillId="0" borderId="2" xfId="0" applyFont="1" applyBorder="1"/>
    <xf numFmtId="0" fontId="13" fillId="0" borderId="0" xfId="0" applyFont="1"/>
    <xf numFmtId="0" fontId="6" fillId="4" borderId="16" xfId="0" applyFont="1" applyFill="1" applyBorder="1" applyAlignment="1">
      <alignment horizontal="center" vertical="top" wrapText="1"/>
    </xf>
    <xf numFmtId="0" fontId="0" fillId="0" borderId="0" xfId="0" applyAlignment="1">
      <alignment vertical="top" wrapText="1"/>
    </xf>
    <xf numFmtId="0" fontId="0" fillId="0" borderId="0" xfId="0" applyAlignment="1">
      <alignment vertical="top"/>
    </xf>
    <xf numFmtId="0" fontId="6" fillId="4" borderId="12" xfId="0" applyFont="1" applyFill="1" applyBorder="1" applyAlignment="1">
      <alignment horizontal="center" vertical="top" wrapText="1"/>
    </xf>
    <xf numFmtId="0" fontId="1" fillId="0" borderId="0" xfId="0" applyFont="1"/>
    <xf numFmtId="0" fontId="1" fillId="0" borderId="0" xfId="0" applyFont="1" applyAlignment="1">
      <alignment vertical="top"/>
    </xf>
    <xf numFmtId="0" fontId="1" fillId="0" borderId="0" xfId="0" applyFont="1" applyAlignment="1">
      <alignment vertical="top" wrapText="1"/>
    </xf>
    <xf numFmtId="0" fontId="11" fillId="0" borderId="0" xfId="0" applyFont="1" applyAlignment="1">
      <alignment vertical="top" wrapText="1"/>
    </xf>
    <xf numFmtId="0" fontId="14" fillId="0" borderId="0" xfId="0" applyFont="1"/>
    <xf numFmtId="0" fontId="5" fillId="4" borderId="12" xfId="0" applyFont="1" applyFill="1" applyBorder="1" applyAlignment="1">
      <alignment horizontal="left" vertical="top" wrapText="1"/>
    </xf>
    <xf numFmtId="0" fontId="1" fillId="0" borderId="10" xfId="0" applyFont="1" applyBorder="1" applyAlignment="1">
      <alignment wrapText="1"/>
    </xf>
    <xf numFmtId="0" fontId="15" fillId="5" borderId="14" xfId="1" applyBorder="1"/>
    <xf numFmtId="0" fontId="15" fillId="5" borderId="10" xfId="1" applyBorder="1"/>
    <xf numFmtId="49" fontId="15" fillId="5" borderId="10" xfId="1" applyNumberFormat="1" applyBorder="1" applyAlignment="1">
      <alignment horizontal="left"/>
    </xf>
    <xf numFmtId="0" fontId="15" fillId="5" borderId="10" xfId="1" applyBorder="1" applyAlignment="1">
      <alignment wrapText="1"/>
    </xf>
    <xf numFmtId="0" fontId="15" fillId="5" borderId="2" xfId="1" applyBorder="1"/>
    <xf numFmtId="0" fontId="15" fillId="5" borderId="0" xfId="1"/>
    <xf numFmtId="0" fontId="16" fillId="0" borderId="0" xfId="0" applyFont="1"/>
    <xf numFmtId="0" fontId="0" fillId="0" borderId="16" xfId="0" applyBorder="1" applyAlignment="1">
      <alignment wrapText="1"/>
    </xf>
    <xf numFmtId="0" fontId="0" fillId="3" borderId="0" xfId="0" applyFill="1"/>
    <xf numFmtId="0" fontId="15" fillId="5" borderId="17" xfId="1" applyBorder="1"/>
    <xf numFmtId="0" fontId="15" fillId="5" borderId="10" xfId="1" applyBorder="1" applyAlignment="1">
      <alignment horizontal="left"/>
    </xf>
    <xf numFmtId="0" fontId="18" fillId="7" borderId="14" xfId="3" applyBorder="1"/>
    <xf numFmtId="0" fontId="18" fillId="7" borderId="10" xfId="3" applyBorder="1"/>
    <xf numFmtId="0" fontId="18" fillId="7" borderId="10" xfId="3" applyBorder="1" applyAlignment="1">
      <alignment horizontal="left"/>
    </xf>
    <xf numFmtId="0" fontId="18" fillId="7" borderId="10" xfId="3" applyBorder="1" applyAlignment="1">
      <alignment wrapText="1"/>
    </xf>
    <xf numFmtId="0" fontId="18" fillId="7" borderId="2" xfId="3" applyBorder="1"/>
    <xf numFmtId="0" fontId="18" fillId="7" borderId="0" xfId="3"/>
    <xf numFmtId="0" fontId="17" fillId="6" borderId="14" xfId="2" applyBorder="1"/>
    <xf numFmtId="0" fontId="17" fillId="6" borderId="10" xfId="2" applyBorder="1"/>
    <xf numFmtId="0" fontId="17" fillId="6" borderId="10" xfId="2" applyBorder="1" applyAlignment="1">
      <alignment wrapText="1"/>
    </xf>
    <xf numFmtId="0" fontId="17" fillId="6" borderId="2" xfId="2" applyBorder="1"/>
    <xf numFmtId="0" fontId="17" fillId="6" borderId="0" xfId="2"/>
    <xf numFmtId="49" fontId="17" fillId="6" borderId="10" xfId="2" applyNumberFormat="1" applyBorder="1" applyAlignment="1">
      <alignment horizontal="left"/>
    </xf>
    <xf numFmtId="0" fontId="0" fillId="3" borderId="10" xfId="0" applyFill="1" applyBorder="1" applyAlignment="1">
      <alignment horizontal="left" wrapText="1"/>
    </xf>
    <xf numFmtId="0" fontId="15" fillId="5" borderId="0" xfId="1" applyAlignment="1">
      <alignment vertical="top"/>
    </xf>
    <xf numFmtId="0" fontId="15" fillId="5" borderId="0" xfId="1" applyAlignment="1">
      <alignment vertical="top" wrapText="1"/>
    </xf>
    <xf numFmtId="0" fontId="15" fillId="5" borderId="0" xfId="1" applyAlignment="1">
      <alignment wrapText="1"/>
    </xf>
    <xf numFmtId="0" fontId="0" fillId="2" borderId="10" xfId="0" applyFill="1" applyBorder="1" applyAlignment="1">
      <alignment horizontal="left" wrapText="1"/>
    </xf>
    <xf numFmtId="0" fontId="0" fillId="2" borderId="10" xfId="0" applyFill="1" applyBorder="1"/>
    <xf numFmtId="0" fontId="0" fillId="3" borderId="0" xfId="0" applyFill="1" applyAlignment="1">
      <alignment wrapText="1"/>
    </xf>
    <xf numFmtId="0" fontId="0" fillId="0" borderId="14" xfId="0" applyFont="1" applyBorder="1"/>
    <xf numFmtId="0" fontId="0" fillId="0" borderId="0" xfId="0" applyFont="1" applyBorder="1"/>
    <xf numFmtId="0" fontId="0" fillId="0" borderId="10" xfId="0" applyFont="1" applyBorder="1"/>
    <xf numFmtId="0" fontId="0" fillId="0" borderId="16" xfId="0" applyFont="1" applyBorder="1"/>
    <xf numFmtId="0" fontId="0" fillId="0" borderId="10" xfId="0" applyFont="1" applyBorder="1" applyAlignment="1">
      <alignment wrapText="1"/>
    </xf>
    <xf numFmtId="0" fontId="0" fillId="0" borderId="16" xfId="0" applyFont="1" applyBorder="1" applyAlignment="1">
      <alignment wrapText="1"/>
    </xf>
    <xf numFmtId="0" fontId="0" fillId="0" borderId="2" xfId="0" applyFont="1" applyBorder="1"/>
    <xf numFmtId="0" fontId="0" fillId="0" borderId="18" xfId="0" applyFont="1" applyBorder="1"/>
    <xf numFmtId="0" fontId="0" fillId="0" borderId="0" xfId="0" applyBorder="1"/>
    <xf numFmtId="0" fontId="0" fillId="0" borderId="19" xfId="0" applyFont="1" applyBorder="1"/>
    <xf numFmtId="0" fontId="0" fillId="0" borderId="20" xfId="0" applyFont="1" applyBorder="1"/>
    <xf numFmtId="0" fontId="1" fillId="3" borderId="14" xfId="0" applyFont="1" applyFill="1" applyBorder="1"/>
    <xf numFmtId="0" fontId="1" fillId="3" borderId="10" xfId="0" applyFont="1" applyFill="1" applyBorder="1" applyAlignment="1">
      <alignment horizontal="left"/>
    </xf>
    <xf numFmtId="0" fontId="1" fillId="3" borderId="10" xfId="0" applyFont="1" applyFill="1" applyBorder="1" applyAlignment="1">
      <alignment wrapText="1"/>
    </xf>
    <xf numFmtId="0" fontId="1" fillId="3" borderId="2" xfId="0" applyFont="1" applyFill="1" applyBorder="1"/>
    <xf numFmtId="0" fontId="1" fillId="3" borderId="0" xfId="0" applyFont="1" applyFill="1"/>
    <xf numFmtId="0" fontId="0" fillId="0" borderId="0" xfId="0" pivotButton="1"/>
    <xf numFmtId="0" fontId="0" fillId="0" borderId="0" xfId="0" applyNumberFormat="1"/>
    <xf numFmtId="0" fontId="0" fillId="0" borderId="0" xfId="0" applyAlignment="1">
      <alignment horizontal="left" indent="1"/>
    </xf>
    <xf numFmtId="0" fontId="0" fillId="5" borderId="10" xfId="1" applyFont="1" applyBorder="1" applyAlignment="1">
      <alignment wrapText="1"/>
    </xf>
    <xf numFmtId="0" fontId="1" fillId="0" borderId="0" xfId="0" applyNumberFormat="1" applyFont="1"/>
    <xf numFmtId="0" fontId="0" fillId="3" borderId="16" xfId="0" applyFill="1" applyBorder="1"/>
    <xf numFmtId="0" fontId="0" fillId="3" borderId="10" xfId="0" applyFont="1" applyFill="1" applyBorder="1"/>
    <xf numFmtId="0" fontId="1" fillId="0" borderId="0" xfId="0" applyFont="1" applyAlignment="1">
      <alignment wrapText="1"/>
    </xf>
    <xf numFmtId="0" fontId="0" fillId="7" borderId="10" xfId="3" applyFont="1" applyBorder="1" applyAlignment="1">
      <alignment wrapText="1"/>
    </xf>
    <xf numFmtId="0" fontId="0" fillId="7" borderId="16" xfId="3" applyFont="1" applyBorder="1" applyAlignment="1">
      <alignment wrapText="1"/>
    </xf>
    <xf numFmtId="0" fontId="0" fillId="8" borderId="0" xfId="0" applyFont="1" applyFill="1" applyAlignment="1">
      <alignment wrapText="1"/>
    </xf>
    <xf numFmtId="0" fontId="0" fillId="8" borderId="0" xfId="0" applyFont="1" applyFill="1"/>
    <xf numFmtId="0" fontId="0" fillId="8" borderId="0" xfId="0" applyFill="1" applyAlignment="1">
      <alignment horizontal="left"/>
    </xf>
    <xf numFmtId="0" fontId="0" fillId="8" borderId="0" xfId="0" applyNumberFormat="1" applyFill="1"/>
    <xf numFmtId="0" fontId="0" fillId="8" borderId="0" xfId="0" applyFill="1" applyAlignment="1">
      <alignment wrapText="1"/>
    </xf>
    <xf numFmtId="0" fontId="0" fillId="8" borderId="0" xfId="0" applyFill="1"/>
    <xf numFmtId="0" fontId="0" fillId="0" borderId="0" xfId="0" applyFill="1" applyAlignment="1">
      <alignment horizontal="left" indent="1"/>
    </xf>
    <xf numFmtId="0" fontId="0" fillId="0" borderId="0" xfId="0" applyNumberFormat="1" applyFill="1"/>
    <xf numFmtId="0" fontId="0" fillId="0" borderId="0" xfId="0" applyFill="1" applyAlignment="1">
      <alignment wrapText="1"/>
    </xf>
    <xf numFmtId="0" fontId="0" fillId="0" borderId="0" xfId="0" applyFill="1"/>
  </cellXfs>
  <cellStyles count="4">
    <cellStyle name="Bad" xfId="2" builtinId="27"/>
    <cellStyle name="Good" xfId="1" builtinId="26"/>
    <cellStyle name="Neutral" xfId="3" builtinId="28"/>
    <cellStyle name="Normal" xfId="0" builtinId="0"/>
  </cellStyles>
  <dxfs count="154">
    <dxf>
      <font>
        <b/>
        <i val="0"/>
      </font>
      <fill>
        <patternFill>
          <bgColor rgb="FFD7D7D7"/>
        </patternFill>
      </fill>
    </dxf>
    <dxf>
      <font>
        <b val="0"/>
        <i val="0"/>
      </font>
      <fill>
        <patternFill patternType="none">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wrapText="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wrapText="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wrapText="1"/>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vertical/>
        <horizontal/>
      </border>
    </dxf>
    <dxf>
      <alignment vertical="bottom" indent="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indexed="64"/>
        </top>
        <bottom/>
        <vertical/>
        <horizontal/>
      </border>
    </dxf>
    <dxf>
      <border outline="0">
        <left style="medium">
          <color indexed="64"/>
        </left>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1" indent="0" justifyLastLine="0" shrinkToFit="0" readingOrder="0"/>
    </dxf>
    <dxf>
      <font>
        <color rgb="FF9C0006"/>
      </font>
      <fill>
        <patternFill>
          <bgColor rgb="FFFFC7CE"/>
        </patternFill>
      </fill>
    </dxf>
    <dxf>
      <fill>
        <patternFill>
          <bgColor theme="7"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font>
    </dxf>
    <dxf>
      <font>
        <b/>
      </font>
    </dxf>
    <dxf>
      <fill>
        <patternFill patternType="none">
          <bgColor auto="1"/>
        </patternFill>
      </fill>
    </dxf>
    <dxf>
      <fill>
        <patternFill patternType="none">
          <bgColor auto="1"/>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bgColor rgb="FF00B050"/>
        </patternFill>
      </fill>
    </dxf>
    <dxf>
      <fill>
        <patternFill>
          <bgColor rgb="FF00B05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alignment horizontal="general" vertical="bottom"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top style="thin">
          <color indexed="64"/>
        </top>
        <bottom/>
        <vertical/>
        <horizontal/>
      </border>
    </dxf>
    <dxf>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top style="thin">
          <color indexed="64"/>
        </top>
        <bottom/>
        <vertical/>
        <horizontal/>
      </border>
    </dxf>
    <dxf>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top style="thin">
          <color indexed="64"/>
        </top>
        <bottom/>
        <vertical/>
        <horizontal/>
      </border>
    </dxf>
    <dxf>
      <alignment horizontal="general" vertical="bottom"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top style="thin">
          <color indexed="64"/>
        </top>
        <bottom/>
        <vertical/>
        <horizontal/>
      </border>
    </dxf>
    <dxf>
      <alignment horizontal="general" vertical="bottom"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top style="thin">
          <color indexed="64"/>
        </top>
        <bottom/>
        <vertical/>
        <horizontal/>
      </border>
    </dxf>
    <dxf>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bottom/>
        <vertical/>
        <horizontal/>
      </border>
    </dxf>
    <dxf>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vertical/>
        <horizontal/>
      </border>
    </dxf>
    <dxf>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vertical/>
        <horizontal/>
      </border>
    </dxf>
    <dxf>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vertical/>
        <horizontal/>
      </border>
    </dxf>
    <dxf>
      <border diagonalUp="0" diagonalDown="0" outline="0">
        <left style="thin">
          <color indexed="64"/>
        </left>
        <right/>
        <top/>
        <bottom/>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indexed="64"/>
        </top>
        <bottom/>
        <vertical/>
        <horizontal/>
      </border>
    </dxf>
    <dxf>
      <border outline="0">
        <left style="medium">
          <color indexed="64"/>
        </left>
        <right style="thin">
          <color theme="4" tint="0.39997558519241921"/>
        </right>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MySqlDefault" pivot="0" table="0" count="2" xr9:uid="{F3E9095B-54B6-4564-B50D-FE53482A25DC}">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urdue0-my.sharepoint.com/personal/vvipparl_purdue_edu/Documents/whin%20supply%20chain-1/Work%20File/List%20of%20Compan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Companies"/>
      <sheetName val="Partners"/>
      <sheetName val="Original Data"/>
    </sheetNames>
    <sheetDataSet>
      <sheetData sheetId="0" refreshError="1"/>
      <sheetData sheetId="1" refreshError="1"/>
      <sheetData sheetId="2" refreshError="1">
        <row r="2">
          <cell r="B2" t="str">
            <v>Donaldson</v>
          </cell>
          <cell r="D2" t="str">
            <v>www.donaldson.com</v>
          </cell>
        </row>
        <row r="3">
          <cell r="B3" t="str">
            <v>Speak MODalities</v>
          </cell>
          <cell r="D3" t="str">
            <v>www.speakmod.com</v>
          </cell>
        </row>
        <row r="4">
          <cell r="B4" t="str">
            <v>Stewart Grain</v>
          </cell>
          <cell r="D4" t="str">
            <v>www.stewartgrain.com</v>
          </cell>
        </row>
        <row r="5">
          <cell r="B5" t="str">
            <v>American National Mortgage</v>
          </cell>
          <cell r="D5" t="str">
            <v>affordableforyou.com</v>
          </cell>
        </row>
        <row r="6">
          <cell r="B6" t="str">
            <v>American Welding &amp; Gas</v>
          </cell>
          <cell r="D6" t="str">
            <v>amwelding.com</v>
          </cell>
        </row>
        <row r="7">
          <cell r="B7" t="str">
            <v>REBATH OF LAFAYETTE</v>
          </cell>
          <cell r="D7" t="str">
            <v>rebath.com</v>
          </cell>
        </row>
        <row r="8">
          <cell r="B8" t="str">
            <v>redinbo motorinc</v>
          </cell>
          <cell r="D8" t="str">
            <v>redinbomotorinc.com</v>
          </cell>
        </row>
        <row r="9">
          <cell r="B9" t="str">
            <v>OXFORD HOUSE</v>
          </cell>
          <cell r="D9" t="str">
            <v>oxfordhouse.org/userfiles/file/</v>
          </cell>
        </row>
        <row r="10">
          <cell r="B10" t="str">
            <v>Packaging Systems of Indiana</v>
          </cell>
          <cell r="D10" t="str">
            <v>packaging-systems.com</v>
          </cell>
        </row>
        <row r="11">
          <cell r="B11" t="str">
            <v>RITE-WAYNCRETE SEAL SYSTEMS</v>
          </cell>
        </row>
        <row r="12">
          <cell r="B12" t="str">
            <v>Subaru-Indiana Automotive</v>
          </cell>
          <cell r="D12" t="str">
            <v>subaru-sia.com</v>
          </cell>
        </row>
        <row r="13">
          <cell r="B13" t="str">
            <v>Tierney Industrial Warehouse</v>
          </cell>
          <cell r="D13" t="str">
            <v>tierneywarehouse.com</v>
          </cell>
        </row>
        <row r="14">
          <cell r="B14" t="str">
            <v>GE</v>
          </cell>
          <cell r="D14" t="str">
            <v>ge.com</v>
          </cell>
        </row>
        <row r="15">
          <cell r="B15" t="str">
            <v>Purdue University</v>
          </cell>
          <cell r="D15" t="str">
            <v>purdue.edu</v>
          </cell>
        </row>
        <row r="16">
          <cell r="B16" t="str">
            <v>Oerlikon Fairfield</v>
          </cell>
          <cell r="D16" t="str">
            <v>fairfieldmfg.com</v>
          </cell>
        </row>
        <row r="17">
          <cell r="B17" t="str">
            <v>Caterpiller</v>
          </cell>
          <cell r="D17" t="str">
            <v>cat.com</v>
          </cell>
        </row>
        <row r="18">
          <cell r="B18" t="str">
            <v>DYAD INDUSTRIAL</v>
          </cell>
          <cell r="D18" t="str">
            <v>dyadindustrial.com</v>
          </cell>
        </row>
        <row r="19">
          <cell r="B19" t="str">
            <v>Strasburger Trucking</v>
          </cell>
          <cell r="D19" t="str">
            <v>strasburgertrucking.com</v>
          </cell>
        </row>
        <row r="20">
          <cell r="B20" t="str">
            <v>Harrison Steel Castings</v>
          </cell>
          <cell r="D20" t="str">
            <v>hscast.com</v>
          </cell>
        </row>
        <row r="21">
          <cell r="B21" t="str">
            <v>ZS Systems</v>
          </cell>
          <cell r="D21" t="str">
            <v>zsinstruments.com</v>
          </cell>
        </row>
        <row r="22">
          <cell r="B22" t="str">
            <v>Evonik Industries</v>
          </cell>
          <cell r="D22" t="str">
            <v>evonik.com</v>
          </cell>
        </row>
        <row r="23">
          <cell r="B23" t="str">
            <v>Central Indiana &amp; Western Railroad</v>
          </cell>
          <cell r="D23" t="str">
            <v>csx.com</v>
          </cell>
        </row>
        <row r="24">
          <cell r="B24" t="str">
            <v>Custom Surface Solutions</v>
          </cell>
          <cell r="D24" t="str">
            <v>themadmatterinc.com</v>
          </cell>
        </row>
        <row r="25">
          <cell r="B25" t="str">
            <v>Jordan Mfg</v>
          </cell>
          <cell r="D25" t="str">
            <v>jordanmanufacturing.com</v>
          </cell>
        </row>
        <row r="26">
          <cell r="B26" t="str">
            <v>Godlove Enterprises</v>
          </cell>
          <cell r="D26" t="str">
            <v>godloveent.com</v>
          </cell>
        </row>
        <row r="27">
          <cell r="B27" t="str">
            <v>JR'S LAWN SERVICE</v>
          </cell>
          <cell r="D27" t="str">
            <v>jrlawn.com</v>
          </cell>
        </row>
        <row r="28">
          <cell r="B28" t="str">
            <v>JOURNAL ANDURIER</v>
          </cell>
        </row>
        <row r="29">
          <cell r="B29" t="str">
            <v>K.L. Security Enterprises</v>
          </cell>
          <cell r="D29" t="str">
            <v>klsecurity.com</v>
          </cell>
        </row>
        <row r="30">
          <cell r="B30" t="str">
            <v>Greater Lafayette Commerce</v>
          </cell>
          <cell r="D30" t="str">
            <v>greaterlafayettecommerce.com</v>
          </cell>
        </row>
        <row r="31">
          <cell r="B31" t="str">
            <v>Debbie Mann consulting</v>
          </cell>
          <cell r="D31" t="str">
            <v>debbiemann.com</v>
          </cell>
        </row>
        <row r="32">
          <cell r="B32" t="str">
            <v>GREEN POWER</v>
          </cell>
        </row>
        <row r="33">
          <cell r="B33" t="str">
            <v>KELLY CREEK LANDSCAPING CRAFT &amp; BALOON BARN</v>
          </cell>
        </row>
        <row r="34">
          <cell r="B34" t="str">
            <v>Kevin Wiley</v>
          </cell>
        </row>
        <row r="35">
          <cell r="B35" t="str">
            <v>KINCER APPRAISAL company</v>
          </cell>
        </row>
        <row r="36">
          <cell r="B36" t="str">
            <v>Kirts Trucking</v>
          </cell>
        </row>
        <row r="37">
          <cell r="B37" t="str">
            <v>Kramer Brothers Lumber company</v>
          </cell>
          <cell r="D37" t="str">
            <v>kramerlumber.com</v>
          </cell>
        </row>
        <row r="38">
          <cell r="B38" t="str">
            <v>Krintz Lawn Care</v>
          </cell>
          <cell r="D38" t="str">
            <v>krintzlawncare.com</v>
          </cell>
        </row>
        <row r="39">
          <cell r="B39" t="str">
            <v>LAFAYETTE REAL ESTATE MARKETING GROUP</v>
          </cell>
        </row>
        <row r="40">
          <cell r="B40" t="str">
            <v>LAFAYETTE REGIONAL ASSOCIATION OF</v>
          </cell>
        </row>
        <row r="41">
          <cell r="B41" t="str">
            <v>LAFAYETTE CHRISTIAN SCHOOL</v>
          </cell>
        </row>
        <row r="42">
          <cell r="B42" t="str">
            <v>LAFAYETTE-WEST CHAMBER OF COMMERCE</v>
          </cell>
        </row>
        <row r="43">
          <cell r="B43" t="str">
            <v>LAFAYETTE LIFE INSURANCE</v>
          </cell>
        </row>
        <row r="44">
          <cell r="B44" t="str">
            <v>HARRY'S CHOCOLATE SHOP CORPORATED</v>
          </cell>
        </row>
        <row r="45">
          <cell r="B45" t="str">
            <v>LAWRENCE MOSER ENTERPRISES</v>
          </cell>
        </row>
        <row r="46">
          <cell r="B46" t="str">
            <v>LEP Special Fasteners</v>
          </cell>
          <cell r="D46" t="str">
            <v>lepinc.com</v>
          </cell>
        </row>
        <row r="47">
          <cell r="B47" t="str">
            <v>LETT APPRAISAL company</v>
          </cell>
        </row>
        <row r="48">
          <cell r="B48" t="str">
            <v>Heather Hulmes</v>
          </cell>
        </row>
        <row r="49">
          <cell r="B49" t="str">
            <v>LIFE INSURANCE SALES SUPPORT STUDY GROUP</v>
          </cell>
        </row>
        <row r="50">
          <cell r="B50" t="str">
            <v>LOGANSPORT MATSUMOTO company</v>
          </cell>
        </row>
        <row r="51">
          <cell r="B51" t="str">
            <v>LOGANSPORT/CASSUNTY CHAMBER OFMMERCE</v>
          </cell>
        </row>
        <row r="52">
          <cell r="B52" t="str">
            <v>Logan Stampings</v>
          </cell>
          <cell r="D52" t="str">
            <v>loganstampings.com</v>
          </cell>
        </row>
        <row r="53">
          <cell r="B53" t="str">
            <v>HOUGHTON INTERNATIONAL</v>
          </cell>
        </row>
        <row r="54">
          <cell r="B54" t="str">
            <v>Madeline Morgan</v>
          </cell>
          <cell r="D54" t="str">
            <v>mmmlaw.com</v>
          </cell>
        </row>
        <row r="55">
          <cell r="B55" t="str">
            <v>Mary Lou Bonnell</v>
          </cell>
        </row>
        <row r="56">
          <cell r="B56" t="str">
            <v>TALBERT MANUFACTURING</v>
          </cell>
          <cell r="D56" t="str">
            <v>talbertmfg.com</v>
          </cell>
        </row>
        <row r="57">
          <cell r="B57" t="str">
            <v>The American Gardener</v>
          </cell>
          <cell r="C57" t="str">
            <v>NOT IN INDIANA</v>
          </cell>
          <cell r="D57" t="str">
            <v>ahsgardening.org</v>
          </cell>
        </row>
        <row r="58">
          <cell r="B58" t="str">
            <v>MCGILL POWER SALES &amp; ENGINEERING</v>
          </cell>
          <cell r="C58" t="str">
            <v>Server Problem/Site not opening</v>
          </cell>
          <cell r="D58" t="str">
            <v>mcgillpower.com</v>
          </cell>
        </row>
        <row r="59">
          <cell r="B59" t="str">
            <v>MEMORIAL HOSPITAL</v>
          </cell>
          <cell r="D59" t="str">
            <v>mhhcc.org</v>
          </cell>
        </row>
        <row r="60">
          <cell r="B60" t="str">
            <v>Velocity Gaming</v>
          </cell>
          <cell r="D60" t="str">
            <v>velocityindiana.org</v>
          </cell>
        </row>
        <row r="61">
          <cell r="B61" t="str">
            <v>Visual Advantage</v>
          </cell>
          <cell r="D61" t="str">
            <v>visadvantage.com</v>
          </cell>
        </row>
        <row r="62">
          <cell r="B62" t="str">
            <v>Warren County Local Economic Development</v>
          </cell>
          <cell r="D62" t="str">
            <v>warrenadvantage.com</v>
          </cell>
        </row>
        <row r="63">
          <cell r="B63" t="str">
            <v>Watch Off</v>
          </cell>
          <cell r="D63" t="str">
            <v>watchoff.com</v>
          </cell>
        </row>
        <row r="64">
          <cell r="B64" t="str">
            <v>Whallon Machinery</v>
          </cell>
          <cell r="D64" t="str">
            <v>whallon.com</v>
          </cell>
        </row>
        <row r="65">
          <cell r="B65" t="str">
            <v>MULHAUPTS</v>
          </cell>
          <cell r="D65" t="str">
            <v>mulhaupts.com</v>
          </cell>
        </row>
        <row r="66">
          <cell r="B66" t="str">
            <v>MULLEN TOWING &amp; RECOVERY</v>
          </cell>
        </row>
        <row r="67">
          <cell r="B67" t="str">
            <v>MYERS SPRING company</v>
          </cell>
          <cell r="D67" t="str">
            <v>myersspring.com</v>
          </cell>
        </row>
        <row r="68">
          <cell r="B68" t="str">
            <v>Wingard Wheel Works</v>
          </cell>
          <cell r="D68" t="str">
            <v>wingard.com</v>
          </cell>
        </row>
        <row r="69">
          <cell r="B69" t="str">
            <v>Employee Benefit Solutions of Indiana</v>
          </cell>
          <cell r="D69" t="str">
            <v>ebsofindiana.com</v>
          </cell>
        </row>
        <row r="70">
          <cell r="B70" t="str">
            <v>Business First Books corporation</v>
          </cell>
          <cell r="D70" t="str">
            <v>businessfirstbooks.com</v>
          </cell>
        </row>
        <row r="71">
          <cell r="B71" t="str">
            <v>Ercom Design</v>
          </cell>
          <cell r="D71" t="str">
            <v>ercomdesign.com</v>
          </cell>
        </row>
        <row r="72">
          <cell r="B72" t="str">
            <v>Arconic</v>
          </cell>
          <cell r="D72" t="str">
            <v>arconic.com</v>
          </cell>
        </row>
        <row r="73">
          <cell r="B73" t="str">
            <v>C Hockersmith Electric</v>
          </cell>
        </row>
        <row r="74">
          <cell r="B74" t="str">
            <v>PRITSKER &amp; ASSOC</v>
          </cell>
          <cell r="C74" t="str">
            <v>NOT IN INDIANA</v>
          </cell>
          <cell r="D74" t="str">
            <v>pritzkergroup.com</v>
          </cell>
        </row>
        <row r="75">
          <cell r="B75" t="str">
            <v>Professional Sweeping Contractors</v>
          </cell>
          <cell r="D75" t="str">
            <v>prosweep.org</v>
          </cell>
        </row>
        <row r="76">
          <cell r="B76" t="str">
            <v>HOUGHTON FLUIDCARE</v>
          </cell>
          <cell r="C76" t="str">
            <v>NOT IN INDIANA</v>
          </cell>
          <cell r="D76" t="str">
            <v>houghtonintl.com</v>
          </cell>
        </row>
        <row r="77">
          <cell r="B77" t="str">
            <v>Carmel Engineering</v>
          </cell>
          <cell r="D77" t="str">
            <v>carmeleng.com</v>
          </cell>
        </row>
        <row r="78">
          <cell r="B78" t="str">
            <v>HUNTER DORSETS</v>
          </cell>
          <cell r="D78" t="str">
            <v>hunterdorsets.com</v>
          </cell>
        </row>
        <row r="79">
          <cell r="B79" t="str">
            <v>CATALENT</v>
          </cell>
          <cell r="D79" t="str">
            <v>catalent.com</v>
          </cell>
        </row>
        <row r="80">
          <cell r="B80" t="str">
            <v>IKIO LED LIGHTING</v>
          </cell>
          <cell r="D80" t="str">
            <v>ikioledlighting.com</v>
          </cell>
        </row>
        <row r="81">
          <cell r="B81" t="str">
            <v>Extranet Security</v>
          </cell>
          <cell r="D81" t="str">
            <v>assetprotectorsite.com</v>
          </cell>
        </row>
        <row r="82">
          <cell r="B82" t="str">
            <v>Nick-Em Builders</v>
          </cell>
          <cell r="D82" t="str">
            <v>foppers.com</v>
          </cell>
        </row>
        <row r="83">
          <cell r="B83" t="str">
            <v>NORTH ENTERPRISES DBA KWIK KOPY PRINTING</v>
          </cell>
          <cell r="C83" t="str">
            <v>???</v>
          </cell>
          <cell r="D83" t="str">
            <v>kwikkopyonline.com</v>
          </cell>
        </row>
        <row r="84">
          <cell r="B84" t="str">
            <v>North American Shredding</v>
          </cell>
          <cell r="D84" t="str">
            <v>northamericanshredding.com</v>
          </cell>
        </row>
        <row r="85">
          <cell r="B85" t="str">
            <v>Indiana Microelectronics</v>
          </cell>
          <cell r="D85" t="str">
            <v>IndianaMicro.com</v>
          </cell>
        </row>
        <row r="86">
          <cell r="B86" t="str">
            <v>PURDUE RESEARCH FOUNDATION</v>
          </cell>
          <cell r="D86" t="str">
            <v>PRF.ORG</v>
          </cell>
        </row>
        <row r="87">
          <cell r="B87" t="str">
            <v>PULASKI WHITE RURAL TELEPHONE</v>
          </cell>
        </row>
        <row r="88">
          <cell r="B88" t="str">
            <v>PURDUE UNIVERSITY FOUNDATION</v>
          </cell>
        </row>
        <row r="89">
          <cell r="B89" t="str">
            <v>PURDUE RESEARCH FOUNDATION</v>
          </cell>
          <cell r="D89" t="str">
            <v>prf.org</v>
          </cell>
        </row>
        <row r="90">
          <cell r="B90" t="str">
            <v>FAIRFIELD MFG</v>
          </cell>
        </row>
        <row r="91">
          <cell r="B91" t="str">
            <v>Childress Farm Service</v>
          </cell>
          <cell r="D91" t="str">
            <v>national-vinyl.com</v>
          </cell>
        </row>
        <row r="92">
          <cell r="B92" t="str">
            <v>Office Detail</v>
          </cell>
          <cell r="C92" t="str">
            <v>?????</v>
          </cell>
        </row>
        <row r="93">
          <cell r="B93" t="str">
            <v>Omni Looseleaf</v>
          </cell>
          <cell r="D93" t="str">
            <v>omnill.com</v>
          </cell>
        </row>
        <row r="94">
          <cell r="B94" t="str">
            <v>CINTAS CORPORATION Frankfort</v>
          </cell>
          <cell r="D94" t="str">
            <v>cintas.com</v>
          </cell>
        </row>
        <row r="95">
          <cell r="B95" t="str">
            <v>OLIVE BRANCH ETC</v>
          </cell>
        </row>
        <row r="96">
          <cell r="B96" t="str">
            <v>3 Pointnnection</v>
          </cell>
          <cell r="D96" t="str">
            <v>windowgenie.com</v>
          </cell>
        </row>
        <row r="97">
          <cell r="B97" t="str">
            <v>RADIAN RESEARCH</v>
          </cell>
          <cell r="D97" t="str">
            <v>radianresearch.com</v>
          </cell>
        </row>
        <row r="98">
          <cell r="B98" t="str">
            <v>ABC Metals</v>
          </cell>
          <cell r="D98" t="str">
            <v>abcmetals.com</v>
          </cell>
        </row>
        <row r="99">
          <cell r="B99" t="str">
            <v>Accuburn of Williamsport</v>
          </cell>
          <cell r="D99" t="str">
            <v>accuburninc.com</v>
          </cell>
        </row>
        <row r="100">
          <cell r="B100" t="str">
            <v>Oscar Winski company</v>
          </cell>
          <cell r="D100" t="str">
            <v>oscarwinski.com</v>
          </cell>
        </row>
        <row r="101">
          <cell r="B101" t="str">
            <v>CLARK TRUCK EQUIPMENT</v>
          </cell>
          <cell r="D101" t="str">
            <v>clarktruck-in.com</v>
          </cell>
        </row>
        <row r="102">
          <cell r="B102" t="str">
            <v>Path Partners</v>
          </cell>
          <cell r="D102" t="str">
            <v>pathpartners.com</v>
          </cell>
        </row>
        <row r="103">
          <cell r="B103" t="str">
            <v>Clinton Investigations</v>
          </cell>
          <cell r="D103" t="str">
            <v>clintoninvestigations.com</v>
          </cell>
        </row>
        <row r="104">
          <cell r="B104" t="str">
            <v>People's Brewing company</v>
          </cell>
          <cell r="D104" t="str">
            <v>peoplesbrew.com</v>
          </cell>
        </row>
        <row r="105">
          <cell r="B105" t="str">
            <v>Alloy Custom Products</v>
          </cell>
          <cell r="D105" t="str">
            <v>alloycustomproducts.com</v>
          </cell>
        </row>
        <row r="106">
          <cell r="B106" t="str">
            <v>Polymer Science</v>
          </cell>
          <cell r="D106" t="str">
            <v>polymerscience.com</v>
          </cell>
        </row>
        <row r="107">
          <cell r="B107" t="str">
            <v>Ameri-Tek Manufacturing</v>
          </cell>
          <cell r="D107" t="str">
            <v>ameri-tekmfg.com</v>
          </cell>
        </row>
        <row r="108">
          <cell r="B108" t="str">
            <v>PURDUE UNIVERSITY</v>
          </cell>
          <cell r="D108" t="str">
            <v>purdue.edu</v>
          </cell>
        </row>
        <row r="109">
          <cell r="B109" t="str">
            <v>Putting On Ayres</v>
          </cell>
        </row>
        <row r="110">
          <cell r="B110" t="str">
            <v>R Brown &amp; Associates</v>
          </cell>
          <cell r="D110" t="str">
            <v>acn.rbrownonline.com</v>
          </cell>
        </row>
        <row r="111">
          <cell r="B111" t="str">
            <v>RAKE-N-GRAB</v>
          </cell>
          <cell r="D111" t="str">
            <v>rakengrab.com</v>
          </cell>
        </row>
        <row r="112">
          <cell r="B112" t="str">
            <v>RD LaserCut</v>
          </cell>
          <cell r="D112" t="str">
            <v>rdlasercut.com</v>
          </cell>
        </row>
        <row r="113">
          <cell r="B113" t="str">
            <v>Roccwell</v>
          </cell>
          <cell r="D113" t="str">
            <v>rocchealth.com</v>
          </cell>
        </row>
        <row r="114">
          <cell r="B114" t="str">
            <v>Shoup'suntry Foods</v>
          </cell>
          <cell r="D114" t="str">
            <v>shoupscountry.com</v>
          </cell>
        </row>
        <row r="115">
          <cell r="B115" t="str">
            <v>Stoeller Automation</v>
          </cell>
          <cell r="D115" t="str">
            <v>stoeller.com</v>
          </cell>
        </row>
        <row r="116">
          <cell r="B116" t="str">
            <v>Systemncepts &amp; consulting</v>
          </cell>
          <cell r="D116" t="str">
            <v>solutionscollaborate.com</v>
          </cell>
        </row>
        <row r="117">
          <cell r="B117" t="str">
            <v>Tectonnstruction Management</v>
          </cell>
          <cell r="D117" t="str">
            <v>tectoncm.com</v>
          </cell>
        </row>
        <row r="118">
          <cell r="B118" t="str">
            <v>3-H Logistics</v>
          </cell>
          <cell r="D118" t="str">
            <v>3hlogistics.com</v>
          </cell>
        </row>
        <row r="119">
          <cell r="B119" t="str">
            <v>AWM Enterprises</v>
          </cell>
          <cell r="D119" t="str">
            <v>adeccousa.com</v>
          </cell>
        </row>
        <row r="120">
          <cell r="B120" t="str">
            <v>TRW COMMERCIAL STEERING</v>
          </cell>
          <cell r="D120" t="str">
            <v>trw.com/WeMoved/WeMoved.htm</v>
          </cell>
        </row>
        <row r="121">
          <cell r="B121" t="str">
            <v>ARXAN TECHNOLOGIES</v>
          </cell>
          <cell r="D121" t="str">
            <v>arxan.com</v>
          </cell>
        </row>
        <row r="122">
          <cell r="B122" t="str">
            <v>Awards Unlimited</v>
          </cell>
          <cell r="D122" t="str">
            <v>awardsunlimitedinc.net</v>
          </cell>
        </row>
        <row r="123">
          <cell r="B123" t="str">
            <v>B&amp;B Signs</v>
          </cell>
          <cell r="D123" t="str">
            <v>signXperts.com</v>
          </cell>
        </row>
        <row r="124">
          <cell r="B124" t="str">
            <v>Baker Specialty and Supply company</v>
          </cell>
          <cell r="D124" t="str">
            <v>bakerspecialty.com</v>
          </cell>
        </row>
        <row r="125">
          <cell r="B125" t="str">
            <v>Banjo Corp</v>
          </cell>
          <cell r="D125" t="str">
            <v>banjocorp.com</v>
          </cell>
        </row>
        <row r="126">
          <cell r="B126" t="str">
            <v>Bane-Welker Equipment Sales</v>
          </cell>
          <cell r="D126" t="str">
            <v>bane-welker.com</v>
          </cell>
        </row>
        <row r="127">
          <cell r="B127" t="str">
            <v>Beasley International</v>
          </cell>
          <cell r="D127" t="str">
            <v>beesleyinc.com</v>
          </cell>
        </row>
        <row r="128">
          <cell r="B128" t="str">
            <v>The Warehouse of Lafayette</v>
          </cell>
        </row>
        <row r="129">
          <cell r="B129" t="str">
            <v>TOMLER SYSTEMS CORPORATION</v>
          </cell>
        </row>
        <row r="130">
          <cell r="B130" t="str">
            <v>TRICAD</v>
          </cell>
          <cell r="D130" t="str">
            <v>tricad.com</v>
          </cell>
        </row>
        <row r="131">
          <cell r="B131" t="str">
            <v>TWIN RIVERS MEDICAL LABORATORY</v>
          </cell>
          <cell r="D131" t="str">
            <v>TRMLAB.COM</v>
          </cell>
        </row>
        <row r="132">
          <cell r="B132" t="str">
            <v>US Molders</v>
          </cell>
          <cell r="D132" t="str">
            <v>usmolders.com</v>
          </cell>
        </row>
        <row r="133">
          <cell r="B133" t="str">
            <v>BIOANALYTICAL SYSTEMS</v>
          </cell>
          <cell r="D133" t="str">
            <v>BIOANALYTICAL.COM</v>
          </cell>
        </row>
        <row r="134">
          <cell r="B134" t="str">
            <v>Blackbird Clinical Services</v>
          </cell>
          <cell r="D134" t="str">
            <v>BlackbirdClinicalSvs.com</v>
          </cell>
        </row>
        <row r="135">
          <cell r="B135" t="str">
            <v>Dena Lukasik</v>
          </cell>
          <cell r="D135" t="str">
            <v>marykay.com</v>
          </cell>
        </row>
        <row r="136">
          <cell r="B136" t="str">
            <v>DelMar Information Technologies</v>
          </cell>
          <cell r="D136" t="str">
            <v>delmarit.com</v>
          </cell>
        </row>
        <row r="137">
          <cell r="B137" t="str">
            <v>Blue Print Specialties</v>
          </cell>
          <cell r="D137" t="str">
            <v>blueprintspecialties.net</v>
          </cell>
        </row>
        <row r="138">
          <cell r="B138" t="str">
            <v>DILLING MECHANICAL CoNTRACTORS</v>
          </cell>
          <cell r="D138" t="str">
            <v>dillinggroup.com</v>
          </cell>
        </row>
        <row r="139">
          <cell r="B139" t="str">
            <v>Baere Aerospace consulting</v>
          </cell>
          <cell r="D139" t="str">
            <v>baereaerospace.com</v>
          </cell>
        </row>
        <row r="140">
          <cell r="B140" t="str">
            <v>Wabash National corporation</v>
          </cell>
          <cell r="D140" t="str">
            <v>wabashnational.com</v>
          </cell>
        </row>
        <row r="141">
          <cell r="B141" t="str">
            <v>BraunAbilityrp</v>
          </cell>
          <cell r="D141" t="str">
            <v>braunability.com</v>
          </cell>
        </row>
        <row r="142">
          <cell r="B142" t="str">
            <v>EDLO SALES &amp; ENGINEERING</v>
          </cell>
          <cell r="D142" t="str">
            <v>edlosales.com</v>
          </cell>
        </row>
        <row r="143">
          <cell r="B143" t="str">
            <v>EIS Fibercoating</v>
          </cell>
          <cell r="D143" t="str">
            <v>fibercoating.com</v>
          </cell>
        </row>
        <row r="144">
          <cell r="B144" t="str">
            <v>EIS Packaging Machinery</v>
          </cell>
        </row>
        <row r="145">
          <cell r="B145" t="str">
            <v>Electronic Solutions company</v>
          </cell>
          <cell r="D145" t="str">
            <v>esolutionsco company.com</v>
          </cell>
        </row>
        <row r="146">
          <cell r="B146" t="str">
            <v>Raybestos Powertrain</v>
          </cell>
          <cell r="D146" t="str">
            <v>raybestospowertrain.com</v>
          </cell>
        </row>
        <row r="147">
          <cell r="B147" t="str">
            <v>Ruth Zehner</v>
          </cell>
          <cell r="C147" t="str">
            <v>Is this a company?</v>
          </cell>
        </row>
        <row r="148">
          <cell r="B148" t="str">
            <v>Innerwaves Massage Therapy</v>
          </cell>
          <cell r="D148" t="str">
            <v>innerwavesmassage.com</v>
          </cell>
        </row>
        <row r="149">
          <cell r="B149" t="str">
            <v>SCHWABRP.</v>
          </cell>
          <cell r="C149" t="str">
            <v>Site Available but not reachable</v>
          </cell>
        </row>
        <row r="150">
          <cell r="B150" t="str">
            <v>SIEMENS ENERGY &amp; AUTOMATION</v>
          </cell>
          <cell r="C150" t="str">
            <v>?????</v>
          </cell>
          <cell r="D150" t="str">
            <v>siemens.com</v>
          </cell>
        </row>
        <row r="151">
          <cell r="B151" t="str">
            <v>confirmdelivery.com</v>
          </cell>
          <cell r="D151" t="str">
            <v>confirmdelivery.com</v>
          </cell>
        </row>
        <row r="152">
          <cell r="B152" t="str">
            <v>iNTERNAL iMPACT</v>
          </cell>
          <cell r="D152" t="str">
            <v>internal-impact.com</v>
          </cell>
        </row>
        <row r="153">
          <cell r="B153" t="str">
            <v>Frontier Additive Manufacturing</v>
          </cell>
          <cell r="D153" t="str">
            <v>frontieradditivemanufacturing.com</v>
          </cell>
        </row>
        <row r="154">
          <cell r="B154" t="str">
            <v>Copper Moonffee</v>
          </cell>
          <cell r="D154" t="str">
            <v>coppermooncoffee.com</v>
          </cell>
        </row>
        <row r="155">
          <cell r="B155" t="str">
            <v>Isabel Hogue</v>
          </cell>
          <cell r="D155" t="str">
            <v>myhealthandretirement.com</v>
          </cell>
        </row>
        <row r="156">
          <cell r="B156" t="str">
            <v>Craft Appliance</v>
          </cell>
        </row>
        <row r="157">
          <cell r="B157" t="str">
            <v>Crawfordsville Audiology</v>
          </cell>
          <cell r="D157" t="str">
            <v>crawfordsvilleaudiology.com</v>
          </cell>
        </row>
        <row r="158">
          <cell r="B158" t="str">
            <v>J MILLER MECHANICAL</v>
          </cell>
        </row>
        <row r="159">
          <cell r="B159" t="str">
            <v>Crawford Industries</v>
          </cell>
          <cell r="D159" t="str">
            <v>crawford-industries.com</v>
          </cell>
        </row>
        <row r="160">
          <cell r="B160" t="str">
            <v>JANSSEN LANDSCAPING &amp; MAINTENANCE</v>
          </cell>
          <cell r="D160" t="str">
            <v>jansenlandscaping.com</v>
          </cell>
        </row>
        <row r="161">
          <cell r="B161" t="str">
            <v>SPRING MONTICELLO CORPORATION</v>
          </cell>
          <cell r="D161" t="str">
            <v>monticellospring.com</v>
          </cell>
        </row>
        <row r="162">
          <cell r="B162" t="str">
            <v>SSCI Information</v>
          </cell>
          <cell r="D162" t="str">
            <v>ssci-inc.com</v>
          </cell>
        </row>
        <row r="163">
          <cell r="B163" t="str">
            <v>STANDARD INDUSTRIAL SUPPLY</v>
          </cell>
          <cell r="D163" t="str">
            <v>standardindustrialsupply.net</v>
          </cell>
        </row>
        <row r="164">
          <cell r="B164" t="str">
            <v>Steiner Enterprises</v>
          </cell>
          <cell r="D164" t="str">
            <v>steineronline.com</v>
          </cell>
        </row>
        <row r="165">
          <cell r="B165" t="str">
            <v>Custom Forms</v>
          </cell>
          <cell r="D165" t="str">
            <v>customforms.com</v>
          </cell>
        </row>
        <row r="166">
          <cell r="B166" t="str">
            <v>STEINBERGER CONSTRUCTION</v>
          </cell>
          <cell r="D166" t="str">
            <v>sciteam.com</v>
          </cell>
        </row>
        <row r="167">
          <cell r="B167" t="str">
            <v>Goings Construction</v>
          </cell>
          <cell r="D167" t="str">
            <v>goingskitchenkorner.com</v>
          </cell>
        </row>
        <row r="168">
          <cell r="B168" t="str">
            <v>Summit/ems Corp</v>
          </cell>
          <cell r="D168" t="str">
            <v>summitems.com</v>
          </cell>
        </row>
        <row r="169">
          <cell r="B169" t="str">
            <v>Sunrise Enterprises</v>
          </cell>
          <cell r="D169" t="str">
            <v>hardebecktrucking.com</v>
          </cell>
        </row>
        <row r="170">
          <cell r="B170" t="str">
            <v>Guardian Technology Group</v>
          </cell>
          <cell r="D170" t="str">
            <v>guardiancnc.com</v>
          </cell>
        </row>
        <row r="171">
          <cell r="B171" t="str">
            <v>KIRBY RISK CORPORATION</v>
          </cell>
          <cell r="D171" t="str">
            <v>kirbyrisk.com</v>
          </cell>
        </row>
        <row r="172">
          <cell r="B172" t="str">
            <v>Laminating Specialties</v>
          </cell>
          <cell r="D172" t="str">
            <v>laminating-specialties.com</v>
          </cell>
        </row>
        <row r="173">
          <cell r="B173" t="str">
            <v>Current Technologies</v>
          </cell>
          <cell r="D173" t="str">
            <v>currtechinc.com</v>
          </cell>
        </row>
        <row r="174">
          <cell r="B174" t="str">
            <v>Logansport Machine company</v>
          </cell>
          <cell r="D174" t="str">
            <v>lmcworkholding.com</v>
          </cell>
        </row>
        <row r="175">
          <cell r="B175" t="str">
            <v>TEC PROFESSIONALS</v>
          </cell>
          <cell r="D175" t="str">
            <v>tecprofessionals.com</v>
          </cell>
        </row>
        <row r="176">
          <cell r="B176" t="str">
            <v>Terra Drive Systems</v>
          </cell>
          <cell r="D176" t="str">
            <v>tdsdrive.com</v>
          </cell>
        </row>
        <row r="177">
          <cell r="B177" t="str">
            <v>MIA Technologies</v>
          </cell>
          <cell r="D177" t="str">
            <v>mia-tech.com</v>
          </cell>
        </row>
        <row r="178">
          <cell r="B178" t="str">
            <v>Mid-Central Investigations</v>
          </cell>
          <cell r="D178" t="str">
            <v>ultimategadgets.net</v>
          </cell>
        </row>
        <row r="179">
          <cell r="B179" t="str">
            <v>Midwest Green Technologies</v>
          </cell>
          <cell r="D179" t="str">
            <v>midwestgt.net</v>
          </cell>
        </row>
        <row r="180">
          <cell r="B180" t="str">
            <v>W. G. Gentry</v>
          </cell>
        </row>
        <row r="181">
          <cell r="B181" t="str">
            <v>Wabash Valley Farms</v>
          </cell>
          <cell r="D181" t="str">
            <v>wfarms.com</v>
          </cell>
        </row>
        <row r="182">
          <cell r="B182" t="str">
            <v>Miller Bros. Farms</v>
          </cell>
          <cell r="C182" t="str">
            <v>NOT IN INDIANA</v>
          </cell>
        </row>
        <row r="183">
          <cell r="B183" t="str">
            <v>Wabash Environmental Products</v>
          </cell>
          <cell r="D183" t="str">
            <v>wabashenv.com</v>
          </cell>
        </row>
        <row r="184">
          <cell r="B184" t="str">
            <v>MKR Excavation &amp; Hauling</v>
          </cell>
        </row>
        <row r="185">
          <cell r="B185" t="str">
            <v>Wealing Brothers</v>
          </cell>
          <cell r="D185" t="str">
            <v>wealingbrothers.com</v>
          </cell>
        </row>
        <row r="186">
          <cell r="B186" t="str">
            <v>MONTICELLO SPRING CORPORATION</v>
          </cell>
          <cell r="D186" t="str">
            <v>monticellospring.com</v>
          </cell>
        </row>
        <row r="187">
          <cell r="B187" t="str">
            <v>Whiteunty Economic Development Organization</v>
          </cell>
          <cell r="D187" t="str">
            <v>whitecountyin.org</v>
          </cell>
        </row>
        <row r="188">
          <cell r="B188" t="str">
            <v>Wilken Enterprises</v>
          </cell>
          <cell r="D188" t="str">
            <v>wilkenenterprises.com</v>
          </cell>
        </row>
        <row r="189">
          <cell r="B189" t="str">
            <v>Work-Comp Management Services</v>
          </cell>
          <cell r="D189" t="str">
            <v>workcompms.net</v>
          </cell>
        </row>
        <row r="190">
          <cell r="B190" t="str">
            <v>Worwagatings</v>
          </cell>
          <cell r="D190" t="str">
            <v>woerwag.de</v>
          </cell>
        </row>
        <row r="191">
          <cell r="B191" t="str">
            <v>NATIONAL POWER SOURCE</v>
          </cell>
          <cell r="D191" t="str">
            <v>nationalpowersource.com</v>
          </cell>
        </row>
        <row r="192">
          <cell r="B192" t="str">
            <v>Zepeda Services</v>
          </cell>
          <cell r="D192" t="str">
            <v>zepedaservices.tripod.com</v>
          </cell>
        </row>
        <row r="193">
          <cell r="B193" t="str">
            <v>Zacharynfections</v>
          </cell>
          <cell r="D193" t="str">
            <v>zacharyconfections.com</v>
          </cell>
        </row>
        <row r="194">
          <cell r="B194" t="str">
            <v>Imaginestics</v>
          </cell>
          <cell r="D194" t="str">
            <v>imaginestics.com</v>
          </cell>
        </row>
        <row r="195">
          <cell r="B195" t="str">
            <v>Butler America</v>
          </cell>
          <cell r="D195" t="str">
            <v>butler.com</v>
          </cell>
        </row>
        <row r="196">
          <cell r="B196" t="str">
            <v>Peakmmunity Services</v>
          </cell>
          <cell r="D196" t="str">
            <v>peakcommunity.com</v>
          </cell>
        </row>
        <row r="197">
          <cell r="B197" t="str">
            <v>Picturesque Photography</v>
          </cell>
          <cell r="D197" t="str">
            <v>picturesquephoto.net</v>
          </cell>
        </row>
        <row r="198">
          <cell r="B198" t="str">
            <v>D'Hue Law</v>
          </cell>
          <cell r="D198" t="str">
            <v>dhuelaw.com</v>
          </cell>
        </row>
        <row r="199">
          <cell r="B199" t="str">
            <v>GRESH</v>
          </cell>
          <cell r="D199" t="str">
            <v>stanleysteemer.com</v>
          </cell>
        </row>
        <row r="200">
          <cell r="B200" t="str">
            <v>Helping Hand Chauffeur Service</v>
          </cell>
          <cell r="D200" t="str">
            <v>helpinghandchauffeur.com</v>
          </cell>
        </row>
        <row r="201">
          <cell r="B201" t="str">
            <v>Matthew Warren Spring</v>
          </cell>
          <cell r="D201" t="str">
            <v>mw-ind.com</v>
          </cell>
        </row>
        <row r="202">
          <cell r="B202" t="str">
            <v>McKinney Corporation</v>
          </cell>
          <cell r="D202" t="str">
            <v>mckinneycorp.com</v>
          </cell>
        </row>
        <row r="203">
          <cell r="B203" t="str">
            <v>MJV Group</v>
          </cell>
          <cell r="D203" t="str">
            <v>teammjv.com</v>
          </cell>
        </row>
        <row r="204">
          <cell r="B204" t="str">
            <v>WJB Group</v>
          </cell>
          <cell r="D204" t="str">
            <v>wjbgroup.com</v>
          </cell>
        </row>
        <row r="205">
          <cell r="B205" t="str">
            <v>C and F Fabricating</v>
          </cell>
          <cell r="D205" t="str">
            <v>cffabricating.com</v>
          </cell>
        </row>
        <row r="206">
          <cell r="B206" t="str">
            <v>Essential Process</v>
          </cell>
          <cell r="D206" t="str">
            <v>essentialprocess.com</v>
          </cell>
        </row>
        <row r="207">
          <cell r="B207" t="str">
            <v>Image Sales</v>
          </cell>
          <cell r="D207" t="str">
            <v>imagesales.net</v>
          </cell>
        </row>
        <row r="208">
          <cell r="B208" t="str">
            <v>IN Space</v>
          </cell>
          <cell r="D208" t="str">
            <v>inspace.com</v>
          </cell>
        </row>
        <row r="209">
          <cell r="B209" t="str">
            <v>Benner Team</v>
          </cell>
        </row>
        <row r="210">
          <cell r="B210" t="str">
            <v>Tru-Flex Metal Hose</v>
          </cell>
          <cell r="D210" t="str">
            <v>tru-flex.com</v>
          </cell>
        </row>
        <row r="211">
          <cell r="B211" t="str">
            <v>JOURNAL REVIEW</v>
          </cell>
          <cell r="D211" t="str">
            <v>journalreview.com</v>
          </cell>
        </row>
        <row r="212">
          <cell r="B212" t="str">
            <v>Modified Metals</v>
          </cell>
          <cell r="D212" t="str">
            <v>modifiedmetals.com</v>
          </cell>
        </row>
        <row r="213">
          <cell r="B213" t="str">
            <v>Abilities Services</v>
          </cell>
          <cell r="D213" t="str">
            <v>asipages.com</v>
          </cell>
        </row>
        <row r="214">
          <cell r="B214" t="str">
            <v>Penguin Random House</v>
          </cell>
          <cell r="D214" t="str">
            <v>penguinrandomhouse.com</v>
          </cell>
        </row>
        <row r="215">
          <cell r="B215" t="str">
            <v>California Pellet Mill</v>
          </cell>
          <cell r="D215" t="str">
            <v>cpm.net</v>
          </cell>
        </row>
        <row r="216">
          <cell r="B216" t="str">
            <v>City of Logansport</v>
          </cell>
          <cell r="D216" t="str">
            <v>cityoflogansport.org</v>
          </cell>
        </row>
        <row r="217">
          <cell r="B217" t="str">
            <v>CPP Filterrp</v>
          </cell>
          <cell r="D217" t="str">
            <v>cppfilter.com</v>
          </cell>
        </row>
        <row r="218">
          <cell r="B218" t="str">
            <v>Lafayette Materials Management company</v>
          </cell>
          <cell r="D218" t="str">
            <v>lammco.net</v>
          </cell>
        </row>
        <row r="219">
          <cell r="B219" t="str">
            <v>Crownrk &amp; Seal</v>
          </cell>
          <cell r="D219" t="str">
            <v>crowncork.com</v>
          </cell>
        </row>
        <row r="220">
          <cell r="B220" t="str">
            <v>Nucor Steel</v>
          </cell>
          <cell r="D220" t="str">
            <v>nucor.com</v>
          </cell>
        </row>
        <row r="221">
          <cell r="B221" t="str">
            <v>RR Donnelley</v>
          </cell>
          <cell r="D221" t="str">
            <v>rrdonnelley.com</v>
          </cell>
        </row>
        <row r="222">
          <cell r="B222" t="str">
            <v>Sommer Metalcraft</v>
          </cell>
          <cell r="D222" t="str">
            <v>sommercorp.com</v>
          </cell>
        </row>
        <row r="223">
          <cell r="B223" t="str">
            <v>Etratech</v>
          </cell>
          <cell r="D223" t="str">
            <v>etratech.com</v>
          </cell>
        </row>
        <row r="224">
          <cell r="B224" t="str">
            <v>iNc Empire</v>
          </cell>
          <cell r="D224" t="str">
            <v>incempire.com</v>
          </cell>
        </row>
        <row r="225">
          <cell r="B225" t="str">
            <v>Netwise Resources</v>
          </cell>
          <cell r="D225" t="str">
            <v>netwiseresources.com</v>
          </cell>
        </row>
        <row r="226">
          <cell r="B226" t="str">
            <v>Advanced Power Technologies</v>
          </cell>
          <cell r="D226" t="str">
            <v>apt-power.com</v>
          </cell>
        </row>
        <row r="227">
          <cell r="B227" t="str">
            <v>Bootmakers</v>
          </cell>
          <cell r="D227" t="str">
            <v>bootmakers.us</v>
          </cell>
        </row>
        <row r="228">
          <cell r="B228" t="str">
            <v>HAYDEN consulting</v>
          </cell>
          <cell r="D228" t="str">
            <v>haydenci.biz</v>
          </cell>
        </row>
        <row r="229">
          <cell r="B229" t="str">
            <v>IKIO LED LIGHTING</v>
          </cell>
          <cell r="D229" t="str">
            <v>ikioledlighting.com</v>
          </cell>
        </row>
        <row r="230">
          <cell r="B230" t="str">
            <v>Immaculate Cleaning</v>
          </cell>
          <cell r="D230">
            <v>0</v>
          </cell>
        </row>
        <row r="231">
          <cell r="B231" t="str">
            <v>Nick-Em Builders</v>
          </cell>
          <cell r="D231" t="str">
            <v>foppers.com</v>
          </cell>
        </row>
        <row r="232">
          <cell r="B232" t="str">
            <v>Indiana Microelectronics</v>
          </cell>
          <cell r="D232" t="str">
            <v>IndianaMicro.com</v>
          </cell>
        </row>
        <row r="233">
          <cell r="B233" t="str">
            <v>PURDUE RESEARCH FOUNDATION</v>
          </cell>
          <cell r="D233" t="str">
            <v>PRF.ORG</v>
          </cell>
        </row>
        <row r="234">
          <cell r="B234" t="str">
            <v>Oerlikon Fairfield</v>
          </cell>
          <cell r="D234" t="str">
            <v>fairfieldmfg.com</v>
          </cell>
        </row>
        <row r="235">
          <cell r="B235" t="str">
            <v>Watch Off</v>
          </cell>
          <cell r="D235" t="str">
            <v>watchoff.com</v>
          </cell>
        </row>
        <row r="236">
          <cell r="B236" t="str">
            <v>Whallon Machinery</v>
          </cell>
          <cell r="D236" t="str">
            <v>whallon.com</v>
          </cell>
        </row>
        <row r="237">
          <cell r="B237" t="str">
            <v>MULHAUPTS</v>
          </cell>
          <cell r="D237" t="str">
            <v>mulhaupts.com</v>
          </cell>
        </row>
        <row r="238">
          <cell r="B238" t="str">
            <v>MYERS SPRING company</v>
          </cell>
          <cell r="D238" t="str">
            <v>myersspring.com</v>
          </cell>
        </row>
        <row r="239">
          <cell r="B239" t="str">
            <v>Wingard Wheel Works</v>
          </cell>
          <cell r="D239" t="str">
            <v>wingard.com</v>
          </cell>
        </row>
        <row r="240">
          <cell r="B240" t="str">
            <v>Employee Benefit Solutions of Indiana</v>
          </cell>
          <cell r="D240" t="str">
            <v>ebsofindiana.com</v>
          </cell>
        </row>
        <row r="241">
          <cell r="B241" t="str">
            <v>Arconic</v>
          </cell>
          <cell r="D241" t="str">
            <v>arconic.com</v>
          </cell>
        </row>
        <row r="242">
          <cell r="B242" t="str">
            <v>Carmel Engineering</v>
          </cell>
          <cell r="D242" t="str">
            <v>carmeleng.com</v>
          </cell>
        </row>
        <row r="243">
          <cell r="B243" t="str">
            <v>HUNTER DORSETS</v>
          </cell>
          <cell r="D243" t="str">
            <v>hunterdorsets.com</v>
          </cell>
        </row>
        <row r="244">
          <cell r="B244" t="str">
            <v>CFO to GO</v>
          </cell>
          <cell r="D244">
            <v>0</v>
          </cell>
        </row>
        <row r="245">
          <cell r="B245" t="str">
            <v>Wealing Brothers</v>
          </cell>
          <cell r="D245" t="str">
            <v>wealingbrothers.com</v>
          </cell>
        </row>
        <row r="246">
          <cell r="B246" t="str">
            <v>Wabash Valley Farms</v>
          </cell>
          <cell r="D246" t="str">
            <v>wfarms.com</v>
          </cell>
        </row>
        <row r="247">
          <cell r="B247" t="str">
            <v>MIA Technologies</v>
          </cell>
          <cell r="D247" t="str">
            <v>mia-tech.com</v>
          </cell>
        </row>
        <row r="248">
          <cell r="B248" t="str">
            <v>Terra Drive Systems</v>
          </cell>
          <cell r="D248" t="str">
            <v>tdsdrive.com</v>
          </cell>
        </row>
        <row r="249">
          <cell r="B249" t="str">
            <v>TEC PROFESSIONALS</v>
          </cell>
          <cell r="D249" t="str">
            <v>tecprofessionals.com</v>
          </cell>
        </row>
        <row r="250">
          <cell r="B250" t="str">
            <v>Logansport Machine company</v>
          </cell>
          <cell r="D250" t="str">
            <v>lmcworkholding.com</v>
          </cell>
        </row>
        <row r="251">
          <cell r="B251" t="str">
            <v>Current Technologies</v>
          </cell>
          <cell r="D251" t="str">
            <v>currtechinc.com</v>
          </cell>
        </row>
        <row r="252">
          <cell r="B252" t="str">
            <v>Guardian Technology Group</v>
          </cell>
          <cell r="D252" t="str">
            <v>guardiancnc.com</v>
          </cell>
        </row>
        <row r="253">
          <cell r="B253" t="str">
            <v>Summit/emsrp</v>
          </cell>
          <cell r="D253" t="str">
            <v>summitems.com</v>
          </cell>
        </row>
        <row r="254">
          <cell r="B254" t="str">
            <v>Goingsnstruction</v>
          </cell>
          <cell r="D254" t="str">
            <v>goingskitchenkorner.com</v>
          </cell>
        </row>
        <row r="255">
          <cell r="B255" t="str">
            <v>STEINBERGER CONSTRUCTION</v>
          </cell>
          <cell r="D255" t="str">
            <v>sciteam.com</v>
          </cell>
        </row>
        <row r="256">
          <cell r="B256" t="str">
            <v>Custom Forms</v>
          </cell>
          <cell r="D256" t="str">
            <v>customforms.com</v>
          </cell>
        </row>
        <row r="257">
          <cell r="B257" t="str">
            <v>Steiner Enterprises</v>
          </cell>
          <cell r="D257" t="str">
            <v>steineronline.com</v>
          </cell>
        </row>
        <row r="258">
          <cell r="B258" t="str">
            <v>STANDARD INDUSTRIAL SUPPLY</v>
          </cell>
          <cell r="D258" t="str">
            <v>standardindustrialsupply.net</v>
          </cell>
        </row>
        <row r="259">
          <cell r="B259" t="str">
            <v>J R Kelly company</v>
          </cell>
          <cell r="D259" t="str">
            <v>jrkellyco.com</v>
          </cell>
        </row>
        <row r="260">
          <cell r="B260" t="str">
            <v>Warren County Local Economic Development</v>
          </cell>
          <cell r="D260" t="str">
            <v>warrenadvantage.com</v>
          </cell>
        </row>
        <row r="261">
          <cell r="B261" t="str">
            <v>Visual Advantage</v>
          </cell>
          <cell r="D261" t="str">
            <v>visadvantage.com</v>
          </cell>
        </row>
        <row r="262">
          <cell r="B262" t="str">
            <v>MEMORIAL HOSPITAL</v>
          </cell>
          <cell r="D262" t="str">
            <v>mhhcc.org</v>
          </cell>
        </row>
        <row r="263">
          <cell r="B263" t="str">
            <v>The American Gardener</v>
          </cell>
          <cell r="D263" t="str">
            <v>ahsgardening.org</v>
          </cell>
        </row>
        <row r="264">
          <cell r="B264" t="str">
            <v>TALBERT MANUFACTURING</v>
          </cell>
          <cell r="D264" t="str">
            <v>talbertmfg.com</v>
          </cell>
        </row>
        <row r="265">
          <cell r="B265" t="str">
            <v>Logan Stampings</v>
          </cell>
          <cell r="D265" t="str">
            <v>loganstampings.com</v>
          </cell>
        </row>
        <row r="266">
          <cell r="B266" t="str">
            <v>LEP Special Fasteners</v>
          </cell>
          <cell r="D266" t="str">
            <v>lepinc.com</v>
          </cell>
        </row>
        <row r="267">
          <cell r="B267" t="str">
            <v>Krintz Lawn Care</v>
          </cell>
          <cell r="D267" t="str">
            <v>krintzlawncare.com</v>
          </cell>
        </row>
        <row r="268">
          <cell r="B268" t="str">
            <v>Kramer Brothers Lumber company</v>
          </cell>
          <cell r="D268" t="str">
            <v>kramerlumber.com</v>
          </cell>
        </row>
        <row r="269">
          <cell r="B269" t="str">
            <v>KB consulting</v>
          </cell>
          <cell r="D269">
            <v>0</v>
          </cell>
        </row>
        <row r="270">
          <cell r="B270" t="str">
            <v>Harrison Steel Castings</v>
          </cell>
          <cell r="D270" t="str">
            <v>hscast.com</v>
          </cell>
        </row>
        <row r="271">
          <cell r="B271" t="str">
            <v>Tri-Esco</v>
          </cell>
          <cell r="D271" t="str">
            <v>triesco.com</v>
          </cell>
        </row>
        <row r="272">
          <cell r="B272" t="str">
            <v>Sommer Metalcraft</v>
          </cell>
          <cell r="D272" t="str">
            <v>sommercorp.com</v>
          </cell>
        </row>
        <row r="273">
          <cell r="B273" t="str">
            <v>Plymouth Tube</v>
          </cell>
          <cell r="D273" t="e">
            <v>#N/A</v>
          </cell>
        </row>
        <row r="274">
          <cell r="B274" t="str">
            <v>Performance Master Coil Processing</v>
          </cell>
          <cell r="D274" t="str">
            <v>metalmaster.com/performance.html</v>
          </cell>
        </row>
        <row r="275">
          <cell r="B275" t="str">
            <v>Oscar-Winski</v>
          </cell>
          <cell r="D275" t="e">
            <v>#N/A</v>
          </cell>
        </row>
        <row r="276">
          <cell r="B276" t="str">
            <v>Nucor Steel</v>
          </cell>
          <cell r="D276" t="str">
            <v>nucor.com/</v>
          </cell>
        </row>
        <row r="277">
          <cell r="B277" t="str">
            <v>Cives Steel</v>
          </cell>
          <cell r="D277" t="e">
            <v>#N/A</v>
          </cell>
        </row>
        <row r="278">
          <cell r="B278" t="str">
            <v>Madeline Morgan</v>
          </cell>
          <cell r="D278" t="str">
            <v>mmmlaw.com</v>
          </cell>
        </row>
        <row r="279">
          <cell r="B279" t="str">
            <v>MJV Group</v>
          </cell>
          <cell r="D279" t="str">
            <v>teammjv.com</v>
          </cell>
        </row>
        <row r="280">
          <cell r="B280" t="str">
            <v>McKinney Corporation</v>
          </cell>
          <cell r="D280" t="str">
            <v>mckinneycorp.com</v>
          </cell>
        </row>
        <row r="281">
          <cell r="B281" t="str">
            <v>GRESH</v>
          </cell>
          <cell r="D281" t="str">
            <v>stanleysteemer.com</v>
          </cell>
        </row>
        <row r="282">
          <cell r="B282" t="str">
            <v>D'Hue Law</v>
          </cell>
          <cell r="D282" t="str">
            <v>dhuelaw.com</v>
          </cell>
        </row>
        <row r="283">
          <cell r="B283" t="str">
            <v>Peakmmunity Services</v>
          </cell>
          <cell r="D283" t="str">
            <v>peakcommunity.com</v>
          </cell>
        </row>
        <row r="284">
          <cell r="B284" t="str">
            <v>Butler America</v>
          </cell>
          <cell r="D284" t="str">
            <v>butler.com</v>
          </cell>
        </row>
        <row r="285">
          <cell r="B285" t="str">
            <v>Imaginestics</v>
          </cell>
          <cell r="D285" t="str">
            <v>imaginestics.com</v>
          </cell>
        </row>
        <row r="286">
          <cell r="B286" t="str">
            <v>Zacharynfections</v>
          </cell>
          <cell r="D286" t="str">
            <v>zacharyconfections.com</v>
          </cell>
        </row>
        <row r="287">
          <cell r="B287" t="str">
            <v>People's Brewing company</v>
          </cell>
          <cell r="D287" t="str">
            <v>peoplesbrew.com</v>
          </cell>
        </row>
        <row r="288">
          <cell r="B288" t="str">
            <v>Clinton Investigations</v>
          </cell>
          <cell r="D288" t="str">
            <v>clintoninvestigations.com</v>
          </cell>
        </row>
        <row r="289">
          <cell r="B289" t="str">
            <v>Path Partners</v>
          </cell>
          <cell r="D289" t="str">
            <v>pathpartners.com</v>
          </cell>
        </row>
        <row r="290">
          <cell r="B290" t="str">
            <v>CLARK TRUCK EQUIPMENT</v>
          </cell>
          <cell r="D290" t="str">
            <v>clarktruck-in.com</v>
          </cell>
        </row>
        <row r="291">
          <cell r="B291" t="str">
            <v>Oscar Winski company</v>
          </cell>
          <cell r="D291" t="str">
            <v>oscarwinski.com</v>
          </cell>
        </row>
        <row r="292">
          <cell r="B292" t="str">
            <v>Accuburn</v>
          </cell>
          <cell r="D292" t="str">
            <v>accuburninc.com</v>
          </cell>
        </row>
        <row r="293">
          <cell r="B293" t="str">
            <v>ABC Metals</v>
          </cell>
          <cell r="D293" t="str">
            <v>abcmetals.com</v>
          </cell>
        </row>
        <row r="294">
          <cell r="B294" t="str">
            <v>RADIAN RESEARCH</v>
          </cell>
          <cell r="D294" t="str">
            <v>radianresearch.com</v>
          </cell>
        </row>
        <row r="295">
          <cell r="B295" t="str">
            <v>3 Pointnnection</v>
          </cell>
          <cell r="D295" t="str">
            <v>windowgenie.com</v>
          </cell>
        </row>
        <row r="296">
          <cell r="B296" t="str">
            <v>Greater Lafayette Commerce</v>
          </cell>
          <cell r="D296" t="str">
            <v>greaterlafayettecommerce.com</v>
          </cell>
        </row>
        <row r="297">
          <cell r="B297" t="str">
            <v>K.L. Security Enterprises</v>
          </cell>
          <cell r="D297" t="str">
            <v>klsecurity.com</v>
          </cell>
        </row>
        <row r="298">
          <cell r="B298" t="str">
            <v>JR'S LAWN SERVICE</v>
          </cell>
          <cell r="D298" t="str">
            <v>jrlawn.com</v>
          </cell>
        </row>
        <row r="299">
          <cell r="B299" t="str">
            <v>Godlove Enterprises</v>
          </cell>
          <cell r="D299" t="str">
            <v>godloveent.com</v>
          </cell>
        </row>
        <row r="300">
          <cell r="B300" t="str">
            <v>Jordan Mfg</v>
          </cell>
          <cell r="D300" t="str">
            <v>jordanmanufacturing.com</v>
          </cell>
        </row>
        <row r="301">
          <cell r="B301" t="str">
            <v>Custom Surface Solutions</v>
          </cell>
          <cell r="D301" t="str">
            <v>themadmatterinc.com</v>
          </cell>
        </row>
        <row r="302">
          <cell r="B302" t="str">
            <v>Central Indiana &amp; Western Railroad</v>
          </cell>
          <cell r="D302" t="str">
            <v>csx.com</v>
          </cell>
        </row>
        <row r="303">
          <cell r="B303" t="str">
            <v>Evonik Industries</v>
          </cell>
          <cell r="D303" t="str">
            <v>evonik.com</v>
          </cell>
        </row>
        <row r="304">
          <cell r="B304" t="str">
            <v>ZS Systems</v>
          </cell>
          <cell r="D304" t="str">
            <v>zsinstruments.com</v>
          </cell>
        </row>
        <row r="305">
          <cell r="B305" t="str">
            <v>Harrison Steel Castings</v>
          </cell>
          <cell r="D305" t="str">
            <v>hscast.com</v>
          </cell>
        </row>
        <row r="306">
          <cell r="B306" t="str">
            <v>Strasburger Trucking</v>
          </cell>
          <cell r="D306" t="str">
            <v>strasburgertrucking.com</v>
          </cell>
        </row>
        <row r="307">
          <cell r="B307" t="str">
            <v>DYAD INDUSTRIAL</v>
          </cell>
          <cell r="D307" t="str">
            <v>dyadindustrial.com</v>
          </cell>
        </row>
        <row r="308">
          <cell r="B308" t="str">
            <v>Caterpiller</v>
          </cell>
          <cell r="D308" t="str">
            <v>cat.com</v>
          </cell>
        </row>
        <row r="309">
          <cell r="B309" t="str">
            <v>Oerlikon Fairfield</v>
          </cell>
          <cell r="D309" t="str">
            <v>fairfieldmfg.com</v>
          </cell>
        </row>
        <row r="310">
          <cell r="B310" t="str">
            <v>GE Aviation</v>
          </cell>
          <cell r="D310" t="str">
            <v>ge.com</v>
          </cell>
        </row>
        <row r="311">
          <cell r="B311" t="str">
            <v>Tierney Industrial Warehouse</v>
          </cell>
          <cell r="D311" t="str">
            <v>tierneywarehouse.com</v>
          </cell>
        </row>
        <row r="312">
          <cell r="B312" t="str">
            <v>Packaging Systems of Indiana</v>
          </cell>
          <cell r="D312" t="str">
            <v>packaging-systems.com</v>
          </cell>
        </row>
        <row r="313">
          <cell r="B313" t="str">
            <v>REBATH OF LAFAYETTE</v>
          </cell>
          <cell r="D313" t="str">
            <v>rebath.com</v>
          </cell>
        </row>
        <row r="314">
          <cell r="B314" t="str">
            <v>American Welding &amp; Gas</v>
          </cell>
          <cell r="D314" t="str">
            <v>amwelding.com</v>
          </cell>
        </row>
        <row r="315">
          <cell r="B315" t="str">
            <v>Stewart Grain</v>
          </cell>
          <cell r="D315" t="str">
            <v>stewartgrain.com</v>
          </cell>
        </row>
        <row r="316">
          <cell r="B316" t="str">
            <v>Donaldson</v>
          </cell>
          <cell r="D316" t="str">
            <v>donaldson.com</v>
          </cell>
        </row>
        <row r="317">
          <cell r="B317" t="str">
            <v>Whallon Machinery</v>
          </cell>
          <cell r="D317" t="str">
            <v>whallon.com</v>
          </cell>
        </row>
        <row r="318">
          <cell r="B318" t="str">
            <v>Wastequip</v>
          </cell>
          <cell r="D318" t="e">
            <v>#N/A</v>
          </cell>
        </row>
        <row r="319">
          <cell r="B319" t="str">
            <v>Traction Auto</v>
          </cell>
          <cell r="D319" t="str">
            <v>traction.com</v>
          </cell>
        </row>
        <row r="320">
          <cell r="B320" t="str">
            <v>Subaru of Indiana Automotive</v>
          </cell>
          <cell r="D320" t="str">
            <v>subaru-sia.com</v>
          </cell>
        </row>
        <row r="321">
          <cell r="B321" t="str">
            <v>Road Safe Traffic Systems</v>
          </cell>
          <cell r="D321" t="str">
            <v>roadsafetraffic.com</v>
          </cell>
        </row>
        <row r="322">
          <cell r="B322" t="str">
            <v>Raybestos powertrain</v>
          </cell>
          <cell r="D322" t="str">
            <v>raybestospowertrain.com</v>
          </cell>
        </row>
        <row r="323">
          <cell r="B323" t="str">
            <v>Hog Slat</v>
          </cell>
          <cell r="D323" t="str">
            <v>hogslat.com</v>
          </cell>
        </row>
        <row r="324">
          <cell r="B324" t="str">
            <v>Drug Plastics and Glass company</v>
          </cell>
          <cell r="D324" t="str">
            <v>drugplastics.com</v>
          </cell>
        </row>
        <row r="325">
          <cell r="B325" t="str">
            <v>Holscher Products</v>
          </cell>
          <cell r="D325" t="str">
            <v>holscherproductsinc.com</v>
          </cell>
        </row>
        <row r="326">
          <cell r="B326" t="str">
            <v>Kerkhoff Associates</v>
          </cell>
          <cell r="D326" t="str">
            <v>kacomponents.com</v>
          </cell>
        </row>
        <row r="327">
          <cell r="B327" t="str">
            <v>Mondi Bags Usa</v>
          </cell>
          <cell r="D327" t="str">
            <v>pvgard.com</v>
          </cell>
        </row>
        <row r="328">
          <cell r="B328" t="str">
            <v>Oxford House,orporated</v>
          </cell>
          <cell r="D328" t="str">
            <v>oxford-house.com</v>
          </cell>
        </row>
        <row r="329">
          <cell r="B329" t="str">
            <v>Powell Systems</v>
          </cell>
          <cell r="D329" t="str">
            <v>powellsystems.com</v>
          </cell>
        </row>
        <row r="330">
          <cell r="B330" t="str">
            <v>Rowe Truck Equipment</v>
          </cell>
          <cell r="D330" t="str">
            <v>rowetruck.com</v>
          </cell>
        </row>
        <row r="331">
          <cell r="B331" t="str">
            <v>Delphi Body Works</v>
          </cell>
          <cell r="D331" t="str">
            <v>delphibodyworks.com</v>
          </cell>
        </row>
        <row r="332">
          <cell r="B332" t="str">
            <v>Delphi Products</v>
          </cell>
        </row>
        <row r="333">
          <cell r="B333" t="str">
            <v>DPC Delphi Products</v>
          </cell>
        </row>
        <row r="334">
          <cell r="B334" t="str">
            <v>PTI Machining</v>
          </cell>
          <cell r="D334" t="str">
            <v>swissparts.com</v>
          </cell>
        </row>
        <row r="335">
          <cell r="B335" t="str">
            <v>Zinn Kitchens</v>
          </cell>
          <cell r="D335" t="str">
            <v>zinnkitchens.com</v>
          </cell>
        </row>
        <row r="336">
          <cell r="B336" t="str">
            <v>Indiana Packers Corporation</v>
          </cell>
          <cell r="D336" t="str">
            <v>inpac.com</v>
          </cell>
        </row>
        <row r="337">
          <cell r="B337" t="str">
            <v>Tri Green Tractors</v>
          </cell>
          <cell r="D337" t="str">
            <v>trigreentractor.com</v>
          </cell>
        </row>
        <row r="338">
          <cell r="B338" t="str">
            <v>A. Raymond Tinnerman Automotive</v>
          </cell>
          <cell r="D338" t="str">
            <v>araymondtinnerman.com</v>
          </cell>
        </row>
        <row r="339">
          <cell r="B339" t="str">
            <v>ABC Metals</v>
          </cell>
        </row>
        <row r="340">
          <cell r="B340" t="str">
            <v>Cal-Comp USA</v>
          </cell>
          <cell r="D340" t="str">
            <v>calcompusa.com</v>
          </cell>
        </row>
        <row r="341">
          <cell r="B341" t="str">
            <v>Carter Fuel Systems</v>
          </cell>
          <cell r="D341" t="str">
            <v>carterfuelsystems.com</v>
          </cell>
        </row>
        <row r="342">
          <cell r="B342" t="str">
            <v>Commscope Technologies</v>
          </cell>
          <cell r="D342" t="str">
            <v>commscope.com</v>
          </cell>
        </row>
        <row r="343">
          <cell r="B343" t="str">
            <v>Eis Fibercoating</v>
          </cell>
          <cell r="D343" t="str">
            <v>fibercoating.com</v>
          </cell>
        </row>
        <row r="344">
          <cell r="B344" t="str">
            <v>Engineering &amp; Industrial Service</v>
          </cell>
          <cell r="D344" t="str">
            <v>eislogan.com</v>
          </cell>
        </row>
        <row r="345">
          <cell r="B345" t="str">
            <v>Grand Industrial</v>
          </cell>
          <cell r="D345" t="str">
            <v>grandindustrial.com</v>
          </cell>
        </row>
        <row r="346">
          <cell r="B346" t="str">
            <v>H.T.I.</v>
          </cell>
          <cell r="D346" t="str">
            <v>callhti.com</v>
          </cell>
        </row>
        <row r="347">
          <cell r="B347" t="str">
            <v>Hopper Development</v>
          </cell>
          <cell r="D347" t="str">
            <v>teamhdi.com</v>
          </cell>
        </row>
        <row r="348">
          <cell r="B348" t="str">
            <v>Indiana Dimension</v>
          </cell>
          <cell r="D348" t="str">
            <v>indianadimension.com</v>
          </cell>
        </row>
        <row r="349">
          <cell r="B349" t="str">
            <v>Interactions</v>
          </cell>
          <cell r="D349" t="str">
            <v>pepsilogan.com</v>
          </cell>
        </row>
        <row r="350">
          <cell r="B350" t="str">
            <v>Ironmonger Spring</v>
          </cell>
          <cell r="D350" t="str">
            <v>ironmongerspringdiv.com</v>
          </cell>
        </row>
        <row r="351">
          <cell r="B351" t="str">
            <v>Kauffman Engineering</v>
          </cell>
          <cell r="D351" t="str">
            <v>kewire.com</v>
          </cell>
        </row>
        <row r="352">
          <cell r="B352" t="str">
            <v>Logan Stampings</v>
          </cell>
          <cell r="D352" t="str">
            <v>loganstampings.com</v>
          </cell>
        </row>
        <row r="353">
          <cell r="B353" t="str">
            <v>Logansport Machine</v>
          </cell>
          <cell r="D353" t="str">
            <v>lmcworkholding.com</v>
          </cell>
        </row>
        <row r="354">
          <cell r="B354" t="str">
            <v>Matthew Warren</v>
          </cell>
          <cell r="D354" t="str">
            <v>mw-ind.com</v>
          </cell>
        </row>
        <row r="355">
          <cell r="B355" t="str">
            <v>Myers Spring</v>
          </cell>
          <cell r="D355" t="str">
            <v>myersspring.com</v>
          </cell>
        </row>
        <row r="356">
          <cell r="B356" t="str">
            <v>Nelson Acquisition</v>
          </cell>
          <cell r="D356" t="str">
            <v>tubefabricationindustries.com</v>
          </cell>
        </row>
        <row r="357">
          <cell r="B357" t="str">
            <v>Quality Die Set Corp</v>
          </cell>
        </row>
        <row r="358">
          <cell r="B358" t="str">
            <v>SUS Cast Products</v>
          </cell>
          <cell r="D358" t="str">
            <v>suscastproducts.com</v>
          </cell>
        </row>
        <row r="359">
          <cell r="B359" t="str">
            <v>Small Parts</v>
          </cell>
          <cell r="D359" t="str">
            <v>smallpartsinc.com</v>
          </cell>
        </row>
        <row r="360">
          <cell r="B360" t="str">
            <v>Small Parts</v>
          </cell>
          <cell r="D360" t="str">
            <v>smallpartsinc.com</v>
          </cell>
        </row>
        <row r="361">
          <cell r="B361" t="str">
            <v>Summit/Ems Corporation</v>
          </cell>
          <cell r="D361" t="str">
            <v>summitems.com</v>
          </cell>
        </row>
        <row r="362">
          <cell r="B362" t="str">
            <v>SUS Cast Products</v>
          </cell>
        </row>
        <row r="363">
          <cell r="B363" t="str">
            <v>Tube Fabrication Industries</v>
          </cell>
          <cell r="D363" t="str">
            <v>tubefabricationindustries.com</v>
          </cell>
        </row>
        <row r="364">
          <cell r="B364" t="str">
            <v>Tyson Foods</v>
          </cell>
          <cell r="D364" t="str">
            <v>tysonfoods.com</v>
          </cell>
        </row>
        <row r="365">
          <cell r="B365" t="str">
            <v>Valley Tool &amp; Die Stampings</v>
          </cell>
        </row>
        <row r="366">
          <cell r="B366" t="str">
            <v>Whallon Machinery</v>
          </cell>
          <cell r="D366" t="str">
            <v>whallon.com</v>
          </cell>
        </row>
        <row r="367">
          <cell r="B367" t="str">
            <v>Interactions</v>
          </cell>
          <cell r="D367" t="str">
            <v>pepsilogan.com</v>
          </cell>
        </row>
        <row r="368">
          <cell r="B368" t="str">
            <v>Lehigh Hanson Ecc</v>
          </cell>
          <cell r="D368" t="str">
            <v>lehighhanson.com</v>
          </cell>
        </row>
        <row r="369">
          <cell r="B369" t="str">
            <v>Tyson Foods</v>
          </cell>
          <cell r="D369" t="str">
            <v>tysonfoods.com</v>
          </cell>
        </row>
        <row r="370">
          <cell r="B370" t="str">
            <v>Tyson Fresh Meats</v>
          </cell>
          <cell r="D370" t="str">
            <v>tysonfreshmeats.com</v>
          </cell>
        </row>
        <row r="371">
          <cell r="B371" t="str">
            <v>Archer-Daniels-Midland company</v>
          </cell>
          <cell r="D371" t="str">
            <v>adm.com</v>
          </cell>
        </row>
        <row r="372">
          <cell r="B372" t="str">
            <v>Bell Machine company</v>
          </cell>
          <cell r="D372" t="str">
            <v>basteel.com</v>
          </cell>
        </row>
        <row r="373">
          <cell r="B373" t="str">
            <v>Coomer &amp; Sons Sawmill &amp; Pallet</v>
          </cell>
          <cell r="D373" t="str">
            <v>coomersawmill.com</v>
          </cell>
        </row>
        <row r="374">
          <cell r="B374" t="str">
            <v>CTB MN Investment</v>
          </cell>
          <cell r="D374" t="str">
            <v>ctbinc.com</v>
          </cell>
        </row>
        <row r="375">
          <cell r="B375" t="str">
            <v>Ctb</v>
          </cell>
          <cell r="D375" t="str">
            <v>brockgrain.com</v>
          </cell>
        </row>
        <row r="376">
          <cell r="B376" t="str">
            <v>Donaldson company</v>
          </cell>
          <cell r="D376" t="str">
            <v>donaldson.com</v>
          </cell>
        </row>
        <row r="377">
          <cell r="B377" t="str">
            <v>DSMating Resins</v>
          </cell>
          <cell r="D377" t="str">
            <v>dsm.com</v>
          </cell>
        </row>
        <row r="378">
          <cell r="B378" t="str">
            <v>Excel Tool &amp; Engineering</v>
          </cell>
          <cell r="D378" t="str">
            <v>exceltoolandengineering.com</v>
          </cell>
        </row>
        <row r="379">
          <cell r="B379" t="str">
            <v>Federal-Mogul</v>
          </cell>
          <cell r="D379" t="str">
            <v>federalmogul.com</v>
          </cell>
        </row>
        <row r="380">
          <cell r="B380" t="str">
            <v>Fontana Fasteners</v>
          </cell>
          <cell r="D380" t="str">
            <v>acument.com</v>
          </cell>
        </row>
        <row r="381">
          <cell r="B381" t="str">
            <v>Frito-Lay North America</v>
          </cell>
          <cell r="D381" t="str">
            <v>fritolay.com</v>
          </cell>
        </row>
        <row r="382">
          <cell r="B382" t="str">
            <v>National Cigar Corporation</v>
          </cell>
        </row>
        <row r="383">
          <cell r="B383" t="str">
            <v>Nhk Seating of America</v>
          </cell>
          <cell r="D383" t="str">
            <v>www.nhkseating.com</v>
          </cell>
        </row>
        <row r="384">
          <cell r="B384" t="str">
            <v>Northside Machine &amp; Tool</v>
          </cell>
          <cell r="D384" t="str">
            <v>northsidemachineandtool.com</v>
          </cell>
        </row>
        <row r="385">
          <cell r="B385" t="str">
            <v>Ntk Precision Axle Corporation</v>
          </cell>
          <cell r="D385" t="str">
            <v>ntkaxle.com</v>
          </cell>
        </row>
        <row r="386">
          <cell r="B386" t="str">
            <v>Pepsi Bottling Ventures</v>
          </cell>
          <cell r="D386" t="str">
            <v>pepsibottlingventures.com</v>
          </cell>
        </row>
        <row r="387">
          <cell r="B387" t="str">
            <v>Sun Chemical Corporation</v>
          </cell>
          <cell r="D387" t="str">
            <v>sunchemical.com</v>
          </cell>
        </row>
        <row r="388">
          <cell r="B388" t="str">
            <v>Tech Group North America</v>
          </cell>
        </row>
        <row r="389">
          <cell r="B389" t="str">
            <v>The Forest Products Group</v>
          </cell>
          <cell r="D389" t="str">
            <v>forestproductsgroup.com</v>
          </cell>
        </row>
        <row r="390">
          <cell r="B390" t="str">
            <v>Vicksmetal</v>
          </cell>
        </row>
        <row r="391">
          <cell r="B391" t="str">
            <v>Vicksmetal Armco Associates</v>
          </cell>
          <cell r="D391" t="str">
            <v>vmccore.com</v>
          </cell>
        </row>
        <row r="392">
          <cell r="B392" t="str">
            <v>Westrock CP</v>
          </cell>
          <cell r="D392" t="str">
            <v>rocktenn.com</v>
          </cell>
        </row>
        <row r="393">
          <cell r="B393" t="str">
            <v>Zacharynfections</v>
          </cell>
          <cell r="D393" t="str">
            <v>zacharyconfections.com</v>
          </cell>
        </row>
        <row r="394">
          <cell r="B394" t="str">
            <v>Pepsi Bottling Ventures</v>
          </cell>
          <cell r="D394" t="str">
            <v>pepsibottlingventures.com</v>
          </cell>
        </row>
        <row r="395">
          <cell r="B395" t="str">
            <v>Archer-Daniels-Midland company</v>
          </cell>
          <cell r="D395" t="str">
            <v>adm.com</v>
          </cell>
        </row>
        <row r="396">
          <cell r="B396" t="str">
            <v>masterguard</v>
          </cell>
        </row>
        <row r="397">
          <cell r="B397" t="str">
            <v>Bio-Alternative</v>
          </cell>
          <cell r="D397" t="str">
            <v>bio-alternatives.net</v>
          </cell>
        </row>
        <row r="398">
          <cell r="B398" t="str">
            <v>C&amp;D Technologies</v>
          </cell>
          <cell r="D398" t="str">
            <v>cdtechno.com</v>
          </cell>
        </row>
        <row r="399">
          <cell r="B399" t="str">
            <v>Flex-N-Gate</v>
          </cell>
          <cell r="D399" t="str">
            <v>flex-n-gate.com</v>
          </cell>
        </row>
        <row r="400">
          <cell r="B400" t="str">
            <v>Fountain Foundry Corporation</v>
          </cell>
          <cell r="D400" t="str">
            <v>fountainfoundry.com</v>
          </cell>
        </row>
        <row r="401">
          <cell r="B401" t="str">
            <v>Fountion Founder</v>
          </cell>
        </row>
        <row r="402">
          <cell r="B402" t="str">
            <v>Master Guard</v>
          </cell>
          <cell r="D402" t="str">
            <v>masterguard.com</v>
          </cell>
        </row>
        <row r="403">
          <cell r="B403" t="str">
            <v>Myers Steel Fabricating</v>
          </cell>
          <cell r="D403" t="str">
            <v>myerssteelfab.com</v>
          </cell>
        </row>
        <row r="404">
          <cell r="B404" t="str">
            <v>Steel Grip</v>
          </cell>
          <cell r="D404" t="str">
            <v>steelgripinc.com</v>
          </cell>
        </row>
        <row r="405">
          <cell r="B405" t="str">
            <v>The Harrison Steel Castings</v>
          </cell>
          <cell r="D405" t="str">
            <v>hscast.com</v>
          </cell>
        </row>
        <row r="406">
          <cell r="B406" t="str">
            <v>Thyssenkrupp Crankshaft company</v>
          </cell>
          <cell r="D406" t="str">
            <v>thyssenkrupp-crankshaft.com</v>
          </cell>
        </row>
        <row r="407">
          <cell r="B407" t="str">
            <v>The Home City Ice company</v>
          </cell>
          <cell r="D407" t="str">
            <v>homecityice.com</v>
          </cell>
        </row>
        <row r="408">
          <cell r="B408" t="str">
            <v>Acuity Brands Lighting</v>
          </cell>
          <cell r="D408" t="str">
            <v>acuitybrands.com</v>
          </cell>
        </row>
        <row r="409">
          <cell r="B409" t="str">
            <v>ANDRITZ Herr-Voss Stamco</v>
          </cell>
          <cell r="D409" t="str">
            <v>herr-voss.com</v>
          </cell>
        </row>
        <row r="410">
          <cell r="B410" t="str">
            <v>Archer-Daniels-Midland company</v>
          </cell>
          <cell r="D410" t="str">
            <v>adm.com</v>
          </cell>
        </row>
        <row r="411">
          <cell r="B411" t="str">
            <v>Banjo Corporation</v>
          </cell>
          <cell r="D411" t="str">
            <v>banjocorp.com</v>
          </cell>
        </row>
        <row r="412">
          <cell r="B412" t="str">
            <v>Closure Systems International</v>
          </cell>
          <cell r="D412" t="str">
            <v>csiclosures.com</v>
          </cell>
        </row>
        <row r="413">
          <cell r="B413" t="str">
            <v>Closure Systems International</v>
          </cell>
          <cell r="D413" t="str">
            <v>csiclosures.com</v>
          </cell>
        </row>
        <row r="414">
          <cell r="B414" t="str">
            <v>CPM Acquisitionrp.</v>
          </cell>
          <cell r="D414" t="str">
            <v>cpm.net</v>
          </cell>
        </row>
        <row r="415">
          <cell r="B415" t="str">
            <v>Crawford Industries, L.L.C.</v>
          </cell>
          <cell r="D415" t="str">
            <v>crawford-industries.com</v>
          </cell>
        </row>
        <row r="416">
          <cell r="B416" t="str">
            <v>Crown cork &amp; Seal</v>
          </cell>
          <cell r="D416" t="str">
            <v>crowncork.com</v>
          </cell>
        </row>
        <row r="417">
          <cell r="B417" t="str">
            <v>Friction Products company</v>
          </cell>
        </row>
        <row r="418">
          <cell r="B418" t="str">
            <v>Heritage Products</v>
          </cell>
          <cell r="D418" t="str">
            <v>heritageproductsinc.com</v>
          </cell>
        </row>
        <row r="419">
          <cell r="B419" t="str">
            <v>International Paper company</v>
          </cell>
          <cell r="D419" t="str">
            <v>internationalpaper.com</v>
          </cell>
        </row>
        <row r="420">
          <cell r="B420" t="str">
            <v>Kroger Limited Partnership II</v>
          </cell>
          <cell r="D420" t="str">
            <v>thekrogerco.com</v>
          </cell>
        </row>
        <row r="421">
          <cell r="B421" t="str">
            <v>New Market Plastics</v>
          </cell>
          <cell r="D421" t="str">
            <v>newmarketplastics.net</v>
          </cell>
        </row>
        <row r="422">
          <cell r="B422" t="str">
            <v>Nor-Cote International</v>
          </cell>
          <cell r="D422" t="str">
            <v>norcote.com</v>
          </cell>
        </row>
        <row r="423">
          <cell r="B423" t="str">
            <v>Nucor Corporation</v>
          </cell>
          <cell r="D423" t="str">
            <v>nucor.com</v>
          </cell>
        </row>
        <row r="424">
          <cell r="B424" t="str">
            <v>Performance Master Coil Processing</v>
          </cell>
        </row>
        <row r="425">
          <cell r="B425" t="str">
            <v>R.R. Donnelley &amp; Sons company</v>
          </cell>
          <cell r="D425" t="str">
            <v>rrdonnelley.com</v>
          </cell>
        </row>
        <row r="426">
          <cell r="B426" t="str">
            <v>Raybestos Powertrain</v>
          </cell>
          <cell r="D426" t="str">
            <v>raybestospowertrain.com</v>
          </cell>
        </row>
        <row r="427">
          <cell r="B427" t="str">
            <v>Raytech Composites</v>
          </cell>
        </row>
        <row r="428">
          <cell r="B428" t="str">
            <v>Raytech Powertrain</v>
          </cell>
          <cell r="D428" t="str">
            <v>allomatic.com</v>
          </cell>
        </row>
        <row r="429">
          <cell r="B429" t="str">
            <v>Sommer Metalcraft</v>
          </cell>
          <cell r="D429" t="str">
            <v>sommercorp.com</v>
          </cell>
        </row>
        <row r="430">
          <cell r="B430" t="str">
            <v>SPI Binding</v>
          </cell>
          <cell r="D430" t="str">
            <v>www.spibinding.com</v>
          </cell>
        </row>
        <row r="431">
          <cell r="B431" t="str">
            <v>Steel Technologies</v>
          </cell>
          <cell r="D431" t="str">
            <v>steeltechnologies.com</v>
          </cell>
        </row>
        <row r="432">
          <cell r="B432" t="str">
            <v>Systems Contracting</v>
          </cell>
          <cell r="D432" t="str">
            <v>contracting.tsg.bz</v>
          </cell>
        </row>
        <row r="433">
          <cell r="B433" t="str">
            <v>CPM Acquisition</v>
          </cell>
          <cell r="D433" t="str">
            <v>cpm.net</v>
          </cell>
        </row>
        <row r="434">
          <cell r="B434" t="str">
            <v>Braun Motor Works</v>
          </cell>
          <cell r="D434" t="str">
            <v>braunability.com</v>
          </cell>
        </row>
        <row r="435">
          <cell r="B435" t="str">
            <v>Clear Decision Filtration</v>
          </cell>
          <cell r="D435" t="str">
            <v>cdffilter.com</v>
          </cell>
        </row>
        <row r="436">
          <cell r="B436" t="str">
            <v>Fratco</v>
          </cell>
          <cell r="D436" t="str">
            <v>fratco.com</v>
          </cell>
        </row>
        <row r="437">
          <cell r="B437" t="str">
            <v>Galbreath</v>
          </cell>
          <cell r="D437" t="str">
            <v>galbreathproducts.com</v>
          </cell>
        </row>
        <row r="438">
          <cell r="B438" t="str">
            <v>Galfab</v>
          </cell>
          <cell r="D438" t="str">
            <v>galfab.com</v>
          </cell>
        </row>
        <row r="439">
          <cell r="B439" t="str">
            <v>JSI</v>
          </cell>
          <cell r="D439" t="str">
            <v>jsifurniture.com</v>
          </cell>
        </row>
        <row r="440">
          <cell r="B440" t="str">
            <v>Metal Fab Engineering</v>
          </cell>
          <cell r="D440" t="str">
            <v>metalfabengineering.com</v>
          </cell>
        </row>
        <row r="441">
          <cell r="B441" t="str">
            <v>Plymouth Tube company</v>
          </cell>
          <cell r="D441" t="str">
            <v>plymouth.com</v>
          </cell>
        </row>
        <row r="442">
          <cell r="B442" t="str">
            <v>S &amp; S Precast</v>
          </cell>
          <cell r="D442" t="str">
            <v>sandsprecast.com</v>
          </cell>
        </row>
        <row r="443">
          <cell r="B443" t="str">
            <v>S&amp;F Manufacturing</v>
          </cell>
        </row>
        <row r="444">
          <cell r="B444" t="str">
            <v>The Braun Corporation</v>
          </cell>
          <cell r="D444" t="str">
            <v>braunlift.com</v>
          </cell>
        </row>
        <row r="445">
          <cell r="B445" t="str">
            <v>Wastequip Mfg</v>
          </cell>
          <cell r="D445" t="str">
            <v>wastequip.com</v>
          </cell>
        </row>
        <row r="446">
          <cell r="B446" t="str">
            <v>oscar</v>
          </cell>
        </row>
        <row r="447">
          <cell r="B447" t="str">
            <v>farifield oerlikon</v>
          </cell>
        </row>
        <row r="448">
          <cell r="B448" t="str">
            <v>voestalpine</v>
          </cell>
          <cell r="D448" t="str">
            <v>voestalpine.com</v>
          </cell>
        </row>
        <row r="449">
          <cell r="B449" t="str">
            <v>GE</v>
          </cell>
        </row>
        <row r="450">
          <cell r="B450" t="str">
            <v>Acell</v>
          </cell>
          <cell r="D450" t="str">
            <v>acell.com</v>
          </cell>
        </row>
        <row r="451">
          <cell r="B451" t="str">
            <v>Advanced Power Technologies</v>
          </cell>
          <cell r="D451" t="str">
            <v>aptinc.net</v>
          </cell>
        </row>
        <row r="452">
          <cell r="B452" t="str">
            <v>Akina</v>
          </cell>
          <cell r="D452" t="str">
            <v>polyscitech.com</v>
          </cell>
        </row>
        <row r="453">
          <cell r="B453" t="str">
            <v>Alcoa</v>
          </cell>
          <cell r="D453" t="str">
            <v>arconic.com</v>
          </cell>
        </row>
        <row r="454">
          <cell r="B454" t="str">
            <v>Alloy Custom Products</v>
          </cell>
          <cell r="D454" t="str">
            <v>alloycustomproducts.com</v>
          </cell>
        </row>
        <row r="455">
          <cell r="B455" t="str">
            <v>American Fibertech Corporation</v>
          </cell>
          <cell r="D455" t="str">
            <v>ind-pallet-corp.com</v>
          </cell>
        </row>
        <row r="456">
          <cell r="B456" t="str">
            <v>Amri Ssci</v>
          </cell>
          <cell r="D456" t="str">
            <v>ssci-inc.com</v>
          </cell>
        </row>
        <row r="457">
          <cell r="B457" t="str">
            <v>Arconic</v>
          </cell>
          <cell r="D457" t="str">
            <v>arconic.com</v>
          </cell>
        </row>
        <row r="458">
          <cell r="B458" t="str">
            <v>Bioanalytical Systems</v>
          </cell>
          <cell r="D458" t="str">
            <v>bioanalytical.com</v>
          </cell>
        </row>
        <row r="459">
          <cell r="B459" t="str">
            <v>Bollock Interprises</v>
          </cell>
          <cell r="D459" t="str">
            <v>bollocktops.com</v>
          </cell>
        </row>
        <row r="460">
          <cell r="B460" t="str">
            <v>Browell Enterprises</v>
          </cell>
          <cell r="D460" t="str">
            <v>browellbellhousing.com</v>
          </cell>
        </row>
        <row r="461">
          <cell r="B461" t="str">
            <v>Cargill</v>
          </cell>
          <cell r="D461" t="str">
            <v>cargill.com</v>
          </cell>
        </row>
        <row r="462">
          <cell r="B462" t="str">
            <v>Carlex Indiana Assembly</v>
          </cell>
          <cell r="D462" t="str">
            <v>carlex.com</v>
          </cell>
        </row>
        <row r="463">
          <cell r="B463" t="str">
            <v>Cartesian</v>
          </cell>
          <cell r="D463" t="str">
            <v>cartcorp.com</v>
          </cell>
        </row>
        <row r="464">
          <cell r="B464" t="str">
            <v>Caterpillar</v>
          </cell>
          <cell r="D464" t="str">
            <v>caterpillar.com</v>
          </cell>
        </row>
        <row r="465">
          <cell r="B465" t="str">
            <v>Centralca-Cola Bottling company</v>
          </cell>
          <cell r="D465" t="str">
            <v>coca-cola.com</v>
          </cell>
        </row>
        <row r="466">
          <cell r="B466" t="str">
            <v>Chromcraft Revington</v>
          </cell>
          <cell r="D466" t="str">
            <v>chromcraft-revington.com</v>
          </cell>
        </row>
        <row r="467">
          <cell r="B467" t="str">
            <v>Coleman Cable</v>
          </cell>
          <cell r="D467" t="str">
            <v>colemancable.com</v>
          </cell>
        </row>
        <row r="468">
          <cell r="B468" t="str">
            <v>Custom Machine Shop</v>
          </cell>
          <cell r="D468" t="str">
            <v>browellbellhousing.com</v>
          </cell>
        </row>
        <row r="469">
          <cell r="B469" t="str">
            <v>Customized Machining</v>
          </cell>
          <cell r="D469" t="str">
            <v>custommachininginc.com</v>
          </cell>
        </row>
        <row r="470">
          <cell r="B470" t="str">
            <v>Dayton-Phoenix Group</v>
          </cell>
          <cell r="D470" t="str">
            <v>dayton-phoenix.com</v>
          </cell>
        </row>
        <row r="471">
          <cell r="B471" t="str">
            <v>Endocyte</v>
          </cell>
          <cell r="D471" t="str">
            <v>endocyte.com</v>
          </cell>
        </row>
        <row r="472">
          <cell r="B472" t="str">
            <v>Evonik Corporation</v>
          </cell>
          <cell r="D472" t="str">
            <v>evonik.us</v>
          </cell>
        </row>
        <row r="473">
          <cell r="B473" t="str">
            <v>Fairfield Manufacturing company</v>
          </cell>
          <cell r="D473" t="str">
            <v>fairfieldmfg.com</v>
          </cell>
        </row>
        <row r="474">
          <cell r="B474" t="str">
            <v>Geo Specialty Chemicals</v>
          </cell>
          <cell r="D474" t="str">
            <v>geosc.com</v>
          </cell>
        </row>
        <row r="475">
          <cell r="B475" t="str">
            <v>Gevers Aircraft</v>
          </cell>
          <cell r="D475" t="str">
            <v>geversaircraft.com</v>
          </cell>
        </row>
        <row r="476">
          <cell r="B476" t="str">
            <v>Glcc Laurel</v>
          </cell>
        </row>
        <row r="477">
          <cell r="B477" t="str">
            <v>Griffin Analytical Technologies</v>
          </cell>
        </row>
        <row r="478">
          <cell r="B478" t="str">
            <v>Ice Cream Specialties</v>
          </cell>
          <cell r="D478" t="str">
            <v>icecreamspecialties.com</v>
          </cell>
        </row>
        <row r="479">
          <cell r="B479" t="str">
            <v>Indiana Steel Fabricating</v>
          </cell>
          <cell r="D479" t="str">
            <v>indianasteelfabricating.com</v>
          </cell>
        </row>
        <row r="480">
          <cell r="B480" t="str">
            <v>Industrial Plating</v>
          </cell>
          <cell r="D480" t="str">
            <v>industrialplatinginc.com</v>
          </cell>
        </row>
        <row r="481">
          <cell r="B481" t="str">
            <v>Kirby Risk corporation</v>
          </cell>
          <cell r="D481" t="str">
            <v>kirbyrisk.com</v>
          </cell>
        </row>
        <row r="482">
          <cell r="B482" t="str">
            <v>Kirby Risk Service Center</v>
          </cell>
          <cell r="D482" t="str">
            <v>kirbyrisk.com/index.jsp?path=service-center</v>
          </cell>
        </row>
        <row r="483">
          <cell r="B483" t="str">
            <v>Lafayette Dental Laboratory</v>
          </cell>
          <cell r="D483" t="str">
            <v>lafalab.com</v>
          </cell>
        </row>
        <row r="484">
          <cell r="B484" t="str">
            <v>Lafayette Instrument company</v>
          </cell>
          <cell r="D484" t="str">
            <v>lafayetteinstrument.com</v>
          </cell>
        </row>
        <row r="485">
          <cell r="B485" t="str">
            <v>Lafayette Quality Products</v>
          </cell>
          <cell r="D485" t="str">
            <v>lqp-mfg.com</v>
          </cell>
        </row>
        <row r="486">
          <cell r="B486" t="str">
            <v>Lafayette Steel Sales</v>
          </cell>
          <cell r="D486" t="str">
            <v>oscarwinski.com/lafayette-steel-aluminum</v>
          </cell>
        </row>
        <row r="487">
          <cell r="B487" t="str">
            <v>Lafayette Wire Products</v>
          </cell>
          <cell r="D487" t="str">
            <v>lafayettewire.com</v>
          </cell>
        </row>
        <row r="488">
          <cell r="B488" t="str">
            <v>Landis &amp; Gyr Utilities Services</v>
          </cell>
          <cell r="D488" t="str">
            <v>landisgyr.us</v>
          </cell>
        </row>
        <row r="489">
          <cell r="B489" t="str">
            <v>Landis+gyr</v>
          </cell>
          <cell r="D489" t="str">
            <v>landisgyr.com.br</v>
          </cell>
        </row>
        <row r="490">
          <cell r="B490" t="str">
            <v>Lanxess Solutions US</v>
          </cell>
          <cell r="D490" t="str">
            <v>chemtura.com</v>
          </cell>
        </row>
        <row r="491">
          <cell r="B491" t="str">
            <v>Ludo Fact USA</v>
          </cell>
          <cell r="D491" t="str">
            <v>ludofact.de</v>
          </cell>
        </row>
        <row r="492">
          <cell r="B492" t="str">
            <v>Mckinneyrp</v>
          </cell>
        </row>
        <row r="493">
          <cell r="B493" t="str">
            <v>McKinney corporation</v>
          </cell>
          <cell r="D493" t="str">
            <v>mckinneycorp.com</v>
          </cell>
        </row>
        <row r="494">
          <cell r="B494" t="str">
            <v>Nanshan America Advanced Aluminum Technologies</v>
          </cell>
          <cell r="D494" t="str">
            <v>nanshanamerica-aat.com</v>
          </cell>
        </row>
        <row r="495">
          <cell r="B495" t="str">
            <v>Peerless Pattern &amp; Machine</v>
          </cell>
          <cell r="D495" t="str">
            <v>scaggsmotodesigns.com</v>
          </cell>
        </row>
        <row r="496">
          <cell r="B496" t="str">
            <v>Peoples Brewing company</v>
          </cell>
          <cell r="D496" t="str">
            <v>peoplesbrew.com</v>
          </cell>
        </row>
        <row r="497">
          <cell r="B497" t="str">
            <v>Perry Foam Products</v>
          </cell>
          <cell r="D497" t="str">
            <v>perryfoamproducts.com</v>
          </cell>
        </row>
        <row r="498">
          <cell r="B498" t="str">
            <v>Proaxis</v>
          </cell>
          <cell r="D498" t="str">
            <v>proaxisinc.com</v>
          </cell>
        </row>
        <row r="499">
          <cell r="B499" t="str">
            <v>Purdue Gmp Center</v>
          </cell>
          <cell r="D499" t="str">
            <v>thechaocenter.com</v>
          </cell>
        </row>
        <row r="500">
          <cell r="B500" t="str">
            <v>R. Drew &amp; company</v>
          </cell>
          <cell r="D500" t="str">
            <v>claycritters.com</v>
          </cell>
        </row>
        <row r="501">
          <cell r="B501" t="str">
            <v>Radian Research</v>
          </cell>
          <cell r="D501" t="str">
            <v>radianresearch.com</v>
          </cell>
        </row>
        <row r="502">
          <cell r="B502" t="str">
            <v>REA Magnet Wire company</v>
          </cell>
          <cell r="D502" t="str">
            <v>reawire.com</v>
          </cell>
        </row>
        <row r="503">
          <cell r="B503" t="str">
            <v>Rolls-Royce corporation</v>
          </cell>
          <cell r="D503" t="str">
            <v>rolls-roycemotorcars-lajolla.com</v>
          </cell>
        </row>
        <row r="504">
          <cell r="B504" t="str">
            <v>Southwire</v>
          </cell>
          <cell r="D504" t="str">
            <v>southwire.com</v>
          </cell>
        </row>
        <row r="505">
          <cell r="B505" t="str">
            <v>Steiner Enterprises</v>
          </cell>
          <cell r="D505" t="str">
            <v>steineronline.com</v>
          </cell>
        </row>
        <row r="506">
          <cell r="B506" t="str">
            <v>Subaru-Indiana Automotive</v>
          </cell>
          <cell r="D506" t="str">
            <v>subaru.com</v>
          </cell>
        </row>
        <row r="507">
          <cell r="B507" t="str">
            <v>Tate &amp; Lyle Ingredients Americas</v>
          </cell>
          <cell r="D507" t="str">
            <v>tateandlyle.com</v>
          </cell>
        </row>
        <row r="508">
          <cell r="B508" t="str">
            <v>Tate &amp; Lyle Ingredients Americas</v>
          </cell>
          <cell r="D508" t="str">
            <v>tateandlyle.com</v>
          </cell>
        </row>
        <row r="509">
          <cell r="B509" t="str">
            <v>T-H Licensing</v>
          </cell>
        </row>
        <row r="510">
          <cell r="B510" t="str">
            <v>TRW Automotive</v>
          </cell>
        </row>
        <row r="511">
          <cell r="B511" t="str">
            <v>TRW Commercial Steering</v>
          </cell>
          <cell r="D511"/>
        </row>
        <row r="512">
          <cell r="B512" t="str">
            <v>Wabash National Corporation</v>
          </cell>
          <cell r="D512" t="str">
            <v>wabashnational.com</v>
          </cell>
        </row>
        <row r="513">
          <cell r="B513" t="str">
            <v>Wabash National Manufacturing</v>
          </cell>
          <cell r="D513" t="str">
            <v>wabashnational.com</v>
          </cell>
        </row>
        <row r="514">
          <cell r="B514" t="str">
            <v>Wabash National Services</v>
          </cell>
          <cell r="D514" t="str">
            <v>wabashnational.com</v>
          </cell>
        </row>
        <row r="515">
          <cell r="B515" t="str">
            <v>Wabash National</v>
          </cell>
          <cell r="D515"/>
        </row>
        <row r="516">
          <cell r="B516" t="str">
            <v>Warren Industries</v>
          </cell>
          <cell r="D516" t="str">
            <v>wrnind.com</v>
          </cell>
        </row>
        <row r="517">
          <cell r="B517" t="str">
            <v>ZF North America</v>
          </cell>
          <cell r="D517" t="str">
            <v>trw.com</v>
          </cell>
        </row>
        <row r="518">
          <cell r="B518" t="str">
            <v>Zs Systems</v>
          </cell>
          <cell r="D518" t="str">
            <v>zsinstruments.com</v>
          </cell>
        </row>
        <row r="519">
          <cell r="B519" t="str">
            <v>Cargill,orporated</v>
          </cell>
          <cell r="D519" t="str">
            <v>cargill.com</v>
          </cell>
        </row>
        <row r="520">
          <cell r="B520" t="str">
            <v>Frito-Lay North America</v>
          </cell>
          <cell r="D520" t="str">
            <v>fritolay.com</v>
          </cell>
        </row>
        <row r="521">
          <cell r="B521" t="str">
            <v>Centralca-Cola Bottling company</v>
          </cell>
          <cell r="D521" t="str">
            <v>coca-cola.com</v>
          </cell>
        </row>
        <row r="522">
          <cell r="B522" t="str">
            <v>Ice Cream Specialties</v>
          </cell>
          <cell r="D522" t="str">
            <v>icecreamspecialties.com</v>
          </cell>
        </row>
        <row r="523">
          <cell r="B523" t="str">
            <v>Peoples Brewing company</v>
          </cell>
          <cell r="D523" t="str">
            <v>peoplesbrew.com</v>
          </cell>
        </row>
        <row r="524">
          <cell r="B524" t="str">
            <v>Tate &amp; Lyle Ingredients Americas</v>
          </cell>
          <cell r="D524" t="str">
            <v>tateandlyle.com</v>
          </cell>
        </row>
        <row r="525">
          <cell r="B525" t="str">
            <v>Tate &amp; Lyle Ingredients Americas</v>
          </cell>
          <cell r="D525" t="str">
            <v>tateandlyle.com</v>
          </cell>
        </row>
        <row r="526">
          <cell r="B526" t="str">
            <v>Accuburn of Williamsport</v>
          </cell>
          <cell r="D526" t="str">
            <v>accuburninc.com</v>
          </cell>
        </row>
        <row r="527">
          <cell r="B527" t="str">
            <v>Dyna-Fab</v>
          </cell>
          <cell r="D527" t="str">
            <v>dyna-fab.org</v>
          </cell>
        </row>
        <row r="528">
          <cell r="B528" t="str">
            <v>Hose Technology</v>
          </cell>
          <cell r="D528" t="str">
            <v>hosetec.com</v>
          </cell>
        </row>
        <row r="529">
          <cell r="B529" t="str">
            <v>TMF</v>
          </cell>
        </row>
        <row r="530">
          <cell r="B530" t="str">
            <v>Tmf Center</v>
          </cell>
          <cell r="D530" t="str">
            <v>tmfcenter.com</v>
          </cell>
        </row>
        <row r="531">
          <cell r="B531" t="str">
            <v>Tru-Flex</v>
          </cell>
          <cell r="D531" t="str">
            <v>tru-flex.com</v>
          </cell>
        </row>
        <row r="532">
          <cell r="B532" t="str">
            <v>Ball Metal Beverage Container</v>
          </cell>
          <cell r="D532" t="str">
            <v>ball.com</v>
          </cell>
        </row>
        <row r="533">
          <cell r="B533" t="str">
            <v>Cives corporation</v>
          </cell>
          <cell r="D533" t="str">
            <v>cives.com</v>
          </cell>
        </row>
        <row r="534">
          <cell r="B534" t="str">
            <v>Conagra Brands,</v>
          </cell>
          <cell r="D534" t="str">
            <v>conagrabrands.com</v>
          </cell>
        </row>
        <row r="535">
          <cell r="B535" t="str">
            <v>Dwyer Instruments</v>
          </cell>
          <cell r="D535" t="str">
            <v>dwyer-inst.com</v>
          </cell>
        </row>
        <row r="536">
          <cell r="B536" t="str">
            <v>Easton Technical Products</v>
          </cell>
          <cell r="D536" t="str">
            <v>eastontp.com</v>
          </cell>
        </row>
        <row r="537">
          <cell r="B537" t="str">
            <v>Girtz Industries</v>
          </cell>
          <cell r="D537" t="str">
            <v>girtzindustries.com</v>
          </cell>
        </row>
        <row r="538">
          <cell r="B538" t="str">
            <v>Indiana Ribbon</v>
          </cell>
          <cell r="D538" t="str">
            <v>inrib.com</v>
          </cell>
        </row>
        <row r="539">
          <cell r="B539" t="str">
            <v>Jordan Manufacturing company</v>
          </cell>
          <cell r="D539" t="str">
            <v>jordanmanufacturing.com</v>
          </cell>
        </row>
        <row r="540">
          <cell r="B540" t="str">
            <v>Marian</v>
          </cell>
          <cell r="D540" t="str">
            <v>marianinc.com</v>
          </cell>
        </row>
        <row r="541">
          <cell r="B541" t="str">
            <v>Monsanto company</v>
          </cell>
          <cell r="D541" t="str">
            <v>monsanto.com</v>
          </cell>
        </row>
        <row r="542">
          <cell r="B542" t="str">
            <v>Pimmler Holdings</v>
          </cell>
        </row>
        <row r="543">
          <cell r="B543" t="str">
            <v>Regal Beloit America</v>
          </cell>
          <cell r="D543" t="str">
            <v>regalbeloit.com</v>
          </cell>
        </row>
        <row r="544">
          <cell r="B544" t="str">
            <v>Spring Monticello corporation</v>
          </cell>
          <cell r="D544" t="str">
            <v>monticellospring.com</v>
          </cell>
        </row>
        <row r="545">
          <cell r="B545" t="str">
            <v>Terra Drive Systems</v>
          </cell>
          <cell r="D545" t="str">
            <v>tdsdrive.com</v>
          </cell>
        </row>
        <row r="546">
          <cell r="B546" t="str">
            <v>The Scotts Miracle-Gro company</v>
          </cell>
          <cell r="D546" t="str">
            <v>scotts.com</v>
          </cell>
        </row>
        <row r="547">
          <cell r="B547" t="str">
            <v>US Molders</v>
          </cell>
          <cell r="D547" t="str">
            <v>usmolders.com</v>
          </cell>
        </row>
        <row r="548">
          <cell r="B548" t="str">
            <v>Vanguard National Trailer corporation</v>
          </cell>
          <cell r="D548" t="str">
            <v>vanguardtrailer.com</v>
          </cell>
        </row>
        <row r="549">
          <cell r="B549" t="str">
            <v>Monsanto company</v>
          </cell>
          <cell r="D549" t="str">
            <v>monsanto.com</v>
          </cell>
        </row>
        <row r="550">
          <cell r="B550" t="str">
            <v>Conagra Brands</v>
          </cell>
          <cell r="D550" t="str">
            <v>conagrabrands.com</v>
          </cell>
        </row>
        <row r="551">
          <cell r="B551" t="str">
            <v>A To Z Sheet Metal</v>
          </cell>
          <cell r="D551" t="str">
            <v>brightsheetmetal.com/a-to-z-sheet-metal</v>
          </cell>
        </row>
        <row r="552">
          <cell r="B552" t="str">
            <v>Allied Speciality Precision Machining</v>
          </cell>
          <cell r="D552" t="str">
            <v>aspi-nc.com</v>
          </cell>
        </row>
        <row r="553">
          <cell r="B553" t="str">
            <v>Lafayette Brewing company</v>
          </cell>
          <cell r="D553" t="str">
            <v>lafbrew.com</v>
          </cell>
        </row>
        <row r="554">
          <cell r="B554" t="str">
            <v>Anderson Plant Nutrient</v>
          </cell>
          <cell r="D554" t="str">
            <v>andersonsplantnutrient.com</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301.984484606481" createdVersion="6" refreshedVersion="6" minRefreshableVersion="3" recordCount="226" xr:uid="{8A8FE506-FDEE-43D4-A80B-B10794884BF8}">
  <cacheSource type="worksheet">
    <worksheetSource name="Table3[Certifications]"/>
  </cacheSource>
  <cacheFields count="1">
    <cacheField name="Certifications" numFmtId="0">
      <sharedItems count="39">
        <s v="N"/>
        <s v="ISO 9001"/>
        <s v="ISO 9001, ANAB, BBB"/>
        <s v="ISO 13485"/>
        <s v="ISO 9001, AS9100"/>
        <s v="FSPCA"/>
        <s v="ISO 9000"/>
        <s v="BBB"/>
        <s v="ISO 9001, SAE AS9100, ISO 27001"/>
        <s v="TS16949: 2009, ISO 9001:2008, ISO 13485"/>
        <s v="ASME"/>
        <s v="ISO 9001:2008"/>
        <s v="CWB"/>
        <s v="ISO 9001:2015"/>
        <s v="ANSI"/>
        <s v="ASME, CWI"/>
        <s v="TS 16949"/>
        <s v="CGMP"/>
        <s v="ISO 9001:2008, CGMP, SQS"/>
        <s v="ISO 9002"/>
        <s v="TS 16949:2009, ISO 9001, ISO 14000, ISO 13485"/>
        <s v="ISO 9001:2008, ISO 140001:2004"/>
        <s v="ISO 9001:2015 "/>
        <s v="IATF 16949:2016, ISO 14001:2015"/>
        <s v="ISO/TS 16949:2009"/>
        <s v="ISO 9001, TS 16949, ABS product quality assurance"/>
        <s v="ISO 9001:2015, TS 16949, QS 9000"/>
        <s v="TS 16949:2009"/>
        <s v="NSF Food Equipment Standard 2"/>
        <s v="IATF 16949, ISO 9001, ISO 14001"/>
        <s v="ISO 9001:2015, ASME"/>
        <s v="TS 16949:2009, ISO 14001:2004"/>
        <s v="ISO 14001, ISO 9001, TS 16949"/>
        <s v="ISO9000" u="1"/>
        <s v="TS16949: 2009, ISO: 9001:2008, ISO: 13485" u="1"/>
        <s v="ISO9001" u="1"/>
        <s v="ISO9001, AS9100" u="1"/>
        <s v="ISO 9001: 2008" u="1"/>
        <s v="ISO:9001"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305.674750231483" createdVersion="6" refreshedVersion="6" minRefreshableVersion="3" recordCount="226" xr:uid="{04691D16-691A-4F31-B0F4-E26FF68AA81F}">
  <cacheSource type="worksheet">
    <worksheetSource name="Table3"/>
  </cacheSource>
  <cacheFields count="18">
    <cacheField name="Serial No." numFmtId="0">
      <sharedItems containsMixedTypes="1" containsNumber="1" containsInteger="1" minValue="1" maxValue="226"/>
    </cacheField>
    <cacheField name="Company Name" numFmtId="0">
      <sharedItems count="219">
        <s v="3 Point Connection"/>
        <s v="3-H Logistics"/>
        <s v="A To Z Sheet Metal"/>
        <s v="A. Raymond Tinnerman Automotive"/>
        <s v="ABC Metals"/>
        <s v="Abilities Services"/>
        <s v="Accuburn"/>
        <s v="Acell"/>
        <s v="Acuity Brands Lighting"/>
        <s v="Advanced Power Technologies"/>
        <s v="Akina"/>
        <s v="Ala"/>
        <s v="Alcoa"/>
        <s v="Allied Speciality Precision Machining"/>
        <s v="Alloy Custom Products"/>
        <s v="American Fibertech Corporation"/>
        <s v="American National Mortgage"/>
        <s v="American Welding &amp; Gas"/>
        <s v="Ameri-Tek Manufacturing"/>
        <s v="Amri Ssci"/>
        <s v="Anderson Plant Nutrient"/>
        <s v="ANDRITZ Herr-Voss Stamco"/>
        <s v="Archer-Daniels-Midland company"/>
        <s v="Arconic"/>
        <s v="ARXAN TECHNOLOGIES"/>
        <s v="Awards Unlimited"/>
        <s v="AWM Enterprises"/>
        <s v="B&amp;B Signs"/>
        <s v="Baere Aerospace Consulting"/>
        <s v="Baker Specialty and Supply Company"/>
        <s v="Ball Metal Beverage Container"/>
        <s v="Bane-Welker Equipment Sales"/>
        <s v="Banjo Corporation"/>
        <s v="Beasley International"/>
        <s v="Bell Machine company"/>
        <s v="Benner Team"/>
        <s v="Bio-Alternative"/>
        <s v="Bioanalytical Systems"/>
        <s v="Blackbird Clinical Services"/>
        <s v="Blue Print Specialties"/>
        <s v="Bollock Interprises"/>
        <s v="Bootmakers"/>
        <s v="Braun Motor Works"/>
        <s v="Browell Enterprises"/>
        <s v="Business First Books Corporation"/>
        <s v="Butler America"/>
        <s v="C and F Fabricating"/>
        <s v="C Hockersmith Electric"/>
        <s v="C&amp;D Technologies"/>
        <s v="Cal-Comp USA"/>
        <s v="California Pellet Mill"/>
        <s v="Cargill"/>
        <s v="Carlex Indiana Assembly"/>
        <s v="Carmel Engineering"/>
        <s v="Carter Fuel Systems"/>
        <s v="Cartesian"/>
        <s v="CATALENT"/>
        <s v="Caterpillar"/>
        <s v="Central Indiana &amp; Western Railroad"/>
        <s v="Centralca-Cola Bottling company"/>
        <s v="CFO to GO"/>
        <s v="Childress Farm Service"/>
        <s v="Chromcraft Revington"/>
        <s v="CINTAS CORPORATION Frankfort"/>
        <s v="City of Logansport"/>
        <s v="Cives Corporation"/>
        <s v="CLARK TRUCK EQUIPMENT"/>
        <s v="Clear Decision Filtration"/>
        <s v="Clinton Investigations"/>
        <s v="Closure Systems International"/>
        <s v="Coleman Cable"/>
        <s v="Commscope Technologies"/>
        <s v="Conagra Brands"/>
        <s v="confirmdelivery.com"/>
        <s v="Coomer &amp; Sons Sawmill &amp; Pallet"/>
        <s v="Copper Moon Coffee"/>
        <s v="CPM Acquisition Corp."/>
        <s v="CPP Filter Corp"/>
        <s v="Craft Appliance"/>
        <s v="Crawford Industries"/>
        <s v="Crawfordsville Audiology"/>
        <s v="Crown Cork &amp; Seal"/>
        <s v="Brock grains - A DIVISION OF CTB"/>
        <s v="CTB MN Investment"/>
        <s v="Current Technologies"/>
        <s v="Custom Forms"/>
        <s v="Custom Machine Shop"/>
        <s v="Custom Surface Solutions"/>
        <s v="Customized Machining"/>
        <s v="Dayton-Phoenix Group"/>
        <s v="Debbie Mann Consulting"/>
        <s v="DelMar Information Technologies"/>
        <s v="Delphi Body Works"/>
        <s v="Delphi Products"/>
        <s v="Dena Lukasik"/>
        <s v="D'Hue Law"/>
        <s v="DILLING MECHANICAL CONTRACTORS"/>
        <s v="Donaldson company"/>
        <s v="Drug Plastics and Glass company"/>
        <s v="DSM coating Resins"/>
        <s v="Dwyer Instruments"/>
        <s v="DYAD INDUSTRIAL"/>
        <s v="Dyna-Fab"/>
        <s v="Easton Technical Products"/>
        <s v="EDLO SALES &amp; ENGINEERING"/>
        <s v="Eis Fibercoating"/>
        <s v="EIS Packaging Machinery"/>
        <s v="Electronic Solutions Company"/>
        <s v="Employee Benefit Solutions of Indiana"/>
        <s v="Endocyte"/>
        <s v="Engineering &amp; Industrial Service"/>
        <s v="Ercom Design"/>
        <s v="Essential Process"/>
        <s v="Etratech"/>
        <s v="Evonik Corporation"/>
        <s v="Evonik Industries"/>
        <s v="Excel Tool &amp; Engineering"/>
        <s v="Extranet Security"/>
        <s v="Federal-Mogul"/>
        <s v="Flex-N-Gate"/>
        <s v="Fontana Fasteners"/>
        <s v="Fountain Foundry Corporation"/>
        <s v="Fratco"/>
        <s v="Friction Products company"/>
        <s v="Frito-Lay North America"/>
        <s v="Frontier Additive Manufacturing"/>
        <s v="Galbreath"/>
        <s v="Galfab"/>
        <s v="GE Aviation"/>
        <s v="Geo Specialty Chemicals"/>
        <s v="Gevers Aircraft"/>
        <s v="Girtz Industries"/>
        <s v="Glcc Laurel"/>
        <s v="Godlove Enterprises"/>
        <s v="Goings Construction (should be Goings kitchen korner)"/>
        <s v="Grand Industrial"/>
        <s v="Greater Lafayette Commerce"/>
        <s v="GREEN POWER"/>
        <s v="GRESH (should be Stanley Steemer)"/>
        <s v="Griffin Analytical Technologies"/>
        <s v="Guardian Technology Group"/>
        <s v="H.T.I."/>
        <s v="Harrison Steel Castings"/>
        <s v="HAYDEN CONSULTING"/>
        <s v="Heather Hulmes"/>
        <s v="Helping Hand Chauffeur Service"/>
        <s v="Heritage Products"/>
        <s v="Hog Slat"/>
        <s v="Holscher Products"/>
        <s v="Hopper Development"/>
        <s v="Hose Technology"/>
        <s v="HOUGHTON FLUIDCARE"/>
        <s v="HOUGHTON INTERNATIONAL"/>
        <s v="HUNTER DORSETS"/>
        <s v="Ice Cream Specialties"/>
        <s v="IKIO LED LIGHTING"/>
        <s v="Image Sales"/>
        <s v="Imaginestics/vizseek"/>
        <s v="Immaculate Cleaning"/>
        <s v="IN Space"/>
        <s v="Building Projects Development"/>
        <s v="Oerlikon Fairfield"/>
        <s v="Kirby Risk Service Center"/>
        <s v="Lafayette Wire Products"/>
        <s v="Logan Stampings"/>
        <s v="Master Guard"/>
        <s v="Mckinney Corporation"/>
        <s v="Myers Spring"/>
        <s v="Nucor Corporation"/>
        <s v="Oxford House"/>
        <s v="Rowe Truck Equipment"/>
        <s v="Small Parts"/>
        <s v="Subaru-Indiana Automotive"/>
        <s v="SUS Cast Products"/>
        <s v="The Kelly Group"/>
        <s v="Tmf Center"/>
        <s v="Tru-Flex"/>
        <s v="ZF North America"/>
        <s v="Tube Fabrication Industries"/>
        <s v="Voestalpine"/>
        <s v="Whallon Machinery"/>
        <s v="iNc Empire"/>
        <s v="Indiana Dimension"/>
        <s v="Indiana Microelectronics"/>
        <s v="Indiana Packers corporation"/>
        <s v="Indiana Ribbon"/>
        <s v="Indiana Steel Fabricating"/>
        <s v="Industrial Plating"/>
        <s v="Innerwaves Massage Therapy"/>
        <s v="Interactions"/>
        <s v="iNTERNAL iMPACT"/>
        <s v="International Paper company"/>
        <s v="Ironmonger Spring"/>
        <s v="Isabel Hogue"/>
        <s v="J MILLER MECHANICAL"/>
        <s v="J R Kelly Company"/>
        <s v="JANSSEN LANDSCAPING &amp; MAINTENANCE"/>
        <s v="Jordan Manufacturing company"/>
        <s v="JOURNAL AND COURIER"/>
        <s v="JOURNAL REVIEW"/>
        <s v="JR'S LAWN SERVICE"/>
        <s v="JSI"/>
        <s v="K.L. Security Enterprises"/>
        <s v="Kauffman Engineering"/>
        <s v="KB Consulting"/>
        <s v="KELLY CREEK LANDSCAPING CRAFT &amp; BALOON BARN"/>
        <s v="Kerkhoff Associates"/>
        <s v="Kevin Wiley"/>
        <s v="KINCER APPRAISAL COMPANY"/>
        <s v="Kirby Risk Corporation"/>
        <s v="Kirts Trucking"/>
        <s v="Kramer Brothers Lumber Company"/>
        <s v="Krintz Lawn Care"/>
        <s v="Kroger Limited Partnership II"/>
        <s v="Lafayette Brewing company"/>
        <s v="LAFAYETTE CHRISTIAN SCHOOL"/>
        <s v="Lafayette Dental Laboratory"/>
        <s v="Lafayette Instrument company"/>
        <s v="LAFAYETTE LIFE INSURANCE"/>
      </sharedItems>
    </cacheField>
    <cacheField name="Website" numFmtId="0">
      <sharedItems containsBlank="1" containsMixedTypes="1" containsNumber="1" containsInteger="1" minValue="0" maxValue="0"/>
    </cacheField>
    <cacheField name="Has a Website?_x000a_(1=Yes, 0=No)" numFmtId="0">
      <sharedItems containsSemiMixedTypes="0" containsString="0" containsNumber="1" containsInteger="1" minValue="0" maxValue="1"/>
    </cacheField>
    <cacheField name="Static/Dynamic Website?" numFmtId="0">
      <sharedItems containsBlank="1"/>
    </cacheField>
    <cacheField name="If no website- Is present on Facebook?_x000a_(1=Yes, 0=No)" numFmtId="0">
      <sharedItems containsString="0" containsBlank="1" containsNumber="1" containsInteger="1" minValue="0" maxValue="1"/>
    </cacheField>
    <cacheField name="overall stats _ type of company" numFmtId="0">
      <sharedItems count="9">
        <s v="Others"/>
        <s v="Manufacturing"/>
        <s v="Distributors"/>
        <s v="Consultants"/>
        <s v="OEM"/>
        <s v="Suppliers"/>
        <s v="retailers"/>
        <s v="chemical"/>
        <s v="maintenance"/>
      </sharedItems>
    </cacheField>
    <cacheField name="Type of Company" numFmtId="0">
      <sharedItems containsMixedTypes="1" containsNumber="1" containsInteger="1" minValue="0" maxValue="0" count="132">
        <s v="Religion"/>
        <s v="Logistics "/>
        <s v="Manufacturing"/>
        <s v="Manufacturing and sales "/>
        <s v="Distributor - rolled products"/>
        <s v="Disability stuff"/>
        <s v="Laser cutting services they meet the demands of manufacturing companies"/>
        <s v="Manufacturing (Medicine related)"/>
        <s v="consultant services"/>
        <s v="Research Labs"/>
        <s v="Association of legal services"/>
        <s v="web solutions"/>
        <s v="OEM"/>
        <s v="Pharmaceutical services"/>
        <s v="agricutural solutions provider"/>
        <s v="agricultural ervices"/>
        <s v="application protection provideer"/>
        <s v="Memento creators"/>
        <s v="job finder"/>
        <s v="images/sign services"/>
        <s v="Consulting services (aerospace related)"/>
        <s v="Distributor"/>
        <s v="packaging services"/>
        <s v="e-commerce services"/>
        <s v="Farm equipment supplier"/>
        <s v="Agricultural product wholesaler"/>
        <n v="0"/>
        <s v="nutritional supplements"/>
        <s v="biomedical Data analyst "/>
        <s v="clinical services"/>
        <s v="Custom countertop and closet organizers (manufacturing)"/>
        <s v="wholesaler"/>
        <s v="Dealers"/>
        <s v="Manufacturing and services"/>
        <s v="electrical utility company"/>
        <s v="Manufacturing and developing electronic assemblies"/>
        <s v="trading, purchasing and distributing grain and other agricultural commodities"/>
        <s v="Manufacturing(esigns, develops, engineers, manufactures, markets and sells machinery, engines, financial products and insurance to customers via a worldwide dealer network.)"/>
        <s v="transportation suppliers"/>
        <s v="Consultants"/>
        <s v="distributors"/>
        <s v="structural steel and plate fabricators - manufacturing"/>
        <s v="Suppliers (Truck equipment)"/>
        <s v="P.I Agency"/>
        <s v="designing and manufacturing"/>
        <s v="Infrastructure provider(manufacturing)"/>
        <s v="food manufacturer"/>
        <s v="coffee shop"/>
        <s v="Manufacturing (process equipment and automation systems)"/>
        <s v="retailers"/>
        <s v="manufacturing (plastic)"/>
        <s v="Audiology hospital"/>
        <s v="metal packaging solutions"/>
        <s v="manufacturing and consultants"/>
        <s v="Manufacturer"/>
        <s v="printing, mailing and promoting services"/>
        <s v="manufacturing (bellhousings)"/>
        <s v="carpet and flooring retailer store"/>
        <s v="software developers"/>
        <s v="manufacturers and sellers "/>
        <s v="partent law consulting firm"/>
        <s v="Manufacturing and marketing (air filters)"/>
        <s v="manufacturing (plastic packaging)"/>
        <s v="chemical plant "/>
        <s v="contractor"/>
        <s v="Manufacturing (flocking and coating needs)"/>
        <s v="manufacturing (palletizing and de-paletizing)"/>
        <s v="Business to business service"/>
        <s v="biopharmaceutical company"/>
        <s v="Nutrionist"/>
        <s v="chemicals manufacturer "/>
        <s v="manufacturing (foundry)"/>
        <s v="Lays manufacturer"/>
        <s v="Manufactureing"/>
        <s v="Maintenance"/>
        <s v="Retailer store"/>
        <s v="aircraft manufacturers"/>
        <s v="Retail store (IN);"/>
        <s v="Maintenance contractor"/>
        <s v="Non profit org"/>
        <s v="Networking company ( green energy products)"/>
        <s v="maintenance service"/>
        <s v="manufacturing (machine shop)"/>
        <s v="manufacturing (heat treatment)"/>
        <s v="Consulting services "/>
        <s v="transportation services"/>
        <s v="automotive supplier"/>
        <s v="Chemicals industry"/>
        <s v="ice cream manufacturing"/>
        <s v="Manufacturing and ODM"/>
        <s v="advertising agency"/>
        <s v="software company"/>
        <s v="janitorial service"/>
        <s v="research center"/>
        <s v="Manufacturing and consultant services"/>
        <s v="Metal stamping Manufacturers"/>
        <s v="manufacturing and R&amp;D center"/>
        <s v="Lean Manufacturer of Durable products like springs, wire forms etc."/>
        <s v="Manufacturing "/>
        <s v="window treatment manufacturer"/>
        <s v="Truck Repair and Preventative Maintenance."/>
        <s v="Non-captive die casting company "/>
        <s v="Construction and metal fabrication"/>
        <s v="Automotive suppliers"/>
        <s v="pallets manufacturer"/>
        <s v="Lumber store (hardwood supplier)"/>
        <s v="Manufacturing(microwave filters)"/>
        <s v="Pork manufacturing"/>
        <s v="Manufacturer(gift bows)"/>
        <s v="Manufacturer(steel fabricating)"/>
        <s v="plating service"/>
        <s v="massage therapy"/>
        <s v="puplp and paper company"/>
        <s v="Custom Spring Manufacturing"/>
        <s v="health insurance agency"/>
        <s v="general contractor"/>
        <s v="Landscaper "/>
        <s v="furniture manufacturing"/>
        <s v="newspaper"/>
        <s v="peer reviewed journal"/>
        <s v="Security provider"/>
        <s v="Suppliers electrical equipment equipment)"/>
        <s v="business mgmt consultant"/>
        <s v="landscaping"/>
        <s v="distributor cum manufacturer"/>
        <s v="trucking company"/>
        <s v="lumber store/hardware store"/>
        <s v="brewing company (pub)"/>
        <s v="Religious school in Lafayette, Indiana"/>
        <s v="dental lab in Lafayette"/>
        <s v="manufacturing(edu. Instrumentation)"/>
        <s v=" insurance company"/>
      </sharedItems>
    </cacheField>
    <cacheField name="Products" numFmtId="0">
      <sharedItems containsBlank="1" containsMixedTypes="1" containsNumber="1" containsInteger="1" minValue="0" maxValue="0" longText="1"/>
    </cacheField>
    <cacheField name="Remarks" numFmtId="0">
      <sharedItems containsBlank="1" longText="1"/>
    </cacheField>
    <cacheField name="Certifications" numFmtId="0">
      <sharedItems/>
    </cacheField>
    <cacheField name="static/dynamic? Vamsi!" numFmtId="0">
      <sharedItems containsBlank="1" containsMixedTypes="1" containsNumber="1" containsInteger="1" minValue="0" maxValue="0"/>
    </cacheField>
    <cacheField name="Equipment Used" numFmtId="0">
      <sharedItems containsBlank="1" containsMixedTypes="1" containsNumber="1" containsInteger="1" minValue="0" maxValue="0" longText="1"/>
    </cacheField>
    <cacheField name="Comments/ vamsi" numFmtId="0">
      <sharedItems containsBlank="1" containsMixedTypes="1" containsNumber="1" containsInteger="1" minValue="0" maxValue="0"/>
    </cacheField>
    <cacheField name="Processes" numFmtId="0">
      <sharedItems containsBlank="1" longText="1"/>
    </cacheField>
    <cacheField name="Technology used" numFmtId="0">
      <sharedItems containsBlank="1"/>
    </cacheField>
    <cacheField name="Custom built option " numFmtId="0">
      <sharedItems containsBlank="1"/>
    </cacheField>
    <cacheField name="materials " numFmtId="0">
      <sharedItems containsBlank="1"/>
    </cacheField>
  </cacheFields>
  <extLst>
    <ext xmlns:x14="http://schemas.microsoft.com/office/spreadsheetml/2009/9/main" uri="{725AE2AE-9491-48be-B2B4-4EB974FC3084}">
      <x14:pivotCacheDefinition pivotCacheId="16403976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6">
  <r>
    <x v="0"/>
  </r>
  <r>
    <x v="0"/>
  </r>
  <r>
    <x v="0"/>
  </r>
  <r>
    <x v="0"/>
  </r>
  <r>
    <x v="1"/>
  </r>
  <r>
    <x v="0"/>
  </r>
  <r>
    <x v="2"/>
  </r>
  <r>
    <x v="3"/>
  </r>
  <r>
    <x v="0"/>
  </r>
  <r>
    <x v="0"/>
  </r>
  <r>
    <x v="0"/>
  </r>
  <r>
    <x v="0"/>
  </r>
  <r>
    <x v="0"/>
  </r>
  <r>
    <x v="4"/>
  </r>
  <r>
    <x v="0"/>
  </r>
  <r>
    <x v="0"/>
  </r>
  <r>
    <x v="5"/>
  </r>
  <r>
    <x v="0"/>
  </r>
  <r>
    <x v="1"/>
  </r>
  <r>
    <x v="0"/>
  </r>
  <r>
    <x v="0"/>
  </r>
  <r>
    <x v="1"/>
  </r>
  <r>
    <x v="0"/>
  </r>
  <r>
    <x v="0"/>
  </r>
  <r>
    <x v="0"/>
  </r>
  <r>
    <x v="0"/>
  </r>
  <r>
    <x v="0"/>
  </r>
  <r>
    <x v="0"/>
  </r>
  <r>
    <x v="0"/>
  </r>
  <r>
    <x v="0"/>
  </r>
  <r>
    <x v="0"/>
  </r>
  <r>
    <x v="0"/>
  </r>
  <r>
    <x v="0"/>
  </r>
  <r>
    <x v="6"/>
  </r>
  <r>
    <x v="0"/>
  </r>
  <r>
    <x v="0"/>
  </r>
  <r>
    <x v="7"/>
  </r>
  <r>
    <x v="0"/>
  </r>
  <r>
    <x v="0"/>
  </r>
  <r>
    <x v="0"/>
  </r>
  <r>
    <x v="0"/>
  </r>
  <r>
    <x v="0"/>
  </r>
  <r>
    <x v="0"/>
  </r>
  <r>
    <x v="0"/>
  </r>
  <r>
    <x v="0"/>
  </r>
  <r>
    <x v="8"/>
  </r>
  <r>
    <x v="0"/>
  </r>
  <r>
    <x v="0"/>
  </r>
  <r>
    <x v="0"/>
  </r>
  <r>
    <x v="9"/>
  </r>
  <r>
    <x v="0"/>
  </r>
  <r>
    <x v="0"/>
  </r>
  <r>
    <x v="1"/>
  </r>
  <r>
    <x v="10"/>
  </r>
  <r>
    <x v="0"/>
  </r>
  <r>
    <x v="11"/>
  </r>
  <r>
    <x v="0"/>
  </r>
  <r>
    <x v="0"/>
  </r>
  <r>
    <x v="0"/>
  </r>
  <r>
    <x v="0"/>
  </r>
  <r>
    <x v="0"/>
  </r>
  <r>
    <x v="0"/>
  </r>
  <r>
    <x v="0"/>
  </r>
  <r>
    <x v="0"/>
  </r>
  <r>
    <x v="0"/>
  </r>
  <r>
    <x v="12"/>
  </r>
  <r>
    <x v="0"/>
  </r>
  <r>
    <x v="0"/>
  </r>
  <r>
    <x v="0"/>
  </r>
  <r>
    <x v="0"/>
  </r>
  <r>
    <x v="0"/>
  </r>
  <r>
    <x v="0"/>
  </r>
  <r>
    <x v="0"/>
  </r>
  <r>
    <x v="0"/>
  </r>
  <r>
    <x v="0"/>
  </r>
  <r>
    <x v="0"/>
  </r>
  <r>
    <x v="0"/>
  </r>
  <r>
    <x v="0"/>
  </r>
  <r>
    <x v="0"/>
  </r>
  <r>
    <x v="0"/>
  </r>
  <r>
    <x v="0"/>
  </r>
  <r>
    <x v="0"/>
  </r>
  <r>
    <x v="0"/>
  </r>
  <r>
    <x v="0"/>
  </r>
  <r>
    <x v="0"/>
  </r>
  <r>
    <x v="0"/>
  </r>
  <r>
    <x v="0"/>
  </r>
  <r>
    <x v="7"/>
  </r>
  <r>
    <x v="0"/>
  </r>
  <r>
    <x v="13"/>
  </r>
  <r>
    <x v="0"/>
  </r>
  <r>
    <x v="0"/>
  </r>
  <r>
    <x v="14"/>
  </r>
  <r>
    <x v="0"/>
  </r>
  <r>
    <x v="0"/>
  </r>
  <r>
    <x v="0"/>
  </r>
  <r>
    <x v="15"/>
  </r>
  <r>
    <x v="16"/>
  </r>
  <r>
    <x v="17"/>
  </r>
  <r>
    <x v="18"/>
  </r>
  <r>
    <x v="11"/>
  </r>
  <r>
    <x v="0"/>
  </r>
  <r>
    <x v="19"/>
  </r>
  <r>
    <x v="0"/>
  </r>
  <r>
    <x v="0"/>
  </r>
  <r>
    <x v="13"/>
  </r>
  <r>
    <x v="0"/>
  </r>
  <r>
    <x v="0"/>
  </r>
  <r>
    <x v="0"/>
  </r>
  <r>
    <x v="0"/>
  </r>
  <r>
    <x v="0"/>
  </r>
  <r>
    <x v="0"/>
  </r>
  <r>
    <x v="0"/>
  </r>
  <r>
    <x v="20"/>
  </r>
  <r>
    <x v="21"/>
  </r>
  <r>
    <x v="21"/>
  </r>
  <r>
    <x v="0"/>
  </r>
  <r>
    <x v="0"/>
  </r>
  <r>
    <x v="0"/>
  </r>
  <r>
    <x v="0"/>
  </r>
  <r>
    <x v="0"/>
  </r>
  <r>
    <x v="0"/>
  </r>
  <r>
    <x v="0"/>
  </r>
  <r>
    <x v="0"/>
  </r>
  <r>
    <x v="0"/>
  </r>
  <r>
    <x v="0"/>
  </r>
  <r>
    <x v="0"/>
  </r>
  <r>
    <x v="0"/>
  </r>
  <r>
    <x v="0"/>
  </r>
  <r>
    <x v="0"/>
  </r>
  <r>
    <x v="0"/>
  </r>
  <r>
    <x v="1"/>
  </r>
  <r>
    <x v="0"/>
  </r>
  <r>
    <x v="0"/>
  </r>
  <r>
    <x v="0"/>
  </r>
  <r>
    <x v="0"/>
  </r>
  <r>
    <x v="0"/>
  </r>
  <r>
    <x v="0"/>
  </r>
  <r>
    <x v="0"/>
  </r>
  <r>
    <x v="0"/>
  </r>
  <r>
    <x v="0"/>
  </r>
  <r>
    <x v="13"/>
  </r>
  <r>
    <x v="22"/>
  </r>
  <r>
    <x v="0"/>
  </r>
  <r>
    <x v="0"/>
  </r>
  <r>
    <x v="0"/>
  </r>
  <r>
    <x v="23"/>
  </r>
  <r>
    <x v="0"/>
  </r>
  <r>
    <x v="0"/>
  </r>
  <r>
    <x v="24"/>
  </r>
  <r>
    <x v="0"/>
  </r>
  <r>
    <x v="0"/>
  </r>
  <r>
    <x v="0"/>
  </r>
  <r>
    <x v="0"/>
  </r>
  <r>
    <x v="0"/>
  </r>
  <r>
    <x v="1"/>
  </r>
  <r>
    <x v="0"/>
  </r>
  <r>
    <x v="0"/>
  </r>
  <r>
    <x v="0"/>
  </r>
  <r>
    <x v="0"/>
  </r>
  <r>
    <x v="0"/>
  </r>
  <r>
    <x v="10"/>
  </r>
  <r>
    <x v="13"/>
  </r>
  <r>
    <x v="19"/>
  </r>
  <r>
    <x v="25"/>
  </r>
  <r>
    <x v="0"/>
  </r>
  <r>
    <x v="26"/>
  </r>
  <r>
    <x v="0"/>
  </r>
  <r>
    <x v="27"/>
  </r>
  <r>
    <x v="28"/>
  </r>
  <r>
    <x v="11"/>
  </r>
  <r>
    <x v="0"/>
  </r>
  <r>
    <x v="0"/>
  </r>
  <r>
    <x v="29"/>
  </r>
  <r>
    <x v="0"/>
  </r>
  <r>
    <x v="0"/>
  </r>
  <r>
    <x v="0"/>
  </r>
  <r>
    <x v="27"/>
  </r>
  <r>
    <x v="1"/>
  </r>
  <r>
    <x v="13"/>
  </r>
  <r>
    <x v="30"/>
  </r>
  <r>
    <x v="11"/>
  </r>
  <r>
    <x v="31"/>
  </r>
  <r>
    <x v="0"/>
  </r>
  <r>
    <x v="27"/>
  </r>
  <r>
    <x v="32"/>
  </r>
  <r>
    <x v="0"/>
  </r>
  <r>
    <x v="0"/>
  </r>
  <r>
    <x v="0"/>
  </r>
  <r>
    <x v="0"/>
  </r>
  <r>
    <x v="0"/>
  </r>
  <r>
    <x v="0"/>
  </r>
  <r>
    <x v="0"/>
  </r>
  <r>
    <x v="1"/>
  </r>
  <r>
    <x v="0"/>
  </r>
  <r>
    <x v="0"/>
  </r>
  <r>
    <x v="0"/>
  </r>
  <r>
    <x v="0"/>
  </r>
  <r>
    <x v="11"/>
  </r>
  <r>
    <x v="0"/>
  </r>
  <r>
    <x v="0"/>
  </r>
  <r>
    <x v="0"/>
  </r>
  <r>
    <x v="0"/>
  </r>
  <r>
    <x v="0"/>
  </r>
  <r>
    <x v="0"/>
  </r>
  <r>
    <x v="0"/>
  </r>
  <r>
    <x v="0"/>
  </r>
  <r>
    <x v="0"/>
  </r>
  <r>
    <x v="0"/>
  </r>
  <r>
    <x v="0"/>
  </r>
  <r>
    <x v="0"/>
  </r>
  <r>
    <x v="0"/>
  </r>
  <r>
    <x v="0"/>
  </r>
  <r>
    <x v="0"/>
  </r>
  <r>
    <x v="0"/>
  </r>
  <r>
    <x v="0"/>
  </r>
  <r>
    <x v="0"/>
  </r>
  <r>
    <x v="0"/>
  </r>
  <r>
    <x v="0"/>
  </r>
  <r>
    <x v="0"/>
  </r>
  <r>
    <x v="0"/>
  </r>
  <r>
    <x v="0"/>
  </r>
  <r>
    <x v="0"/>
  </r>
  <r>
    <x v="0"/>
  </r>
  <r>
    <x v="0"/>
  </r>
  <r>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6">
  <r>
    <n v="1"/>
    <x v="0"/>
    <s v="windowgenie.com"/>
    <n v="1"/>
    <s v="S"/>
    <m/>
    <x v="0"/>
    <x v="0"/>
    <s v="-"/>
    <s v="An unclassified, single location business; Annual revenue = 146483 and # of employees = 2; https://www.manta.com/c/mr4mtqn/3-point-connection-inc"/>
    <s v="N"/>
    <m/>
    <m/>
    <s v="website is wrong"/>
    <m/>
    <m/>
    <m/>
    <m/>
  </r>
  <r>
    <n v="2"/>
    <x v="1"/>
    <s v="3hlogistics.com"/>
    <n v="1"/>
    <s v="D"/>
    <m/>
    <x v="0"/>
    <x v="1"/>
    <m/>
    <s v="A unclassified, single location business; Annual revenue = 500000 and # of employees = 3; https://www.manta.com/c/mb0frky/3-h-logistics-llc; Cargo loading and unloading services; Transportation services"/>
    <s v="N"/>
    <s v="D"/>
    <m/>
    <s v="website is wrong"/>
    <m/>
    <m/>
    <m/>
    <m/>
  </r>
  <r>
    <n v="3"/>
    <x v="2"/>
    <s v="brightsheetmetal.com/a-to-z-sheet-metal"/>
    <n v="1"/>
    <s v="S"/>
    <m/>
    <x v="1"/>
    <x v="2"/>
    <s v="HVAC, plumbing and custom cutting"/>
    <s v="From HVAC to plumbing to custom cutting, look to our family of companies to create exceptional results for your sheet metal project needs."/>
    <s v="N"/>
    <s v="S"/>
    <s v="State of the art equipment for steel pipes, sheets bending"/>
    <s v="shared website?"/>
    <m/>
    <m/>
    <m/>
    <m/>
  </r>
  <r>
    <n v="4"/>
    <x v="3"/>
    <s v="araymondtinnerman.com"/>
    <n v="1"/>
    <s v="D"/>
    <m/>
    <x v="1"/>
    <x v="3"/>
    <s v="Fastening Solutions: Clips, nuts, wire management"/>
    <s v="ARaymond Tinnerman, part of the ARaymond Network, is a global supplier of fastening solutions"/>
    <s v="N"/>
    <s v="D"/>
    <m/>
    <m/>
    <m/>
    <m/>
    <m/>
    <m/>
  </r>
  <r>
    <n v="5"/>
    <x v="4"/>
    <s v="abcmetals.com"/>
    <n v="1"/>
    <s v="D"/>
    <m/>
    <x v="2"/>
    <x v="4"/>
    <s v="Copper, Brass, Phos Bronze, Cupro Nickel Alloys- along with Aluminum, Stainless and Carbon Steel. light fabrication in the form of: Slitting, Cut-To-Length, Traverse Winding, Commerical Tinning, Tension Leveling, Edging, Decambering and we can supply Electro Plated Product- _x000a_"/>
    <s v="Distributors for : Luvata_x000a_PMX Industries_x000a_Nacobre_x000a_Hussey Copper_x000a_Brush Wellman_x000a_The Miller Co._x000a_KM Europa Metal AG_x000a_Precision Specialty Metal;                                           Just 3 locations - Indiana (1) and Texas (2)"/>
    <s v="ISO 9001"/>
    <s v="D"/>
    <m/>
    <m/>
    <m/>
    <m/>
    <m/>
    <m/>
  </r>
  <r>
    <n v="6"/>
    <x v="5"/>
    <s v="asipages.com"/>
    <n v="1"/>
    <s v="S"/>
    <m/>
    <x v="0"/>
    <x v="5"/>
    <m/>
    <m/>
    <s v="N"/>
    <s v="D"/>
    <m/>
    <s v="service provider"/>
    <m/>
    <m/>
    <m/>
    <m/>
  </r>
  <r>
    <n v="7"/>
    <x v="6"/>
    <s v="accuburninc.com"/>
    <n v="1"/>
    <s v="S"/>
    <m/>
    <x v="1"/>
    <x v="6"/>
    <s v="Precision Plasma Cutting, Precision Laser Cutting, Heavy Gauge Flame Cutting, Metal Forming, Efficient Estimates, Accurate Estimates, Turnkey Production Capabilities, Extensive Inventory of Raw Material, and Shotblasting &amp; Deburring Metal Finishing"/>
    <m/>
    <s v="ISO 9001, ANAB, BBB"/>
    <s v="D"/>
    <s v="Laser cutting, plasma cutting, flame cutting and metal shaping equipment,1.CNC-controlled oxy-fuel cutting equipment ,2. 3-axis, CO2 lasers, 3.  plasma cutting system, 4.CNC forming equipment, 5.large scale pass through shot blast"/>
    <m/>
    <m/>
    <m/>
    <m/>
    <m/>
  </r>
  <r>
    <n v="8"/>
    <x v="7"/>
    <s v="acell.com"/>
    <n v="1"/>
    <s v="D"/>
    <m/>
    <x v="1"/>
    <x v="7"/>
    <s v="ACell manufactures the only commercially available extracellular matrix (ECM) made of urinary bladder matrix (UBM)"/>
    <s v="ACell is a leading regenerative medicine company that develops and manufactures products designed to facilitate the body’s ability to repair and remodel tissue. Our company helps patients in a variety of settings heal differently"/>
    <s v="ISO 13485"/>
    <s v="D"/>
    <m/>
    <m/>
    <m/>
    <m/>
    <m/>
    <m/>
  </r>
  <r>
    <n v="9"/>
    <x v="8"/>
    <s v="acuitybrands.com"/>
    <n v="1"/>
    <s v="D"/>
    <m/>
    <x v="3"/>
    <x v="8"/>
    <m/>
    <s v="providers of lighting and building management solutions"/>
    <s v="N"/>
    <s v="D"/>
    <s v="eldoLED,LED driver technology"/>
    <m/>
    <m/>
    <m/>
    <m/>
    <m/>
  </r>
  <r>
    <n v="10"/>
    <x v="9"/>
    <s v="apt-power.com"/>
    <n v="1"/>
    <s v="D"/>
    <m/>
    <x v="3"/>
    <x v="8"/>
    <m/>
    <s v="A design/build electrical contractor specializing in all areas of design, installation and maintenance for the lighting, electrical and signage specialty fields; Lighting, electrical and signage services"/>
    <s v="N"/>
    <s v="D"/>
    <m/>
    <m/>
    <m/>
    <m/>
    <m/>
    <m/>
  </r>
  <r>
    <n v="11"/>
    <x v="10"/>
    <s v="polyscitech.com"/>
    <n v="1"/>
    <s v="D"/>
    <m/>
    <x v="0"/>
    <x v="9"/>
    <m/>
    <s v=" variety of research products and services with a focus on controlled release, medicinal-delivery, and biomedical applications.                                                      Akinalytics is the contact analysis division of Akina, Inc._x000a_Now delivering client files via our secure Akinalytics Project Portal._x000a__x000a_POLYSCITECH - Polymer division of Akina"/>
    <s v="N"/>
    <s v="D"/>
    <m/>
    <m/>
    <m/>
    <m/>
    <m/>
    <m/>
  </r>
  <r>
    <n v="12"/>
    <x v="11"/>
    <s v="alaindiana.org"/>
    <n v="1"/>
    <s v="D"/>
    <m/>
    <x v="0"/>
    <x v="10"/>
    <m/>
    <m/>
    <s v="N"/>
    <s v="D"/>
    <m/>
    <m/>
    <m/>
    <m/>
    <m/>
    <m/>
  </r>
  <r>
    <n v="13"/>
    <x v="12"/>
    <s v="arconic.com"/>
    <n v="1"/>
    <s v="S"/>
    <m/>
    <x v="1"/>
    <x v="2"/>
    <s v="For automotive, defense and commercial transportation"/>
    <s v=" Alcoa is a major producer of primary aluminium, fabricated aluminium, and alumina combined, through its active and growing participation in all major aspects of the industry: technology, mining, refining, smelting, fabricating, and recycling. On November 1, 2016, Alcoa Inc. split into two new entities: Alcoa Corporation, which is engaged in the mining and manufacture of raw aluminium, and Arconic, which processes aluminium and other metals"/>
    <s v="N"/>
    <s v="S"/>
    <m/>
    <s v="website is wrong?"/>
    <m/>
    <m/>
    <m/>
    <m/>
  </r>
  <r>
    <n v="14"/>
    <x v="13"/>
    <s v="aspi-nc.com"/>
    <n v="1"/>
    <m/>
    <m/>
    <x v="1"/>
    <x v="2"/>
    <s v="gears"/>
    <m/>
    <s v="ISO 9001, AS9100"/>
    <s v="S"/>
    <s v="CNC,EDM,Grinding equipment, Niton XL3t XRF Analyzer,Tesa Scan 50,Zeiss Prismo 7 Navigator CMM,Mitutoyo Bright-A707 CMM"/>
    <m/>
    <m/>
    <m/>
    <m/>
    <m/>
  </r>
  <r>
    <n v="15"/>
    <x v="14"/>
    <s v="alloycustomproducts.com"/>
    <n v="1"/>
    <m/>
    <m/>
    <x v="1"/>
    <x v="2"/>
    <s v="cryogenic semi-trailer "/>
    <s v="lAloy Custom Products is the premier cryogenic semi-trailer manufacturer. "/>
    <s v="N"/>
    <m/>
    <m/>
    <m/>
    <m/>
    <m/>
    <m/>
    <m/>
  </r>
  <r>
    <n v="16"/>
    <x v="15"/>
    <s v="ind-pallet-corp.com"/>
    <n v="1"/>
    <s v="S"/>
    <m/>
    <x v="1"/>
    <x v="2"/>
    <s v="pallet"/>
    <m/>
    <s v="N"/>
    <s v="D"/>
    <m/>
    <m/>
    <m/>
    <m/>
    <m/>
    <m/>
  </r>
  <r>
    <n v="17"/>
    <x v="16"/>
    <s v="affordableforyou.com"/>
    <n v="1"/>
    <s v="S"/>
    <m/>
    <x v="0"/>
    <x v="11"/>
    <m/>
    <s v="Bluehost is a leading web hosting solutions company. Since our founding in 2003, Bluehost has continually innovated new ways to deliver on our mission: to empower people to fully harness the web. We fight spammers, block pornography, and invest in countless open source projects to help push the internet to its full potential. We promote web civility and do all we can to foster a safe place where the young and old, novice and pro, can fully harness the web to accomplish great things."/>
    <s v="FSPCA"/>
    <m/>
    <m/>
    <s v="website is wrong?"/>
    <m/>
    <m/>
    <m/>
    <m/>
  </r>
  <r>
    <n v="18"/>
    <x v="17"/>
    <s v="amwelding.com"/>
    <n v="1"/>
    <s v="S"/>
    <m/>
    <x v="1"/>
    <x v="2"/>
    <s v="MIG, TIG, Stick welders, engine drives, multi-process and multi-operator welders, spot welders, submerged arc welders, wire feeders"/>
    <m/>
    <s v="N"/>
    <s v="D"/>
    <s v="welding and cutting equipment,"/>
    <m/>
    <m/>
    <m/>
    <m/>
    <m/>
  </r>
  <r>
    <n v="19"/>
    <x v="18"/>
    <s v="ameri-tekmfg.com"/>
    <n v="1"/>
    <s v="S"/>
    <m/>
    <x v="4"/>
    <x v="12"/>
    <s v="Parts are made out of any of these materials: Aluminum, Beryllium Copper, Brass, Cold Rolled Steel, Copper, Hot Rolled Steel, Phosphorus Bronze, Spring Steel, Stainless Steel and any pre-plated material."/>
    <s v="Ameri-Tek Manufacturing serves all industries by providing quality metal stampings/small metal parts to all industries.  provide parts and service to the automotive, electronics, lighting, electric motor, safety, recreation, plastic injection molding and agricultural industries and can be counted upon to provide expert and professional service "/>
    <s v="ISO 9001"/>
    <s v="S"/>
    <s v="specializing in the use of Multi-Slides and Punch Presses"/>
    <m/>
    <m/>
    <m/>
    <m/>
    <m/>
  </r>
  <r>
    <n v="20"/>
    <x v="19"/>
    <s v="ssci-inc.com"/>
    <n v="1"/>
    <s v="S"/>
    <m/>
    <x v="0"/>
    <x v="13"/>
    <s v="analytical services, drug sbstance, drug product and delivery , biochemistry services"/>
    <s v="SSCI, A Division of AMRI provides comprehensive cGMP solid state chemistry research and analytical services to the pharmaceutical industry"/>
    <s v="N"/>
    <s v="D"/>
    <m/>
    <m/>
    <m/>
    <m/>
    <m/>
    <m/>
  </r>
  <r>
    <n v="21"/>
    <x v="20"/>
    <s v="andersonsplantnutrient.com"/>
    <n v="1"/>
    <s v="D"/>
    <m/>
    <x v="0"/>
    <x v="14"/>
    <s v="Cover: Plant nutrients, agriculture, turf and ornamental, cob products and contract manufacturing"/>
    <s v="The Plant Nutrient Group formulates, stores, and distributes nutrient, specialty, and industrial inputs and corncob based products through our strategically located facilities and extensive network."/>
    <s v="N"/>
    <s v="D"/>
    <m/>
    <m/>
    <m/>
    <m/>
    <m/>
    <m/>
  </r>
  <r>
    <n v="22"/>
    <x v="21"/>
    <s v="herr-voss.com"/>
    <n v="1"/>
    <s v="S"/>
    <m/>
    <x v="1"/>
    <x v="2"/>
    <s v="coil processing solutions and mill processing solutions"/>
    <s v="ANDRITZ Herr-Voss Stamco delivers turnkey solutions and support for coil and sheet metal processing industries.  Whether you are a primary producer, service center, processor or OEM, AHVS is your source for all your coil and sheet processing needs."/>
    <s v="ISO 9001"/>
    <s v="S"/>
    <s v="custom metal fabricator, our anodizing and powder coating, laser engraver, silk screener"/>
    <m/>
    <m/>
    <m/>
    <m/>
    <m/>
  </r>
  <r>
    <n v="23"/>
    <x v="22"/>
    <s v="adm.com"/>
    <n v="1"/>
    <s v="D"/>
    <m/>
    <x v="0"/>
    <x v="15"/>
    <s v="food, suppliments, animal nutritions, logistics"/>
    <s v="For more than a century, the people of Archer Daniels Midland Company (NYSE: ADM) have transformed crops into products that serve the vital needs of a growing world. Today, we’re one of the world’s largest agricultural processors and food ingredient providers"/>
    <s v="N"/>
    <s v="S"/>
    <m/>
    <m/>
    <m/>
    <m/>
    <m/>
    <m/>
  </r>
  <r>
    <n v="24"/>
    <x v="23"/>
    <s v="arconic.com"/>
    <n v="1"/>
    <s v="S"/>
    <m/>
    <x v="1"/>
    <x v="12"/>
    <s v="For automotive, defense and commercial transportation"/>
    <s v="From materials science that breaks the barriers of possibility, to precision engineering that solves the toughest challenges, Arconic helps transform the way we fly, drive, build and power."/>
    <s v="N"/>
    <s v="S"/>
    <s v="3-D printing equipment"/>
    <m/>
    <m/>
    <m/>
    <m/>
    <m/>
  </r>
  <r>
    <n v="25"/>
    <x v="24"/>
    <s v="arxan.com"/>
    <n v="1"/>
    <m/>
    <m/>
    <x v="0"/>
    <x v="16"/>
    <s v="Layered, Adaptive App and Data Protection                              Detection and Prevention of Application Attacks                          Enterprise App Distribution and Policy Management (Apperian)"/>
    <s v="Arxan, the global trusted leader of application protection solutions, delivers the confidence to build, deploy, and manage an organization’s most innovative and valuable applications. Currently protecting more than 1 billion application instances across industries including financial services, mobile payments, healthcare, automotive, gaming, and entertainment, the company provides the industry’s most comprehensive application protection solution. "/>
    <s v="N"/>
    <s v="D"/>
    <m/>
    <m/>
    <m/>
    <m/>
    <m/>
    <m/>
  </r>
  <r>
    <n v="26"/>
    <x v="25"/>
    <s v="awardsunlimitedinc.net"/>
    <n v="1"/>
    <s v="S"/>
    <m/>
    <x v="0"/>
    <x v="17"/>
    <s v="plaques, acrylics, name badges, flags, etc"/>
    <m/>
    <s v="N"/>
    <s v="D"/>
    <m/>
    <m/>
    <m/>
    <m/>
    <m/>
    <m/>
  </r>
  <r>
    <n v="27"/>
    <x v="26"/>
    <s v="adeccousa.com"/>
    <n v="1"/>
    <s v="D"/>
    <m/>
    <x v="0"/>
    <x v="18"/>
    <m/>
    <s v="a platform to search for jobs"/>
    <s v="N"/>
    <s v="S"/>
    <m/>
    <s v="job search "/>
    <m/>
    <m/>
    <m/>
    <m/>
  </r>
  <r>
    <n v="28"/>
    <x v="27"/>
    <s v="signXperts.com"/>
    <n v="1"/>
    <s v="S"/>
    <m/>
    <x v="0"/>
    <x v="19"/>
    <s v="for vehicles, outdoors of a building, or interiors of a building"/>
    <m/>
    <s v="N"/>
    <s v="S"/>
    <m/>
    <s v="no info on website"/>
    <m/>
    <m/>
    <m/>
    <m/>
  </r>
  <r>
    <n v="29"/>
    <x v="28"/>
    <s v="baereaerospace.com"/>
    <n v="1"/>
    <s v="S"/>
    <m/>
    <x v="3"/>
    <x v="20"/>
    <s v="Engineering design and field support, failure analysis support , project mgmt support"/>
    <m/>
    <s v="N"/>
    <s v="S"/>
    <m/>
    <s v="consulting"/>
    <m/>
    <m/>
    <m/>
    <m/>
  </r>
  <r>
    <n v="30"/>
    <x v="29"/>
    <s v="bakerspecialty.com"/>
    <n v="1"/>
    <s v="S"/>
    <m/>
    <x v="2"/>
    <x v="21"/>
    <s v="plumbing, HVAC, and industrial piping products"/>
    <m/>
    <s v="N"/>
    <s v="S"/>
    <m/>
    <m/>
    <m/>
    <m/>
    <m/>
    <m/>
  </r>
  <r>
    <n v="31"/>
    <x v="30"/>
    <s v="ball.com"/>
    <n v="1"/>
    <s v="D"/>
    <m/>
    <x v="0"/>
    <x v="22"/>
    <s v="Ball Corporation is a provider of metal packaging for beverages, foods and household products, and of aerospace and other technologies and services to commercial and governmental customers."/>
    <m/>
    <s v="N"/>
    <s v="S"/>
    <m/>
    <m/>
    <m/>
    <m/>
    <m/>
    <m/>
  </r>
  <r>
    <n v="32"/>
    <x v="31"/>
    <s v="bane-welker.com"/>
    <n v="1"/>
    <s v="S"/>
    <m/>
    <x v="0"/>
    <x v="23"/>
    <s v="tractors, harvesters, chemical applicators, tillage equipments, hay and forage equipment,  construction equipments"/>
    <s v="Farm equipment dealer; also online auctions possible; used equipment selling platform"/>
    <s v="N"/>
    <s v="S"/>
    <m/>
    <m/>
    <m/>
    <m/>
    <m/>
    <m/>
  </r>
  <r>
    <n v="33"/>
    <x v="32"/>
    <s v="banjocorp.com"/>
    <n v="1"/>
    <s v="D"/>
    <m/>
    <x v="5"/>
    <x v="24"/>
    <s v="cam lever couplings, dry disconnects, electric valves, pumps, line strainers, manifold flange connections"/>
    <s v="liquid handling equipments"/>
    <s v="N"/>
    <s v="S"/>
    <m/>
    <m/>
    <m/>
    <m/>
    <m/>
    <m/>
  </r>
  <r>
    <n v="34"/>
    <x v="33"/>
    <s v="beesleyinc.com"/>
    <n v="1"/>
    <s v="S"/>
    <m/>
    <x v="0"/>
    <x v="25"/>
    <s v="winces, slings, suspension rods, pulleys, cods, cables, cutters, fasteners, power cords,"/>
    <s v="for poultry industry"/>
    <s v="ISO 9000"/>
    <s v="S"/>
    <m/>
    <m/>
    <m/>
    <m/>
    <m/>
    <m/>
  </r>
  <r>
    <n v="35"/>
    <x v="34"/>
    <s v="basteel.com"/>
    <n v="1"/>
    <s v="S"/>
    <m/>
    <x v="1"/>
    <x v="2"/>
    <s v="architectural fencing, security fencing, infinity gates"/>
    <s v="BASTEEL Perimeter Systems™ is a 4th generation family-owned business formed in 1946 to serve the tool and die industry"/>
    <s v="N"/>
    <s v="D"/>
    <s v=" manufactured using galvanized 2” x 4” tubing with mitered corners and gusset bracing, welded using silicon-bronze welding wire"/>
    <m/>
    <m/>
    <m/>
    <m/>
    <m/>
  </r>
  <r>
    <n v="36"/>
    <x v="35"/>
    <m/>
    <n v="0"/>
    <m/>
    <m/>
    <x v="0"/>
    <x v="26"/>
    <m/>
    <s v="no websites"/>
    <s v="N"/>
    <m/>
    <m/>
    <s v="looks like a persons name"/>
    <m/>
    <m/>
    <m/>
    <m/>
  </r>
  <r>
    <n v="37"/>
    <x v="36"/>
    <s v="bio-alternatives.net"/>
    <n v="1"/>
    <s v="S"/>
    <m/>
    <x v="0"/>
    <x v="27"/>
    <s v="calcium, magnesium, etc"/>
    <m/>
    <s v="BBB"/>
    <s v="S"/>
    <m/>
    <m/>
    <m/>
    <m/>
    <m/>
    <m/>
  </r>
  <r>
    <n v="38"/>
    <x v="37"/>
    <s v="BIOANALYTICAL.COM"/>
    <n v="1"/>
    <s v="D"/>
    <m/>
    <x v="0"/>
    <x v="28"/>
    <m/>
    <s v="BASi provides drug developers with superior scientific research and innovative analytical instrumentation, which saves time, saves money, and saves lives, to bring revolutionary new drugs to market quickly and safely;                               like an e-commerce page where in we can make our online purchases"/>
    <s v="N"/>
    <s v="D"/>
    <m/>
    <m/>
    <m/>
    <m/>
    <m/>
    <m/>
  </r>
  <r>
    <n v="39"/>
    <x v="38"/>
    <s v="BlackbirdClinicalSvs.com"/>
    <n v="1"/>
    <s v="S"/>
    <m/>
    <x v="0"/>
    <x v="29"/>
    <s v="DNA testing, drug testing, blood testing"/>
    <m/>
    <s v="N"/>
    <s v="D"/>
    <m/>
    <m/>
    <m/>
    <m/>
    <m/>
    <m/>
  </r>
  <r>
    <n v="40"/>
    <x v="39"/>
    <s v="blueprintspecialties.net"/>
    <n v="1"/>
    <s v="S "/>
    <m/>
    <x v="2"/>
    <x v="21"/>
    <s v="Digital Blackline Printing_x000a_Scanning and Digital CAD Plotting_x000a_Document Management Services_x000a_Distribution Services_x000a_Scanning to Files for Archiving_x000a_Specification Book Printing_x000a_Blue Line Reproductions_x000a_Laminating and Mounting            HP Plotters and Plotter Supplies_x000a_Ink Jet Bonds, Vellums, and Film_x000a_Engineering Copiers_x000a_Xerographic and Diazo Media_x000a_CAD and Drafting Furniture_x000a_Drafting Supplies"/>
    <s v="They assist the architectural, engineering, and construction industries from beginning designs to the distribution of prints of their various projects by providing the equipment, supplies, and reproduction methods necessary to complete the process."/>
    <s v="N"/>
    <s v="S "/>
    <m/>
    <m/>
    <m/>
    <m/>
    <m/>
    <m/>
  </r>
  <r>
    <n v="41"/>
    <x v="40"/>
    <s v="bollocktops.com"/>
    <n v="1"/>
    <s v="D"/>
    <m/>
    <x v="1"/>
    <x v="30"/>
    <s v="Countertop, kitchen cabinets and closets"/>
    <s v="Bollock Enterprises is a family owned business, celebrating over 50 years of providing custom countertops and closet organizers to the Lafayette, Indiana area. Our promise is personalized service, quality products, and commitment to those who desire the very best in design and detail. Our experienced craftsmen provide countertop fabrication and installation for new construction as well as for remodeling projects. Each project will become truly your own as we work together to find the perfect design for your needs"/>
    <s v="N"/>
    <s v="D"/>
    <n v="0"/>
    <n v="0"/>
    <m/>
    <m/>
    <s v="Y"/>
    <s v="Quartz,solid surface,granite,laminate"/>
  </r>
  <r>
    <n v="42"/>
    <x v="41"/>
    <s v="bootmakers.us"/>
    <n v="1"/>
    <s v="D"/>
    <m/>
    <x v="0"/>
    <x v="31"/>
    <s v="footwear"/>
    <s v="handcrafted footwears; We specialize in custom-fit boots, but also offer semi-custom sizes to provide instant gratification to our customers who just can’t wait."/>
    <s v="N"/>
    <s v="D"/>
    <n v="0"/>
    <n v="0"/>
    <m/>
    <m/>
    <s v="Y"/>
    <m/>
  </r>
  <r>
    <n v="43"/>
    <x v="42"/>
    <s v="braunability.com"/>
    <n v="1"/>
    <s v="S"/>
    <m/>
    <x v="0"/>
    <x v="32"/>
    <s v="Wheelchair Vans, SUVs &amp; Wheelchair Lifts"/>
    <s v="Thanks to our nationwide dealer network, wherever you live or travel, BraunAbility is there too. Our dealers are mobility experts, providing in-depth mobility consultations to guarantee you have the right mobility solution for your needs; 5 dealers in IN"/>
    <s v="N"/>
    <s v="S"/>
    <n v="0"/>
    <n v="0"/>
    <m/>
    <m/>
    <m/>
    <m/>
  </r>
  <r>
    <n v="44"/>
    <x v="43"/>
    <s v="browellbellhousing.com"/>
    <n v="1"/>
    <s v="S"/>
    <m/>
    <x v="1"/>
    <x v="2"/>
    <s v="Components: clutch coolers, carbon fiber bellhousing vent covers, adjuster covers, debris filters, billet clutch forks, throwout bearings and collars, bellhousing alignment tools and more.     Bellhousings: Aluminium, steel and import/ specialty bellhousings.                                                V6 blocks and head"/>
    <s v="Browell Bellhousing custom builds SFI certified, aluminum and steel bellhousings for all motorsports applications. Each Browell bellhousing is built from select materials, manufactured to each customer’s exact specifications. Bellhousings are available in aluminum or steel models meeting SFI spec 6.1, 6.1W, 6.2, 6.3 or 30.1 for all drag racing, tractor pulling and land speed sanctioning bodies.Browell also offers a full line of components to complement their bellhousings."/>
    <s v="N"/>
    <s v="S"/>
    <s v="CNC machine"/>
    <n v="0"/>
    <m/>
    <m/>
    <s v="Y"/>
    <s v="aluminum and steel"/>
  </r>
  <r>
    <n v="45"/>
    <x v="44"/>
    <s v="businessfirstbooks.com"/>
    <n v="1"/>
    <s v="S"/>
    <m/>
    <x v="2"/>
    <x v="21"/>
    <s v="Books"/>
    <s v="Business First Books handles book fulfillment for some of the top companies in North America and provides book distribution on the Local, National, and International levels."/>
    <s v="N"/>
    <s v="S"/>
    <n v="0"/>
    <n v="0"/>
    <m/>
    <m/>
    <m/>
    <m/>
  </r>
  <r>
    <n v="46"/>
    <x v="45"/>
    <s v="butler.com"/>
    <n v="1"/>
    <s v="D"/>
    <m/>
    <x v="1"/>
    <x v="33"/>
    <s v="Engineering:, Design, Drafting, Structural Analysis, Loads and Criteria, System Safety, Manufacturing, Testing, Aircraft Certification, , Composite structure:, Carbon fiber, Aramid fiber, Fiberglass, Sandwich Construction, Laminate Structure, , Aftermarket services:, Operator Manuals, Maintenance Manuals, Airworthiness Documents, Component Maintenance Manuals, Logistic Support Analysis (LSA), Reports, Training Material, MRO support, Ground support equipmen, , Project management:, Earned Value Management, Risk management, Resource Management, Performance Management, IT services:, Microsoft Technologies, ERP Technologies, Oracle Technologies, Java Technologies, Mobile Technologies, , "/>
    <s v="Butler’s mission is to become the supplier of choice for premier companies in the Aerospace, Defense and Federal markets, by providing intrinsic value through a flexible business model."/>
    <s v="ISO 9001, SAE AS9100, ISO 27001"/>
    <s v="D"/>
    <n v="0"/>
    <n v="0"/>
    <m/>
    <m/>
    <m/>
    <m/>
  </r>
  <r>
    <n v="47"/>
    <x v="46"/>
    <s v="cffabricating.com"/>
    <n v="1"/>
    <s v="S"/>
    <m/>
    <x v="0"/>
    <x v="26"/>
    <n v="0"/>
    <s v="WEBSITE UNDER CONSTRUCTION"/>
    <s v="N"/>
    <s v="S"/>
    <n v="0"/>
    <n v="0"/>
    <m/>
    <m/>
    <m/>
    <m/>
  </r>
  <r>
    <n v="48"/>
    <x v="47"/>
    <m/>
    <n v="0"/>
    <m/>
    <m/>
    <x v="0"/>
    <x v="34"/>
    <m/>
    <s v="no websites"/>
    <s v="N"/>
    <m/>
    <n v="0"/>
    <n v="0"/>
    <m/>
    <m/>
    <m/>
    <m/>
  </r>
  <r>
    <n v="49"/>
    <x v="48"/>
    <s v="cdtechno.com"/>
    <n v="1"/>
    <s v="S"/>
    <m/>
    <x v="1"/>
    <x v="2"/>
    <s v="For Telecommunications, UPS, Energy and Infrastructure, engine starting: VRLA, VLA, Lithium Ion batteries, racks and cabinets."/>
    <s v="We make some of the finest power storage and conversion systems on the planet. telecommunications giants turn to C&amp;D Technologies for dependable power systems. C&amp;D TECHNOLOGIES is also highly focused on power system integration. By offering products that can monitor and rectify AC-to-DC current to power the switches and other equipment, as well as provide backup battery power, we can give customers of any size — particularly in the telecommunications industry — a total power package"/>
    <s v="N"/>
    <s v="S"/>
    <n v="0"/>
    <n v="0"/>
    <m/>
    <m/>
    <m/>
    <m/>
  </r>
  <r>
    <n v="50"/>
    <x v="49"/>
    <s v="calcompusa.com"/>
    <n v="1"/>
    <s v="S"/>
    <m/>
    <x v="1"/>
    <x v="35"/>
    <s v="design services and Engr:, , •, DfM/DfT,  ,  , , •, Full test development including software, fixtures, and implementation, , •, PCB layout, , •, Rapid prototype and pilot builds, , •, Schematic and artwork development, , •, Validation/agency testing, , •, Value-add/Value engineering, , , , Prototype and short run:, , , , •, No minimum build quantity, , •, No wait for scheduling, , •, Guaranteed standard delivery within 3 to 5 days or less, with 24 hour delivery available, , •, Hassle free material management, ,  , •　Consignment, turn-key, or a hybrid, ,  , •　Arrow and Avnet in-plant stores, , •, Two groups one in Indiana and one in San Diego, , Turn-key Production:, , •, PCBA mixed technology,  ,  , ,  , •　Rigid, flex, ceramic, alternate substrates, double sided, multi-layered, , •, Systems Integration,  ,  , ,  , •　Enclosure assembly, ,  , •　Module assembly, ,  , •　Configure-to-order"/>
    <s v="At CCIN we offer over 40 years of experience in development and manufacturing of electronic assemblies. Everyday we manufacture for customers in the aerospace, automotive, communications, defense, industrial controls, medical, renewable energy, security, and transportation markets. Our services allow our customers to save lives, ensure national security, open doors, control environments, protect money, provide entertainment, administer medication, and protect our soldiers, seaman, and pilots in the armed forces."/>
    <s v="TS16949: 2009, ISO 9001:2008, ISO 13485"/>
    <s v="S"/>
    <n v="0"/>
    <n v="0"/>
    <s v="We manufacture printed circuit board assemblies (PCBA’s), full-system module assemblies, backplane assemblies, configure-to-order systems, and wire assemblies"/>
    <s v="PCBA mixed technology"/>
    <m/>
    <m/>
  </r>
  <r>
    <n v="51"/>
    <x v="50"/>
    <s v="www.cpm.net/"/>
    <n v="1"/>
    <s v="D"/>
    <m/>
    <x v="1"/>
    <x v="2"/>
    <s v="Automation solutions:, MM4 Automation System, MM4 Receiving, MM4 Grinding, MM4 Batching, MM4 Pelleting, MM4 Loadout, MCP Pellet Mill Controller, Extruder-Compounding Process Control, Preparation Process Control, Extraction Process Control, Custom Solutions &amp; Integrated Systems, UL508A Control Panel Design &amp; Assembly, , Equipment solutions:, Flaking Mills, Hammermills, Pellet Mills, Roller Mills &amp; Roll Crushers, Cracking Mills, Lump Breakers &amp; Crushers, Pellet Crumblers, Conditioners, Coolers, Feeders and Ancillary Products, Weighing Systems, Steam Chambers, Gyro Sifters/Feed Cleaners, A-Z Product Index, Used Equipment, Parts, , Applications:, Cooling, Oilseed Preparation, Particle Size Reduction, Pelleting, Steam Flaking, Weighing, Briquetting"/>
    <s v="CPM is the world's leading provider of process equipment and automation systems."/>
    <s v="N"/>
    <s v="D"/>
    <n v="0"/>
    <n v="0"/>
    <m/>
    <m/>
    <s v="Y"/>
    <m/>
  </r>
  <r>
    <n v="52"/>
    <x v="51"/>
    <s v="cargill.com"/>
    <n v="1"/>
    <s v="D"/>
    <m/>
    <x v="2"/>
    <x v="36"/>
    <s v="Solutions: Animal industry, Food and beverage, bioindustrial, food service, agriculture, risk management, meat and poultry, industrial, beauty, pharma, transportation"/>
    <s v="We bring food, agricultural, financial and industrial products to people who need them all around the world; We have around 24,000 employees across the world serving food and beverage manufacturers, foodservice companies and retailers with food ingredients as well as food and non-food applications"/>
    <s v="N"/>
    <s v="D"/>
    <n v="0"/>
    <n v="0"/>
    <m/>
    <m/>
    <s v="Y"/>
    <m/>
  </r>
  <r>
    <n v="53"/>
    <x v="52"/>
    <s v="carlex.com"/>
    <n v="1"/>
    <s v="D"/>
    <m/>
    <x v="4"/>
    <x v="12"/>
    <s v="Products: windshields, side glass, rear quarter glass, rear glass, roof glass. Services: Tool Design, Component Design, Full CAD Capability, Simulation (FEA, Optical, HUD), Anechoic Chamber Broad Spectrum Antenna Design, Product Launch Management Utilizing a Proven Stage Gate Processes"/>
    <s v="Customers: Audi Bentley BMW Chrysler Ford GM Honda Hyundai Jaguar Kia Lamborghini Lincoln Mercedes-Benz Nissan Peugeot Porsche Subaru Toyota Volkswagen; GO-TO supplier of world's automotive "/>
    <s v="ISO 9001"/>
    <s v="D"/>
    <n v="0"/>
    <n v="0"/>
    <m/>
    <m/>
    <s v="Y"/>
    <m/>
  </r>
  <r>
    <n v="54"/>
    <x v="53"/>
    <s v="carmeleng.com"/>
    <n v="1"/>
    <s v="S"/>
    <m/>
    <x v="1"/>
    <x v="2"/>
    <s v="Creating solutions for machine and process efficiencies,  Creating turnkey process planning and implementation for your manufacturing line,                    FOOD AND BEVERAGE DIVISION:  Custom machine/component design and manufacturing,  OEM parts replacement and equipment refurbishmen Development of new processing line to enhance productivity."/>
    <m/>
    <s v="ASME"/>
    <s v="S"/>
    <n v="0"/>
    <e v="#REF!"/>
    <m/>
    <m/>
    <s v="Y"/>
    <m/>
  </r>
  <r>
    <n v="55"/>
    <x v="54"/>
    <s v="carterfuelsystems.com"/>
    <n v="1"/>
    <s v="D"/>
    <m/>
    <x v="1"/>
    <x v="2"/>
    <s v="Fuel pump assemblies, universal electric fuel pumps, gasoline direct injection, fuel pumps, parts and accessories."/>
    <s v="Carter Fuel Systems has been a leading manufacturer of complete fuel system solutions for the professional installer. We work tirelessly to deliver superior products that meet or exceed OE quality. Our broad coverage spans domestic, import, diesel, marine and performance applications"/>
    <s v="N"/>
    <s v="D"/>
    <n v="0"/>
    <n v="0"/>
    <m/>
    <s v="High-efficiency turbine technology provides quiet and precise fuel delivery_x000a_CleanScreen™ filtration technology* provides 40% more dirt-holding capacity than competitive products and increases the life of the pumps"/>
    <m/>
    <m/>
  </r>
  <r>
    <n v="56"/>
    <x v="55"/>
    <s v="cartcorp.com"/>
    <n v="1"/>
    <s v="S"/>
    <m/>
    <x v="1"/>
    <x v="2"/>
    <s v="laser cutting, CNC turret punching, CNC bending, welding, "/>
    <s v="Cartesian Corp. has a  range of customers varying from the railroad, diesel power supply, and agricultural industries.   We believe we have the experience and equipment to manufacture utilizing the most economical methods."/>
    <s v="ISO 9001:2008"/>
    <s v="S"/>
    <s v="Laser Cutting_x000a_CO2 LASER CUTTING_x000a_Four lasers with up to 3,500 watts of cutting power.   CNC Turret Punching_x000a_AMADA TURRET PRESSES_x000a_Coma 375 Thick Turret, and Vella Turret.                      CNC Bending _x000a_CNC PRESS BREAKS_x000a_Variety of press breaks to serve your needs, up to 350 tons of pressure and single setup, multiple bend length and angle ability.                Welding_x000a_PRECISION WELDING_x000a_Precision welding with experienced welding technicians.  We can design and fabricate our own jigs and fixtures."/>
    <n v="0"/>
    <m/>
    <m/>
    <m/>
    <m/>
  </r>
  <r>
    <n v="57"/>
    <x v="56"/>
    <s v="catalent.com"/>
    <n v="1"/>
    <s v="D"/>
    <m/>
    <x v="1"/>
    <x v="2"/>
    <s v="development solutions and services, bioavailability solutions, drug delivery technology, accelrated deelopment."/>
    <s v="Catalyst + Talent. Our name combines these ideas. As the world's #1 drug development, delivery and supply partner for drugs, biologics and consumer health pro We have helped thousands of innovators by optimizing and manufacturing thousands of pharmaceutical, biologic, consumer health and beauty products utilizing our superior and innovative drug delivery technologies to improve their value to patients and consumers.ducts, we are the catalyst for your success."/>
    <s v="N"/>
    <s v="D"/>
    <n v="0"/>
    <n v="0"/>
    <m/>
    <m/>
    <m/>
    <m/>
  </r>
  <r>
    <n v="58"/>
    <x v="57"/>
    <s v="caterpillar.com"/>
    <n v="1"/>
    <s v="D"/>
    <m/>
    <x v="1"/>
    <x v="37"/>
    <s v="construction and mining equipment, diesel and natural gas engines, industrial gas turbines and diesel-electric locomotives. "/>
    <s v="Customers turn to Caterpillar to help them develop infrastructure, energy and natural resource assets. Caterpillar is the world’s leading manufacturer of construction and mining equipment, diesel and natural gas engines, industrial gas turbines and diesel-electric locomotives. The company principally operates through its three primary segments - Construction Industries, Resource Industries and Energy &amp; Transportation - and also provides financing and related services through its Financial Products segment."/>
    <s v="N"/>
    <s v="D"/>
    <n v="0"/>
    <n v="0"/>
    <m/>
    <m/>
    <m/>
    <m/>
  </r>
  <r>
    <n v="59"/>
    <x v="58"/>
    <s v="csx.com"/>
    <n v="1"/>
    <s v="D"/>
    <m/>
    <x v="5"/>
    <x v="38"/>
    <s v="Railroad "/>
    <s v="CSX Corporation, together with its subsidiaries based in Jacksonville, Fla., is one of the nation's leading transportation suppliers. The company’s rail and intermodal businesses provide rail-based transportation services including traditional rail service and the transport of intermodal containers and trailers."/>
    <s v="N"/>
    <s v="D"/>
    <n v="0"/>
    <n v="0"/>
    <m/>
    <m/>
    <m/>
    <m/>
  </r>
  <r>
    <n v="60"/>
    <x v="59"/>
    <s v="coca-cola.com"/>
    <n v="1"/>
    <s v="D"/>
    <m/>
    <x v="2"/>
    <x v="21"/>
    <s v="Coca-cola"/>
    <s v="Central Coca-Cola Bottling Company, Inc. markets and distributes coca cola carbonated and non-carbonated beverages. The company is based in Richmond, Virginia. As of February 28, 2006, Central Coca-Cola Bottling Company, Inc. operates as a subsidiary of Coca-Cola Refreshments USA, Inc."/>
    <s v="N"/>
    <s v="D"/>
    <n v="0"/>
    <n v="0"/>
    <m/>
    <m/>
    <s v="Y"/>
    <m/>
  </r>
  <r>
    <n v="61"/>
    <x v="60"/>
    <s v="http://companycfo.com/"/>
    <n v="1"/>
    <s v="D"/>
    <m/>
    <x v="3"/>
    <x v="39"/>
    <s v="Services:, Business Management Consulting, Tax Resolution &amp; Preparation-Personal &amp; Business, Payroll &amp; Bookkeeping Services, Financial Planning &amp; Financial Advisement, Financial Statements, Crisis Management, CFO &amp; Controller Services, Accounting , IRS Mediation and Resolution, Accounts Payable &amp; Accounts Receivable"/>
    <s v="CFO TO GO® is an affordable way to have a senior-level CFO or Controller involved with your company. We help entrepreneurs succeed by offering enterprise level service for small and midsize companies. "/>
    <s v="N"/>
    <s v="D"/>
    <n v="0"/>
    <n v="0"/>
    <m/>
    <m/>
    <m/>
    <m/>
  </r>
  <r>
    <n v="62"/>
    <x v="61"/>
    <s v="national-vinyl.com"/>
    <n v="1"/>
    <s v="miss"/>
    <m/>
    <x v="0"/>
    <x v="26"/>
    <n v="0"/>
    <s v="SERVER NOT AVAILABLE"/>
    <s v="N"/>
    <s v="miss"/>
    <n v="0"/>
    <n v="0"/>
    <m/>
    <m/>
    <m/>
    <m/>
  </r>
  <r>
    <n v="63"/>
    <x v="62"/>
    <s v="chromcraft-revington.com"/>
    <n v="1"/>
    <s v="S "/>
    <m/>
    <x v="1"/>
    <x v="2"/>
    <s v="Chromcraft - The industry leader in custom swivel-tilt, caster casual dining furniture offered in metal and wood. Cochrane - A leader in solid wood casual dining and bedroom furniture  Douglas - A leader in promotional swivel-tilt casual dining in metal and wood. Peters-Revington - Occasional furniture collections in wood and mixed media. "/>
    <m/>
    <s v="N"/>
    <s v="S "/>
    <n v="0"/>
    <n v="0"/>
    <m/>
    <m/>
    <m/>
    <s v="metal and wood. _x000d__x000a_"/>
  </r>
  <r>
    <n v="64"/>
    <x v="63"/>
    <s v="cintas.com"/>
    <n v="1"/>
    <s v="D"/>
    <m/>
    <x v="2"/>
    <x v="40"/>
    <s v="Cintas leads the industry in supplying corporate identity uniform programs, providing entrance and logo mats, restroom supplies, promotional products, first aid, safety, fire protection products and services, and industrial carpet and tile cleaning"/>
    <s v="Headquartered in Cincinnati, Ohio, Cintas Corporation provides highly specialized products and services to over 900,000 customers that range from independent auto repair shops to large hotel chains."/>
    <s v="N"/>
    <s v="D"/>
    <n v="0"/>
    <n v="0"/>
    <m/>
    <m/>
    <m/>
    <s v="recycled polyester"/>
  </r>
  <r>
    <n v="65"/>
    <x v="64"/>
    <s v="cityoflogansport.org"/>
    <n v="1"/>
    <s v="D"/>
    <m/>
    <x v="0"/>
    <x v="26"/>
    <n v="0"/>
    <s v="IP address couldn’t be found"/>
    <s v="N"/>
    <s v="D"/>
    <n v="0"/>
    <n v="0"/>
    <m/>
    <m/>
    <m/>
    <m/>
  </r>
  <r>
    <n v="66"/>
    <x v="65"/>
    <s v="cives.com"/>
    <n v="1"/>
    <s v="S"/>
    <m/>
    <x v="1"/>
    <x v="41"/>
    <s v="Projects: HI RISE, STADIUMS &amp; CONVENTION CENTER, COMMERCIAL, AIRPORTS, PROCESS, PULP &amp; PAPER, INDUSTRIAL, LEED CERTIFIED PROJECTS, HEALTHCARE &amp; HOSPITALS, POWER, UTILITY &amp; DUCTWORK"/>
    <s v="Cives is one of the largest and most successful structural steel and plate fabricators in North America."/>
    <s v="CWB"/>
    <s v="S"/>
    <s v="latest computer-aided detailing and fabricating systems.state of the art processing machines utilizing CNC files.modern welding equipment, blast cleaning facilities."/>
    <n v="0"/>
    <s v="engineering, detailing, fabrication, erection, insurance, bonding, accounting, and supplier management,                                                                                         cutting, drilling, punching, prepping, burning and other operations"/>
    <m/>
    <m/>
    <s v="Steel"/>
  </r>
  <r>
    <n v="67"/>
    <x v="66"/>
    <s v="clarktruck-in.com"/>
    <n v="1"/>
    <s v="S"/>
    <m/>
    <x v="5"/>
    <x v="42"/>
    <s v=" Products:, 1HARSH HOISTS, 2PLATFORMS &amp; BODIES, 3DUMP PACKAGES, 4PLOWS, 5SPREADERS, 6VAN EQUIPMENT, 7VAN BODIES, 8SERVICE BODIES, 9LIFT GATES, 10MISCELLANEOUS"/>
    <s v="We are a full line truck equipment supplier in West Central Indiana. Customers: Harsh, Cadet Truck bodies, Warren Inc., Knapheide, Hendersen, Western, adrian Steel, Weather guard, Unicell, Ultimaster, Venturo, Liftmoore, Stellar."/>
    <s v="N"/>
    <s v="S"/>
    <s v="used equipment was listed"/>
    <n v="0"/>
    <m/>
    <m/>
    <m/>
    <m/>
  </r>
  <r>
    <n v="68"/>
    <x v="67"/>
    <s v="cdffilter.com"/>
    <n v="1"/>
    <s v="S"/>
    <m/>
    <x v="1"/>
    <x v="2"/>
    <s v="custom liquid filter bags, Std. liquid fiilter bags, Std Ring/top options"/>
    <s v="It's time for a change in industrial liquid filtration and with our  new silicone free production facility, the team at Clear Decision Filtration, Inc.(CDF) is excited to be the company to bring that change; INDUSTRIAL LIQUID BAG FILTER SPECIALIST "/>
    <s v="N"/>
    <s v="S"/>
    <n v="0"/>
    <n v="0"/>
    <m/>
    <m/>
    <m/>
    <s v="carbon steel rings,stainless steel, and polypropylene rings"/>
  </r>
  <r>
    <n v="69"/>
    <x v="68"/>
    <s v="clintoninvestigations.com"/>
    <n v="1"/>
    <s v="S"/>
    <m/>
    <x v="0"/>
    <x v="43"/>
    <s v="Services: Litigation preparation, Claim and fraud investigations, investigative services."/>
    <s v="Clinton Investigations, LLC is a fully licensed and insured private investigative agency offering an impressive compliment of services for three primary markets; law firms, insurance carriers, and corporate entities. While going about our business in a confidential, discreet manner, we position our clients to make more informed decisions through the delivery of timely and meaningful information and intelligence. Whether you need to track-down a witness or defendant living in another state, obtain recorded statements, conduct financial and background investigations, or perform any variety of other investigative services, we can help. Simply, the goal of Clinton Investigations is to demonstrate in everything we do, that our clients' piece of mind, security, and fulfilled expectations are why we exist."/>
    <s v="N"/>
    <s v="S"/>
    <n v="0"/>
    <n v="0"/>
    <m/>
    <m/>
    <m/>
    <m/>
  </r>
  <r>
    <n v="70"/>
    <x v="69"/>
    <s v="csiclosures.com"/>
    <n v="1"/>
    <s v="D"/>
    <m/>
    <x v="1"/>
    <x v="44"/>
    <s v="Capping systems"/>
    <s v="Closure Systems International, Inc. (CSI) is a global leader in plastic closure design, manufacturing and high speed capping equipment/application systems. CSI integrates innovative closure technology, high-performance capping equipment and expert technical services and training support to help customers all over the world maximize their profits. These integrated closure and capping solutions deliver a total system of unsurpassed customer value and reliability. Approximately 90+ billion closures are produced annually in CSI's 25+ manufacturing sites, strategically located in 20+ countries throughout the globe. Markets served: Food, beverage, automotive_x000a__x000a_"/>
    <s v="N"/>
    <s v="D"/>
    <n v="0"/>
    <n v="0"/>
    <m/>
    <m/>
    <m/>
    <m/>
  </r>
  <r>
    <n v="71"/>
    <x v="70"/>
    <s v="colemancable.com"/>
    <n v="1"/>
    <s v="D"/>
    <m/>
    <x v="0"/>
    <x v="26"/>
    <n v="0"/>
    <s v="SERVER NOT FOUND"/>
    <s v="N"/>
    <s v="D"/>
    <n v="0"/>
    <n v="0"/>
    <m/>
    <m/>
    <m/>
    <m/>
  </r>
  <r>
    <n v="72"/>
    <x v="71"/>
    <s v="commscope.com"/>
    <n v="1"/>
    <s v="miss"/>
    <m/>
    <x v="1"/>
    <x v="45"/>
    <s v="Product Types: ANTENNAS, CABINETS, PANELS AND ENCLOSURES, CABLE ASSEMBLIES, CABLE MANAGEMENT, CABLES, CONNECTORS, FACEPLATES AND BOXES, NETWORKING SYSTEMS, SPLITTERS, COMBINERS AND MULTIPLEXERS, TOOLS AND ACCESSORIES; Each product type has so many varieties."/>
    <s v="CommScope is at the forefront of shaping infrastructure, products and solutions that enhance people's lives.We make communication faster, easier and more efficient for today's always-on world; CommScope manufactures SYSTIMAX and Uniprise brands of Enterprise infrastructure of copper Unshielded Twisted Pair cabling, connector panels, jacks and fiber optic cabling, connector panels, racking and metals. CommScope also manufactures environmentally secure cabinets for FTTN and DSL applications"/>
    <s v="N"/>
    <s v="miss"/>
    <n v="0"/>
    <n v="0"/>
    <m/>
    <m/>
    <m/>
    <m/>
  </r>
  <r>
    <n v="73"/>
    <x v="72"/>
    <s v="conagrabrands.com"/>
    <n v="1"/>
    <s v="D"/>
    <m/>
    <x v="1"/>
    <x v="46"/>
    <s v="Cooking oil, frozen dinners, hot cocoa, hot dogs, peanut butter and many others. "/>
    <s v="Conagra Brands, Inc. is a North American packaged foods company headquartered in Chicago, Illinois. Conagra makes and sells products under various brandnames that are available in supermarkets, restaurants, and food service establishments. Some of ConAgra's major brands include Hunt's, Healthy Choice, Marie Callender's, Orville Redenbacher's, Slim Jim (snack food), Reddi-wip, Egg Beaters, Hebrew National, P.F. Chang's, Chef Boyardee, Home Menu and Bertolli ready meals."/>
    <s v="N"/>
    <s v="D"/>
    <n v="0"/>
    <n v="0"/>
    <m/>
    <m/>
    <m/>
    <m/>
  </r>
  <r>
    <n v="74"/>
    <x v="73"/>
    <s v="confirmdelivery.com"/>
    <n v="1"/>
    <s v="miss"/>
    <m/>
    <x v="0"/>
    <x v="26"/>
    <n v="0"/>
    <s v="SERVER DOESN'T EXIST"/>
    <s v="N"/>
    <s v="miss"/>
    <n v="0"/>
    <n v="0"/>
    <m/>
    <m/>
    <m/>
    <m/>
  </r>
  <r>
    <n v="75"/>
    <x v="74"/>
    <s v="coomersawmill.com"/>
    <n v="1"/>
    <s v="S"/>
    <m/>
    <x v="1"/>
    <x v="2"/>
    <s v="pallets"/>
    <s v="Manufacturing pallets for nearly 40 years, the Indiana-based Coomer &amp; Sons Sawmill has grown from a small garage start-up into a commercial-sized operation producing thousands of pallets daily. The family-owned company has worked with a variety of manufacturing equipment over the years, but operates today with three Wood-Mizer WM4000 industrial thin-kerf headrigs and two multi-head horizontal resaws for the primary and secondary breakdown of logs into pallet components. "/>
    <s v="N"/>
    <s v="S"/>
    <s v="three Wood-Mizer WM4000 industrial thin-kerf headrigs and two multi-head horizontal resaws for the primary and secondary breakdown of logs into pallet components"/>
    <n v="0"/>
    <m/>
    <m/>
    <m/>
    <m/>
  </r>
  <r>
    <n v="76"/>
    <x v="75"/>
    <s v="coppermooncoffee.com"/>
    <n v="1"/>
    <s v="D"/>
    <m/>
    <x v="0"/>
    <x v="47"/>
    <n v="0"/>
    <s v="We source Copper Moon Coffee from small and large coffee farmers throughout the world. Many of our coffees are harvested on lush high mountain hillsides in tropical climates. We only select premium beans that are full of flavor, and best represent the land and climate in which they are grown. We are also proud to offer many Certified Organic and Fair Tradecoffees that have been sustainably nurtured by caring farmers"/>
    <s v="N"/>
    <s v="D"/>
    <s v="perforated drum roasters"/>
    <n v="0"/>
    <m/>
    <m/>
    <m/>
    <m/>
  </r>
  <r>
    <n v="77"/>
    <x v="76"/>
    <s v="cpm.net"/>
    <n v="1"/>
    <s v="D"/>
    <m/>
    <x v="1"/>
    <x v="48"/>
    <s v="Automation solutions:, MM4 Automation System, MM4 Receiving, MM4 Grinding, MM4 Batching, MM4 Pelleting, MM4 Loadout, MCP Pellet Mill Controller, Extruder-Compounding Process Control, Preparation Process Control, Extraction Process Control, Custom Solutions &amp; Integrated Systems, UL508A Control Panel Design &amp; Assembly, , Equipment solutions:, Flaking Mills, Hammermills, Pellet Mills, Roller Mills &amp; Roll Crushers, Cracking Mills, Lump Breakers &amp; Crushers, Pellet Crumblers, Conditioners, Coolers, Feeders and Ancillary Products, Weighing Systems, Steam Chambers, Gyro Sifters/Feed Cleaners, A-Z Product Index, Used Equipment, Parts, , Applications:, Cooling, Oilseed Preparation, Particle Size Reduction, Pelleting, Steam Flaking, Weighing, Briquetting"/>
    <s v="CPM is the world's leading provider of process equipment and automation systems."/>
    <s v="N"/>
    <s v="D"/>
    <n v="0"/>
    <n v="0"/>
    <m/>
    <m/>
    <m/>
    <m/>
  </r>
  <r>
    <n v="78"/>
    <x v="77"/>
    <s v="cppfilter.com"/>
    <n v="1"/>
    <s v="S"/>
    <m/>
    <x v="6"/>
    <x v="49"/>
    <s v="Product line: HVAC Paint Carbon Liquid Metal Hydraulic Industrial Air                                             services: ,  Extensive cross-reference of filters and filtration materials,  Filter audits,  Systems analysis,  Airflow readings, , , Pressure Drop readings, ,  Inventory and Usage tracking,  Customized ordering,  Just in time deliveries,  &quot;Customer&quot;-ized inventory"/>
    <s v="they sell filters."/>
    <s v="N"/>
    <s v="S"/>
    <n v="0"/>
    <n v="0"/>
    <m/>
    <m/>
    <m/>
    <m/>
  </r>
  <r>
    <n v="79"/>
    <x v="78"/>
    <s v="https://www.shopcraftappliances.com/contact_us.html"/>
    <n v="1"/>
    <m/>
    <m/>
    <x v="6"/>
    <x v="49"/>
    <s v="craft appliances: AIR CONTROL,COOKING,ACCESSORIES,KITCHEN CLEANUP,LAUNDRY,REFRIGERATION"/>
    <s v="We are locally owned and operated and have been in the Appliances business for years. It's our business to know everything about the most popular and reliable manufacturers around. We have long standing relationships with the biggest manufacturers and know all of our products inside and out. However, if you are an American with a disability we are here to help you. Please call our disability services phone line at 765.764.4420 during regular business hours and one of our kind and friendly personal shoppers will help you navigate through our web site, help conduct advanced searches, help you choose the item you are looking for with the specifications you are seeking, read you the specifications of any item and consult with you about the products themselves. "/>
    <s v="N"/>
    <m/>
    <n v="0"/>
    <n v="0"/>
    <m/>
    <m/>
    <m/>
    <m/>
  </r>
  <r>
    <n v="80"/>
    <x v="79"/>
    <s v="crawford-industries.com"/>
    <n v="1"/>
    <s v="D"/>
    <m/>
    <x v="1"/>
    <x v="50"/>
    <s v="Product ideas: Binders &amp; Tabs, Envelopes and Folders, Gift Boxes, License Plates, Pillow Packs, Specialty, Tote Boxes"/>
    <s v="Crawford Industries, a customer-oriented U.S. manufacturer offers its clients plastic products that offer a positive differentiating factor. "/>
    <s v="N"/>
    <s v="D"/>
    <n v="0"/>
    <n v="0"/>
    <m/>
    <m/>
    <s v="Y"/>
    <s v="extruded polyethylene and polypropylene sheets "/>
  </r>
  <r>
    <n v="81"/>
    <x v="80"/>
    <s v="crawfordsvilleaudiology.com"/>
    <n v="1"/>
    <s v="D"/>
    <m/>
    <x v="0"/>
    <x v="51"/>
    <s v="Services: hearing evaluation, hearing aid solutions, follow-up services. Hearing aid products: iPhone, invisible products, receiver-in-canal, completely-in-canal, in-the canal, behind the ear, in the ear, single sided hearing, wireless accessories."/>
    <s v="Crawfordsville Audiology has been in business for over 20 years. We strive to offer you the best hearing instruments available. Our expert staff will provide you with the level of service and expertise you’d expect from an experienced hearing professional."/>
    <s v="N"/>
    <n v="0"/>
    <m/>
    <n v="0"/>
    <m/>
    <s v="Full line of hearing aids, specializing in digital, wireless, invisible and custom hearing aid technology"/>
    <m/>
    <m/>
  </r>
  <r>
    <n v="82"/>
    <x v="81"/>
    <s v="crowncork.com"/>
    <n v="1"/>
    <s v="D"/>
    <m/>
    <x v="0"/>
    <x v="52"/>
    <s v="Aerosol packaging, AEROSOL CANS, |BEVERAGE PACKAGING, |CLOSURES &amp; CAPPING, |FOOD CANS, |PROMOTIONAL PACKAGING, "/>
    <s v="Here at Crown, we are passionate about helping our customers build their brands and connect with consumers around the world.We do this by delivering innovative packaging that offers significant value for brand owners, retailers and consumers alike. "/>
    <s v="N"/>
    <n v="0"/>
    <s v="fully-equipped pilot facilities for beverage packaging and printing technology.                                                                               straight line vacuum sealing machines,conveyors,automatic capping equipment ,Feeders,"/>
    <n v="0"/>
    <m/>
    <s v="bi-compartmented (or BICAN®) aerosol technology, Direct Heat Sealing Technology (DHS),holographic foil technology,"/>
    <s v="Y"/>
    <m/>
  </r>
  <r>
    <n v="83"/>
    <x v="82"/>
    <s v="brockgrain.com"/>
    <n v="1"/>
    <s v="S"/>
    <m/>
    <x v="1"/>
    <x v="53"/>
    <s v="Grain Storage Systems: stiffened Grain Bins, Stiffened Hopper Bins, Non-Stiffened Grain Bins, Non-Stiffened Hopper Bins, Grain Handling Systems: Grain Bin Sweeps, On-Farm Conveying Systems, On-Farm Grain Spreaders, Grain Conditioning Double-Inlet Fans, Centrifugal Fans, Axial Fans, Centrifugal In-Line Fans, Heaters, Controls, Structure Systems: Grain Structures, Feed Bin Systems: Feed Bin Systems, Flexible Auger Systems, Rigid Auger Systems"/>
    <s v="Brock Grain Systems has a long-standing tradition of demonstrating innovative leadership in developing, marketing and supporting grain facility solutions worldwide. Working together with its independent dealers, Brock Grain Systems helps its customers achieve greater levels of business success by assisting, advising and consulting with them in selecting the best combinations of grain storage facilities, towers, catwalks, conveyors, aeration, drying and conditioning equipment."/>
    <s v="N"/>
    <n v="0"/>
    <s v="rock’s EVERLOC® Roof Mount System,Brock’s LeMar® Catwalk and Tower Support Systems"/>
    <n v="0"/>
    <m/>
    <m/>
    <s v="Y"/>
    <m/>
  </r>
  <r>
    <n v="84"/>
    <x v="83"/>
    <s v="ctbinc.com"/>
    <n v="1"/>
    <s v="S"/>
    <m/>
    <x v="1"/>
    <x v="54"/>
    <s v="Air Cleaning Systems, Air Inlets, Air Scrubbing Systems, Architectural Doors &amp; Windows, Augers, Aviary Systems, Bin/Silo Accessories, Biological Air Scrubbers, Brooders, Bucket Elevators, Building Kits, Bulk Storage Bins/Silos, Catwalks &amp; Support Towers, Chemical Air Scrubbers, Coffee Moisture Testers, Combination Air Scrubbers, Controls, Drinkers, Egg Collectors, Egg Counters, Electronic sow feeding, Environmental Controls, Equine Stalls &amp; Feeders, Evaporative Cooling, Fans, Farrowing Stalls, Feed Conveyors, Feed Storage, Feeders, Fish/Shellfish Processing Equipment, Flooring, Fruit/Vegetable Processing Equipment, Gestation Stalls, Grain Aeration, Grain Conveyors, Grain Dryers, Grain Handling, Grain Moisture Testers, Grain Spreaders, Grain Storage, Grain Sweeps/Unloaders, Heaters, Incinerators, Industrial Buildings, Industrial Conveying Systems, Industrial Storage/Containment, Livestock Production Buildings, Moisture Testers, Nests, Penning, Pig Sorters, Poultry Processing Equipment, Processing Equipment Buildings, Rearing/Laying Cages, Scales, Software, Ventilation, Watering Equipment, Weigh Systems, Winches"/>
    <s v="CTB is a leading global designer, manufacturer and marketer of agricultural systems and solutions."/>
    <s v="N"/>
    <n v="0"/>
    <m/>
    <n v="0"/>
    <m/>
    <m/>
    <m/>
    <m/>
  </r>
  <r>
    <n v="85"/>
    <x v="84"/>
    <s v="currtechinc.com"/>
    <n v="1"/>
    <s v="S"/>
    <m/>
    <x v="1"/>
    <x v="54"/>
    <s v="Bio-Screen Biohazard Wipes/Liners, Hype-Wipe Bleach Towels, Bleach-Rite Disinfecting Spray, Bleach-Rite Test Strips, Saf De-Cap Tube Decappers, Dispensers/Organizing Holders"/>
    <s v="Current Technologies manufactures products for hospitals, for clinical, reference, research, biotech, and pharma laboratories, for healthcare manufacturing, for veterinarians and for industrial settings. All of our products limit the spread of germs which benefits all our customers"/>
    <s v="N"/>
    <n v="0"/>
    <m/>
    <n v="0"/>
    <m/>
    <m/>
    <m/>
    <m/>
  </r>
  <r>
    <n v="86"/>
    <x v="85"/>
    <s v="customforms.com"/>
    <n v="1"/>
    <s v="D"/>
    <m/>
    <x v="0"/>
    <x v="55"/>
    <s v="Design, , Finishing, , Mailing, , Printing, , Promotions"/>
    <s v="Founded in 1980, Custom Forms began as a forms distributer. By 1984, the need for printing services led us to the purchase of our first press and we began providing offset printing alongside our distribution services.Today, Custom Forms has some of the finest printing technology available, with digital printers, copiers, letterpresses, and offset presses with a huge assortment of ancillary equipment to ensure we can take on any project."/>
    <s v="N"/>
    <n v="0"/>
    <s v="cutting-edge printing equipment"/>
    <n v="0"/>
    <s v="Foil Stamping &amp; Embossing_x000d__x000a_Collating &amp; Inserts_x000d__x000a_Scoring &amp; Folding_x000d__x000a_Perforation_x000d__x000a_Hole Drilling/Punching_x000d__x000a_Precision Cutting &amp; Custom Die-cutting_x000d__x000a_Numbering &amp; Variable Data_x000d__x000a_Gluing &amp; Tying_x000d__x000a_Lamination_x000d__x000a_Labeling_x000d__x000a_Shrink Wrap &amp; Packaging_x000d__x000a_Binding"/>
    <m/>
    <s v="Y"/>
    <m/>
  </r>
  <r>
    <n v="87"/>
    <x v="86"/>
    <s v="browellbellhousing.com"/>
    <n v="1"/>
    <s v="S"/>
    <m/>
    <x v="1"/>
    <x v="56"/>
    <s v="Components: clutch coolers, carbon fiber bellhousing vent covers, adjuster covers, debris filters, billet clutch forks, throwout bearings and collars, bellhousing alignment tools and more.     Bellhousings: Aluminium, steel and import/ specialty bellhousings.                                                V6 blocks and head"/>
    <s v="Browell Bellhousing custom builds SFI certified, aluminum and steel bellhousings for all motorsports applications. Each Browell bellhousing is built from select materials, manufactured to each customer’s exact specifications. Bellhousings are available in aluminum or steel models meeting SFI spec 6.1, 6.1W, 6.2, 6.3 or 30.1 for all drag racing, tractor pulling and land speed sanctioning bodies.Browell also offers a full line of components to complement their bellhousings."/>
    <s v="N"/>
    <n v="0"/>
    <s v="CNC machine"/>
    <n v="0"/>
    <m/>
    <m/>
    <s v="Y"/>
    <s v="aluminum and steel"/>
  </r>
  <r>
    <n v="88"/>
    <x v="87"/>
    <s v="themadmatterinc.com"/>
    <n v="1"/>
    <s v="D"/>
    <m/>
    <x v="6"/>
    <x v="57"/>
    <s v="Entrance, , Aluminum Mats, , Recessed Application, , Indoor, , Outdoor, , Surface Application, , Indoor, , Outdoor, , Logo, , Indoor, , Outdoor, , Carpet Tiles, , Wet Area, , Runners: Anti-Fatigue, , Safety, , Kitchen, , Switchboard, , Rubber, , Vinyl, , Carpet, , Kitchen, , Commercial Kitchen / Restaurant Applications, , Fryer/Cooking Areas, , Dish Wash Stations, , Walk In Refrigerators and Freezers, , Bar/Hostess Areas, , Residential, , Anti-Fatigue, , Industrial, , Counter Areas and Runners, , Kitchen, , Interlocking Tiles, , Home Use, , Welding Areas, , Exercise, , Interlocking Tiles, , Garage Applicatons, , Shower - Wet - Pool Areas, , Anti-Fatigue, , Athletic Flooring, , TradeShows, , Play Rooms, , Salon, , Residential, , Entrance, , Kitchen, , Home Gym, , Anti-Fatigue, , Pool - Spa Areas, , Garage Area, , Industrial, , Anti-Fatigue, , Safety, , Welding Areas, , Tradeshow, , Safety, , Electric Shock Protection - Switchboard, , Logo, , Anti-Fatigue, , Garage, , Garage Mats, , Garage Tiles, , Stall Mats"/>
    <m/>
    <s v="BBB"/>
    <n v="0"/>
    <m/>
    <n v="0"/>
    <m/>
    <m/>
    <m/>
    <m/>
  </r>
  <r>
    <n v="89"/>
    <x v="88"/>
    <s v="custommachininginc.com"/>
    <n v="1"/>
    <s v="S"/>
    <m/>
    <x v="1"/>
    <x v="2"/>
    <s v="machining and painting services"/>
    <s v="Custom Machining strives to meet all the needs of the customer including quality machining, painting and delivery services. Custom Machining, Inc. is the one-source provider for those who want not only quality machining, but  professional painting and even reliable delivery services."/>
    <s v="N"/>
    <n v="0"/>
    <s v="LATHES,GEAR CUTTING,MILLING,DRILLING_x000a_GRINDING,_x000a_WELDING,FABRICATING AND PUNCHING,_x000a_INSPECTION EQUIPMENT"/>
    <n v="0"/>
    <m/>
    <m/>
    <s v="Y"/>
    <m/>
  </r>
  <r>
    <n v="90"/>
    <x v="89"/>
    <s v="dayton-phoenix.com"/>
    <n v="1"/>
    <s v="S "/>
    <m/>
    <x v="4"/>
    <x v="12"/>
    <s v="Air Products and Timers, Auxiliary Generators, Cab Cooling &amp; Heating, Dynamic Braking Resistors, Locomotive Cooling Fan Assemblies, Locomotive Motor-Driven Air Compressors, Miscellaneous Mechanical, Motor, Pole pieces"/>
    <s v="Dayton-Phoenix is the OEM for EMD locomotive resistors, which translates to a best-in-class part with life-cycle cost reductions for you."/>
    <s v="ISO 9001:2015"/>
    <n v="0"/>
    <s v="Stamping Press equipment,"/>
    <e v="#REF!"/>
    <m/>
    <m/>
    <s v="Y"/>
    <m/>
  </r>
  <r>
    <n v="91"/>
    <x v="90"/>
    <s v="debbiemann.com"/>
    <n v="1"/>
    <s v="S"/>
    <m/>
    <x v="3"/>
    <x v="8"/>
    <s v="Business management consultant; SPECIALITIES: Roadway and Site Lighting, Water/Wastewater electrical design, Airport LIghting, and Industrial and Railway Lighting"/>
    <s v="The company is registered as a Woman Business Enterprise in a number of jurisdictions including the State of Indiana, and the City of Indianapolis, as well as being DBE and SB certified. We are certified by INDOT to do roadway and site lighting . Debbie is licensed in Indian, North Carolina, Georgia, Virginia, and Michigan."/>
    <s v="N"/>
    <n v="0"/>
    <m/>
    <n v="0"/>
    <m/>
    <m/>
    <m/>
    <m/>
  </r>
  <r>
    <n v="92"/>
    <x v="91"/>
    <s v="delmarit.com"/>
    <n v="1"/>
    <s v="D"/>
    <m/>
    <x v="0"/>
    <x v="58"/>
    <n v="0"/>
    <s v="At DelMar, we listen to our clients' ideas for being more innovative, more efficient, more profitable, and we bring those ideas into the real world. Building custom software can be a daunting task, especially for those who are not software developers by trade."/>
    <s v="N"/>
    <n v="0"/>
    <m/>
    <n v="0"/>
    <m/>
    <m/>
    <s v="Y"/>
    <m/>
  </r>
  <r>
    <n v="93"/>
    <x v="92"/>
    <s v="delphibodyworks.com"/>
    <n v="1"/>
    <s v="D"/>
    <m/>
    <x v="1"/>
    <x v="2"/>
    <s v="Traffic signal trucks (aerial lifts assisting in repairing signals), Hi-Rail equipment, sign trucks, light rail"/>
    <s v="Delphi Body Works, Inc is a local, family owned and operated business that has been providing quality equipment for the traffic signal, sign, railroad, and utility industries since 1848. "/>
    <s v="ANSI"/>
    <n v="0"/>
    <m/>
    <n v="0"/>
    <s v="die-electric testing,complicated transfers and rebuilds"/>
    <m/>
    <s v="Y"/>
    <m/>
  </r>
  <r>
    <n v="94"/>
    <x v="93"/>
    <n v="0"/>
    <n v="0"/>
    <m/>
    <n v="1"/>
    <x v="5"/>
    <x v="24"/>
    <s v="NO WEBSITE"/>
    <m/>
    <s v="N"/>
    <n v="0"/>
    <m/>
    <n v="0"/>
    <m/>
    <m/>
    <m/>
    <m/>
  </r>
  <r>
    <n v="95"/>
    <x v="94"/>
    <s v="marykay.com"/>
    <n v="1"/>
    <s v="D"/>
    <m/>
    <x v="1"/>
    <x v="59"/>
    <s v="beauty products"/>
    <s v="Mary Kay Ash founded Mary Kay Cosmetics on Sept. 13, 1963, with her life savings of $5,000. Today, Mary Kay is one of the largest direct sellers of skin care and color cosmetics in the world. Mary Kay® products are sold in more than 35 markets worldwide, and the company’s global independent sales force is approximately 3 million strong."/>
    <s v="N"/>
    <n v="0"/>
    <m/>
    <n v="0"/>
    <m/>
    <m/>
    <m/>
    <m/>
  </r>
  <r>
    <n v="96"/>
    <x v="95"/>
    <s v="dhuelaw.com"/>
    <n v="1"/>
    <s v="D"/>
    <m/>
    <x v="3"/>
    <x v="60"/>
    <s v="We have a particular focus on chemical and biological patents and other related intellectual property matters"/>
    <s v="West Lafayette Intellectual Property Lawyer; D'Hue Law, LLC in West Lafayette, Indiana offers highly skilled and focused representation for legal matters relating to patent law. We have a particular focus on chemical and biological patents and other related intellectual property matters. D'Hue Law clients tend to be in-house patent counsel, small or start up business owners, or solo inventors who need efficient, effective, and affordable chemical and biotechnical patent applications and prosecution"/>
    <s v="N"/>
    <n v="0"/>
    <m/>
    <n v="0"/>
    <m/>
    <m/>
    <m/>
    <m/>
  </r>
  <r>
    <n v="97"/>
    <x v="96"/>
    <s v="dillinggroup.com"/>
    <n v="1"/>
    <s v="S"/>
    <m/>
    <x v="1"/>
    <x v="2"/>
    <s v="mechanical and electrical contracting,                        Engineering Services:• Preconstruction Services,     • Procurement,     • Project Management,     • Pre-Project  Planning, , , Engineering Tools:,      • 3D Laser Scanning,            - Faro 3D Laser: High-speed, high-definition 3D laser scanner,            - Pointools: Processing software for 3D laser scanning data,            - Scene: Processing software for 3D laser scanning data, ,      • Drafting Software,            - Autodesk Revit: BIM software used for architectural, MEP, and structural design   ,            - AutoCAD: 2D and 3D CAD software used for architectural, MEP, and structural design,            - Autodesk Inventor: 3D mechanical design software,            - Autodesk Navisworks: 3D model-based project review software, ,      • Engineering Software,            - Bentley RAM Elements: Structural analysis and design software,            - LISA: Finite Element Analysis,            - HAP (Hourly Analysis Program): HVAC system design software,            - Uponor Advanced Design Suite: Radiant panel heat design software, ,      • Project Management Software,            - Primavera,            - Microsoft Project                                                                           Automation and controls                                                               Industrial HVAC service"/>
    <s v="The Dilling Group has been providing innovative industrial solutions for nearly 70 years through our many service units. We can operate collectively as a turn-key provider or as independent service units anywhere in the United States. As a Merit Shop operation with a solid balance sheet, we believe in building long term relationships with our clients –so we will always work to exceed your expectations."/>
    <s v="ASME, CWI"/>
    <n v="0"/>
    <m/>
    <n v="0"/>
    <s v="boiler and pressure vessel repairs and alterations, Welded, Threaded, SS/Copper press connected, PVC/CPVC, Compression, Sweat/Braze copper and brass, FRP, and client specified upon request"/>
    <m/>
    <m/>
    <s v=" All Carbon Steels, All Stainless Steels, Alloy 20, Hastalloy, and Incoloy"/>
  </r>
  <r>
    <n v="98"/>
    <x v="97"/>
    <s v="donaldson.com"/>
    <n v="1"/>
    <s v="D"/>
    <m/>
    <x v="1"/>
    <x v="61"/>
    <s v="AEROSPACE &amp; DEFENSE, BULK FLUID STORAGE, COMPRESSOR, COMPRESSED AIR &amp; GAS, DISK DRIVE, ENGINE &amp; VEHICLE, GAS TURBINE, HYDRAULICSI, NDUSTRIAL DUST, FUME &amp; MISTMEMBRANES, PROCESS, PRODUCTION PRINTINGS, EMICONDUCTOR, VENTING"/>
    <s v="Donaldson Company, Inc. is a vertically integrated filtration company engaged in the production and marketing of air filters used in a variety of industry sectors, including commercial/industrial (engines, exhausts, transmissions, vents in private vehicles, hydraulics), aerospace (helicopters, planes), chemical, alternative energy (windmills) and pharmaceuticals. "/>
    <s v="TS 16949"/>
    <n v="0"/>
    <m/>
    <n v="0"/>
    <m/>
    <s v=" Venting Technology,ate-of-the-art in filtration technology,"/>
    <s v="Y"/>
    <m/>
  </r>
  <r>
    <n v="99"/>
    <x v="98"/>
    <s v="drugplastics.com"/>
    <n v="1"/>
    <s v="D"/>
    <m/>
    <x v="1"/>
    <x v="62"/>
    <s v="bottle and closures"/>
    <s v="Drug Plastics &amp; Glass Co, Inc. is a leading manufacturer of plastic packaging serving the needs of healthcare customers world-wide by providing proprietary package development, innovative packaging solutions and superior quality products and service."/>
    <s v="CGMP"/>
    <n v="0"/>
    <s v=" CAD design and 3-D solid modeling for rapid prototyping (stereo-lithography),COMPUTER INTEGRATED MANUFACTURING"/>
    <n v="0"/>
    <s v=" Injection Blow Molding_x000d__x000a_• Compression Blow Molding_x000d__x000a_• Extrusion Blow Molding_x000d__x000a_• Co-Extrusion / Multilayer_x000d__x000a_• Injection-Stretch Blow Molding_x000d__x000a_• Injection Molding_x000d__x000a_• Closure Lining"/>
    <m/>
    <m/>
    <s v="FDA-approved raw materials for all molding applications"/>
  </r>
  <r>
    <n v="100"/>
    <x v="99"/>
    <s v="dsm.com"/>
    <n v="1"/>
    <s v="S"/>
    <m/>
    <x v="7"/>
    <x v="63"/>
    <s v="DSM targets 17 global markets such as Animal Nutrition, automotive, furniture, textiles etc.. Which also includes paint and coatings - there is a chemical plant in Clinton county, indiana"/>
    <s v="Royal DSM is a purpose-led global science-based company in Nutrition, Health and Sustainable Living. DSM delivers innovative business solutions for human nutrition, animal nutrition, personal care and aroma, medical devices, green products and applications, and new mobility and connectivity."/>
    <s v="ISO 9001:2008, CGMP, SQS"/>
    <n v="0"/>
    <m/>
    <n v="0"/>
    <m/>
    <m/>
    <m/>
    <m/>
  </r>
  <r>
    <n v="101"/>
    <x v="100"/>
    <s v="dwyer-inst.com"/>
    <n v="1"/>
    <s v="D"/>
    <m/>
    <x v="1"/>
    <x v="2"/>
    <s v="Controls, Sensors and Instrumentation solutions for :                measuring Pressure, air vel, flow, level, temperature, process control, data loggers and recorders, test equipment, valves, air quality, hazardous rated, discounted products."/>
    <s v="designing and manufacturing innovative Controls, Sensors and Instrumentation solutions"/>
    <s v="ISO 9001:2008"/>
    <n v="0"/>
    <m/>
    <n v="0"/>
    <m/>
    <m/>
    <m/>
    <m/>
  </r>
  <r>
    <n v="102"/>
    <x v="101"/>
    <s v="dyadindustrial.com"/>
    <n v="1"/>
    <s v="S"/>
    <m/>
    <x v="0"/>
    <x v="64"/>
    <s v="NO Information on Website"/>
    <m/>
    <s v="N"/>
    <n v="0"/>
    <m/>
    <n v="0"/>
    <m/>
    <m/>
    <m/>
    <m/>
  </r>
  <r>
    <n v="103"/>
    <x v="102"/>
    <s v="dyna-fab.org"/>
    <n v="1"/>
    <s v="S"/>
    <m/>
    <x v="1"/>
    <x v="2"/>
    <s v="assembled machined components, fabricated and welded components "/>
    <m/>
    <s v="ISO 9002"/>
    <n v="0"/>
    <s v="&quot;11000 Ton Hydraulic Betendorf_x000a_ 2500 Ton Double Action Hydraulic_x000a_ 1250 Ton Double Action Hydraulic_x000a_ 3450 Ton Mechanical Straight Side Hamilton_x000a_ 1150 Ton Bliss Straight Side_x000a_ 1150 Ton Verson OBI_x000a_ 1130 Ton Cleveland Straight Side_x000a_ 1125 Ton OBI Bliss_x000a_ 4100 Ton Mechanical Straight Side_x000a_ 1100 Ton Mechanical Gap Dries &amp; Krump_x000a_ 180 Ton Mechanical Gap Rouselle_x000a_ 1500 Ton Hydraulic CNC Press Brake_x000a_ 1175 Ton Hydraulic Press Brake_x000a_ 1150 Ton Mechanical Press Brake Flange_x000a_ 1130 Ton Hydraulic CNC Press Brake_x000a_ 190 Ton Hydraulic CNC Press Brake_x000a_ 180 Ton Hydraulic CNC Press Brake_x000a_ 175 Ton Hydraulic CNC Press Brake_x000a_ 140 Ton Hydraulic CNC Press Brake_x000a_ 1225 Ton Turret Punch CNC1Laser Trumpf 2000 Watt_x000a_60 x 100&quot;&quot;_x000a_ 1CNC Plasma Burn Table_x000a_60 x 120&quot;&quot;_x000a_ 1CNC Plasma Burn Table_x000a_72 x 264&quot;&quot;_x000a_ 1CNC Burn Table_x000a_High Definition Near Laser Quality_x000a_60 x 120&quot;&quot;_x000a_ 1Robotic 7 Axis Plasma Trim Cell_x000a_High Definition Near Laser Quality_x000a_ 1Shear Mechanical Cincinnati _x000a_3/16 x 96&quot;&quot;_x000a_ 1Shear Mechanical Cincinnati _x000a_1/4 x 48&quot;&quot;_x000a_ 1Ironworkers_x000a_ 2Abrasive Cutoff_x000a_ 1Horizontal Band Saw_x000a_12 x 21 Auto_x000a_ 1Horizontal Band Saw_x000a_12 x 13 Auto_x000a_ 1Horizontal Band Saw_x000a_9 x 16 Miter_x000a_ 1Vertical Band Saw 24&quot;&quot;_x000a_ 1Cold Saw 12&quot;&quot;_x000a_ 1Rotary Former 2 HP_x000a_ 1Pinch Roller 30 x 2&quot;&quot;_x000a_ 1Hossfeld &amp; Di-Arco Benders_x000a_ 9Mig Welder450-650 Amp_x000a_ 4Tig Welder 350 Amp_x000a_ 4Various Small Welding Machines_x000a_ 1Projection Welder 70 KVA_x000a_ 1Spot Welder 40 KVA_x000a_ 1Stud Welder 200 KVA_x000a_ 1Metal-Lax Weld Stress Relief Unit_x000a_ 9Various Weld Positioner_x000a_ 4Acord Weld Tables 48 x 120&quot;&quot;                          1Vertical MC CNC Hass VF9_x000a_X-Axis 90&quot;&quot;; Y-Axis 40&quot;&quot;; Z-Axis 20&quot;&quot;_x000a_ 2Vertical MC CNC Hass_x000a_X-Axis 30&quot;&quot;; Y-Axis 16&quot;&quot;; Z-Axis 20&quot;&quot;_x000a_ 1Lathe CNC Haas_x000a_14 x 34&quot;&quot; Bar Feed &amp; Tailstock_x000a_ 1Vertical Mill No. 4_x000a_ 1Horizontal Mill No. 3_x000a_ 1Vertical Mill W/DRO_x000a_ 1Radial Drill 48&quot;&quot;_x000a_ 1Surface Grinder 24 x 12&quot;&quot;_x000a_ 1Surface Grinder 18 x 6&quot;&quot;_x000a_ 1Lathe Leblond 36 x 17&quot;&quot;_x000a_ 3Drill Presses_x000a_ 1HVLP Paint Facilities_x000a_ 1Automated Part Washing Line_x000a_ 1Fully Equipped Inspection_x000a_Calibration Traceable to NIS         &quot;"/>
    <e v="#REF!"/>
    <m/>
    <m/>
    <m/>
    <m/>
  </r>
  <r>
    <n v="104"/>
    <x v="103"/>
    <s v="eastontp.com"/>
    <n v="1"/>
    <s v="D"/>
    <m/>
    <x v="1"/>
    <x v="2"/>
    <s v="arrows, stabilizers, bow and arrow cases, quivers, clothing, hats, tools and pro-shops"/>
    <m/>
    <s v="N"/>
    <n v="0"/>
    <m/>
    <n v="0"/>
    <m/>
    <m/>
    <m/>
    <m/>
  </r>
  <r>
    <n v="105"/>
    <x v="104"/>
    <s v="edlosales.com"/>
    <n v="1"/>
    <s v="S"/>
    <m/>
    <x v="2"/>
    <x v="21"/>
    <s v="Pneumatic &amp; Electric Assembly Tools, Torque Measurement &amp; Quality Control, Automated Assembly, Assembly Tool Accessories, Workstation Accessories, Tool Support &amp; Suspension, Material Removal &amp; Riveting Equipment, Material Handling / Ergonomic Assistance, Complete Line"/>
    <s v="Edlo Sales &amp; Engineering has been servicing Indiana for nearly 50 years. Founded in 1963 and Headquartered in Logansport, Indiana, our local Sales Engineers and full line Repair Center work together to supply solutions for your assembly, quality, da ta collection, and material handling needs. Edlo Sales &amp; Engineering’s primary goal is to find a solution for all of your application needs, large or small. We have established a reputation for providing top notch technical assistance along with premium service after the sale. Industry leading product lines and our commitment to excellence has made Edlo Sales &amp; Engineering Indiana’s number one assembly and material handling distributor"/>
    <s v="N"/>
    <n v="0"/>
    <s v="Large Testing And Repair Facility_x000d__x000a_Complete Array of Load Cells and Testing Equipment"/>
    <n v="0"/>
    <m/>
    <m/>
    <m/>
    <m/>
  </r>
  <r>
    <n v="106"/>
    <x v="105"/>
    <s v="fibercoating.com"/>
    <n v="1"/>
    <s v="S"/>
    <m/>
    <x v="1"/>
    <x v="65"/>
    <s v="EIS Fibercoating, Inc. is fully equipped to flock any of the following list of substrates:                                                        Rubber: EPDM, Neoprene, SBR, Others, Plastic, ABS, Acrylic, PC-ABC, Polypropylene, PVC, Santoprene, Styrene, TPO , TPV, Others  , Metal, Aluminum, Stainless Steel, Steel, Others, Foam, Polyurethane, Styrofoam, Others, Paper, Sheet goods, Wood, Others "/>
    <s v="﻿EIS Fibercoating was founded in January 1985 to provide automotive companies with an alternative solution to investing in capital equipment to meet their flocking and coating needs. Flocking is the art of applying adhesive to a substrate and then imbedding flock fibers into the adhesive to create a texture for increasing durability, reducing buzz-squeak-rattle issues, or adding a luxurious feel. "/>
    <s v="ISO 9001:2015"/>
    <n v="0"/>
    <m/>
    <n v="0"/>
    <s v=" flocking, coating and secondary finishing operations"/>
    <m/>
    <m/>
    <s v="rubber and extruded plastics"/>
  </r>
  <r>
    <n v="107"/>
    <x v="106"/>
    <m/>
    <n v="0"/>
    <m/>
    <m/>
    <x v="1"/>
    <x v="66"/>
    <s v="Error 404"/>
    <s v="We are Design Specialist in Packaging machinery lines in Bright can Palletizing, Depalletizing of Full cans and empty cans, Robotic case palletizing, Pallet conveyor systems with pallet stackers&amp;dispensers, Robotic pail palletizers, We custom build to customer line needs.;        EIS Packaging Machinery INC has over 60 years of experience in Bright can Palletizers/Depalletizers, Wood pallet cleaning systems, Plastic Pallet, Totes, High pressure cleaning systems. Robotic Case, Pail Cans, Glass, Palletizers, Retort Basket Loaders/Unloaders, Special designed projects we love a challenge"/>
    <s v="N"/>
    <n v="0"/>
    <m/>
    <n v="0"/>
    <m/>
    <m/>
    <m/>
    <m/>
  </r>
  <r>
    <n v="108"/>
    <x v="107"/>
    <s v="https://emptechgroup.com/"/>
    <n v="1"/>
    <s v="D"/>
    <m/>
    <x v="0"/>
    <x v="67"/>
    <s v="EMP PRODUCTS, BARCODE SCANNERS, BARCODE VERIFIERS, INKJET AND LASER PART MARK, LABELING EQUIPMENT &amp; SUPPLIES, MOBILE COMPUTING SOLUTIONS, RFID, MACHINE VISION, WIRELESS LAN INFRASTRUCTURE, SOFTWARE SOLUTIONS"/>
    <s v="Electronic Solutions Company, Inc. is now a part of the EMP Technical Group;                                                  EMP Technical Group is a leading systems integrator specializing in barcode, RFID, and Automated Data Capture (ADC) systems. We offer integration services to assist our customers in implementing cost-effective solutions. We specialize in solutions for warehousing, manufacturing, asset management, ERP, Mobile Workforce and more. Our customers range in size from small, startup operations to large, Fortune 1000 firms. We are conveniently located in Westfield, Indiana, a few minutes north of Indianapolis. Our customers are located throughout the Midwest."/>
    <s v="N"/>
    <n v="0"/>
    <m/>
    <n v="0"/>
    <m/>
    <m/>
    <s v="Y"/>
    <m/>
  </r>
  <r>
    <n v="109"/>
    <x v="108"/>
    <s v="ebsofindiana.com"/>
    <n v="1"/>
    <m/>
    <m/>
    <x v="0"/>
    <x v="26"/>
    <m/>
    <s v="server doesn't exist "/>
    <s v="N"/>
    <n v="0"/>
    <m/>
    <n v="0"/>
    <m/>
    <m/>
    <m/>
    <m/>
  </r>
  <r>
    <n v="110"/>
    <x v="109"/>
    <s v="endocyte.com"/>
    <n v="1"/>
    <s v="D"/>
    <m/>
    <x v="0"/>
    <x v="68"/>
    <m/>
    <s v="Endocyte is advancing the first technology platform for the creation of small molecule drug conjugates (a.k.a. SMDCs), which consist of a small molecule linked to a potent drug, and is developing a pipeline of SMDCs together with non-invasive companion imaging agents for cancer, inflammatory diseases and kidney disease (autosomal-dominant polycystic kidney disease/ADPKDor PKD)"/>
    <s v="N"/>
    <n v="0"/>
    <m/>
    <n v="0"/>
    <m/>
    <s v="SMDC technology"/>
    <m/>
    <m/>
  </r>
  <r>
    <n v="111"/>
    <x v="110"/>
    <s v="eislogan.com"/>
    <n v="1"/>
    <s v="S"/>
    <m/>
    <x v="1"/>
    <x v="2"/>
    <m/>
    <s v=" Automated Assembly Machines, , Material Handling Systems, , Packaging Equipment, , Vision Systems, , Electrical Panels, , Robot Integration, , Material Payoff Systems, , Conveyors, , Adhesive Application &amp; Coating Systems, , Accumulation Systems, , Heaters &amp; Ovens, , Automated Drill Machines, , Cut To Size Equipment"/>
    <s v="N"/>
    <n v="0"/>
    <s v="Automated Assembly Machines_x000a_Material Handling Systems_x000a_Packaging Equipment_x000a_Vision Systems_x000a_Electrical Panels             Robot Integration_x000a_Material Payoff Systems_x000a_Conveyors_x000a_Adhesive Application &amp; Coating Systems Accumulation Systems_x000d__x000a_Heaters &amp; Ovens_x000d__x000a_Automated Drill Machines_x000d__x000a_Cut To Size Equipment"/>
    <n v="0"/>
    <s v="Rebuild or Refurbish a Machine"/>
    <m/>
    <s v="Y"/>
    <m/>
  </r>
  <r>
    <n v="112"/>
    <x v="111"/>
    <s v="ercomdesign.com"/>
    <n v="1"/>
    <m/>
    <m/>
    <x v="0"/>
    <x v="26"/>
    <m/>
    <s v="server doesn't exist "/>
    <s v="N"/>
    <n v="0"/>
    <m/>
    <n v="0"/>
    <m/>
    <m/>
    <m/>
    <m/>
  </r>
  <r>
    <n v="113"/>
    <x v="112"/>
    <s v="essentialprocess.com"/>
    <n v="1"/>
    <s v="S"/>
    <m/>
    <x v="0"/>
    <x v="69"/>
    <m/>
    <m/>
    <s v="N"/>
    <n v="0"/>
    <m/>
    <n v="0"/>
    <m/>
    <m/>
    <m/>
    <m/>
  </r>
  <r>
    <n v="114"/>
    <x v="113"/>
    <s v="etratech.com"/>
    <n v="1"/>
    <s v="D"/>
    <m/>
    <x v="1"/>
    <x v="2"/>
    <m/>
    <s v="HVAC"/>
    <s v="TS 16949:2009, ISO 9001, ISO 14000, ISO 13485"/>
    <n v="0"/>
    <s v="axial lead insertion and our radial lead insertion machines "/>
    <n v="0"/>
    <s v=" manual through-hole, wave soldering, selective soldering and hand soldering"/>
    <s v="igh-speed technology, including our S.M.T. Genesis dual-beam line,Sophisticated MRP software,automated optical inspection (AOI), CAM350 for PCB design and SolidWorks for metal and plastic enclosure design"/>
    <m/>
    <m/>
  </r>
  <r>
    <n v="115"/>
    <x v="114"/>
    <s v="evonik.us"/>
    <n v="1"/>
    <s v="D"/>
    <m/>
    <x v="1"/>
    <x v="70"/>
    <m/>
    <m/>
    <s v="ISO 9001:2008, ISO 140001:2004"/>
    <n v="0"/>
    <m/>
    <n v="0"/>
    <m/>
    <m/>
    <m/>
    <m/>
  </r>
  <r>
    <n v="116"/>
    <x v="115"/>
    <s v="evonik.com"/>
    <n v="1"/>
    <s v="D"/>
    <m/>
    <x v="1"/>
    <x v="70"/>
    <m/>
    <m/>
    <s v="ISO 9001:2008, ISO 140001:2004"/>
    <n v="0"/>
    <m/>
    <n v="0"/>
    <m/>
    <m/>
    <m/>
    <m/>
  </r>
  <r>
    <n v="117"/>
    <x v="116"/>
    <s v="exceltoolandengineering.com"/>
    <n v="1"/>
    <s v="S"/>
    <m/>
    <x v="0"/>
    <x v="26"/>
    <m/>
    <s v="Website under construction"/>
    <s v="N"/>
    <n v="0"/>
    <m/>
    <n v="0"/>
    <s v="Our specialty is in the area Precision Machining, Special Machines, Welding, Fabrication, CNC Design &amp; Cad Capabilities"/>
    <m/>
    <m/>
    <m/>
  </r>
  <r>
    <n v="118"/>
    <x v="117"/>
    <s v="assetprotectorsite.com"/>
    <n v="1"/>
    <m/>
    <m/>
    <x v="0"/>
    <x v="26"/>
    <m/>
    <s v="server doesn't exist "/>
    <s v="N"/>
    <n v="0"/>
    <m/>
    <n v="0"/>
    <m/>
    <m/>
    <m/>
    <m/>
  </r>
  <r>
    <n v="119"/>
    <x v="118"/>
    <s v="federalmogul.com"/>
    <n v="1"/>
    <s v="D"/>
    <m/>
    <x v="5"/>
    <x v="42"/>
    <s v="Powertrain and motor parts"/>
    <s v="Federal-Mogul LLC is an innovative and diversified global supplier of quality products, trusted brands and creative solutions to manufacturers of automotive, light commercial, heavy-duty and off-highway vehicles, as well as in power generation, aerospace, marine, rail and industrial. "/>
    <s v="N"/>
    <n v="0"/>
    <m/>
    <n v="0"/>
    <s v="combustion thermal and mechanical loads; _x000d__x000a_tribological (metal-on-metal) interaction, wear and friction;_x000d__x000a_critical sealing of hot and cold joined components and rotating shafts;_x000d__x000a_high-performance combustion ignition; and _x000d__x000a_thermal, mechanical and EMI protection for wiring and tubing"/>
    <s v="CHECK THE LEADING TECH PAGE. add if needed"/>
    <m/>
    <m/>
  </r>
  <r>
    <s v="t"/>
    <x v="119"/>
    <s v="flex-n-gate.com"/>
    <n v="1"/>
    <m/>
    <m/>
    <x v="1"/>
    <x v="2"/>
    <s v="production of the first single piece, deep draw rear step bumper face bar, production of O. E. rear step bumpers for import customers., specialty off-road products for O. E. customers. Flex-N-Gate developed and produced brush guards, grille guards, tube bumpers, light bars, and winch mounts.  "/>
    <s v="There is a warehouse in Covington, IN and Manufacturing facility in danville, FOR products, go to HISTORY section of the company"/>
    <s v="N"/>
    <n v="0"/>
    <s v="advanced lighting systems using in-house CAE for optic developmentm, multiple 3-station, 4-color molding capability presses, In-house coating systems include e-coat, paint, and zinc plating. We utilize synchronous and cell-type assembly systems with various level of automation where appropriate"/>
    <n v="0"/>
    <s v=" Hotplate, linear and sonic welding assembly operations.                                              Laser Welded Blank Developments and Parts_x000d__x000a_Deep Draw Aluminum / Steel Stamping_x000d__x000a_Aluminum Closure Panels and Assemblies_x000d__x000a_Heavy Metal Forming_x000d__x000a_Supply Parts During Production_x000d__x000a_Tool Changes or Repairs_x000d__x000a_Processes Using Minimal Tooling_x000d__x000a_Manually Fabricate Parts_x000d__x000a_Complete Assembly Capabilities including Spot/MIG Welding and Hemming of Closure Panels_x000d__x000a_Tooling to Verify Production Intent Process_x000d__x000a_On-site Foundry for Producing Zinc Alloy Tools_x000d__x000a_Mechanisms and Assemblies                                                                        "/>
    <s v="vacuum metalizing and sputter chrome technologies"/>
    <m/>
    <m/>
  </r>
  <r>
    <n v="121"/>
    <x v="120"/>
    <s v="acument.com"/>
    <n v="1"/>
    <s v="D"/>
    <m/>
    <x v="1"/>
    <x v="2"/>
    <s v="markets covered: automobile, industrial, aerospace, building/constructions                                                                 Products: Externally and intermnally threaded fastening systems, TORX/TORX Plus, engineered specials"/>
    <s v="Acument Global Technologies provides fastening and assembly solutions to customers in more than 35 countries worldwide. As one of the world’s leading mechanical fastening producers, we’re known for some of the longest-standing and most trusted brand names in the industry: Camcar® and Ring Screw, as well as TORX®, STRUX®, and Mag-Form®"/>
    <s v="N"/>
    <n v="0"/>
    <s v="CAD"/>
    <n v="0"/>
    <m/>
    <m/>
    <m/>
    <s v="8740, A286, titanium, Inconel, and other super-alloys"/>
  </r>
  <r>
    <n v="122"/>
    <x v="121"/>
    <s v="fountainfoundry.com"/>
    <n v="1"/>
    <s v="S"/>
    <m/>
    <x v="1"/>
    <x v="71"/>
    <s v="Core Processes: Oil Sand, Shell, CO2, SO2, Pep-Set, Furan Warmbox; Core Machines: Shalco U-180’s, Redford 44A, 16, 22, CB-5, CB-10, BP6A, Dep 100, Carver Batch &amp; Continuous Mixers; Castings Produced: Pumps, Hydraulics, Motor Ends, Gearboxes, Pulleys, Machine Tools, Agricultural and Prototypes;"/>
    <m/>
    <s v="N"/>
    <n v="0"/>
    <s v="Shalco U-180’s, Redford 44A, 16, 22, CB-5, CB-10_x000a__x000a_BP6A, Dep 100, Carver Batch &amp; Continuous Mixers,Spectrometer - Atomcomp 81, Microsocopic Analysis_x000a__x000a_Leeds &amp; Northrup MAXILAB II, Brinell Testing,Conventional Super Tumblast Wheelabrators"/>
    <n v="0"/>
    <s v="Loose Molding or no-bake molding,Melting,Casting,Grinding &amp; Heat Treating (Outside Locations)_x000d__x000a_Non-Ferrous castings from outside sources"/>
    <m/>
    <m/>
    <m/>
  </r>
  <r>
    <n v="123"/>
    <x v="122"/>
    <s v="fratco.com"/>
    <n v="1"/>
    <s v="D"/>
    <m/>
    <x v="1"/>
    <x v="2"/>
    <s v="accessories, fittings, pipe, PVC"/>
    <s v="Fratco is a leading manufacturer of drainage products including HDPE drainage pipe and fittings. A 4th generation, family-owned business, Fratco began as a local clay tile kiln in 1923 and has grown to a 4 location, state-of-the-art producer of the drainage pipe for use in drainage applications."/>
    <s v="N"/>
    <n v="0"/>
    <m/>
    <n v="0"/>
    <m/>
    <m/>
    <m/>
    <m/>
  </r>
  <r>
    <n v="124"/>
    <x v="123"/>
    <n v="0"/>
    <n v="0"/>
    <m/>
    <n v="0"/>
    <x v="0"/>
    <x v="26"/>
    <n v="0"/>
    <s v="NO WEBSITE"/>
    <s v="N"/>
    <n v="0"/>
    <m/>
    <n v="0"/>
    <m/>
    <m/>
    <m/>
    <m/>
  </r>
  <r>
    <n v="125"/>
    <x v="124"/>
    <s v="fritolay.com"/>
    <n v="1"/>
    <s v="D"/>
    <m/>
    <x v="1"/>
    <x v="72"/>
    <s v="Lays and co."/>
    <m/>
    <s v="N"/>
    <n v="0"/>
    <m/>
    <n v="0"/>
    <m/>
    <s v="Culinology"/>
    <m/>
    <m/>
  </r>
  <r>
    <n v="126"/>
    <x v="125"/>
    <s v="frontieradditivemanufacturing.com"/>
    <n v="1"/>
    <m/>
    <m/>
    <x v="1"/>
    <x v="73"/>
    <s v="NO WEBSITE IS FOUND"/>
    <m/>
    <s v="N"/>
    <n v="0"/>
    <m/>
    <n v="0"/>
    <m/>
    <m/>
    <m/>
    <m/>
  </r>
  <r>
    <n v="127"/>
    <x v="126"/>
    <s v="galbreathproducts.com"/>
    <n v="1"/>
    <s v="S"/>
    <m/>
    <x v="1"/>
    <x v="2"/>
    <s v="hoists, container handlers and trailers"/>
    <s v="Galbreath is the leading manufacturer of hoists, container handlers and trailers. With products engineered to withstand the punishment of hauling waste, recyclables and scrap, Galbreath is the brand of choice for haulers.  For reliable performance year after year, trust genuine Galbreath brand products. "/>
    <s v="N"/>
    <n v="0"/>
    <m/>
    <n v="0"/>
    <m/>
    <m/>
    <m/>
    <m/>
  </r>
  <r>
    <n v="128"/>
    <x v="127"/>
    <s v="galfab.com"/>
    <n v="1"/>
    <s v="D"/>
    <m/>
    <x v="1"/>
    <x v="2"/>
    <s v="Self Dumping Hoppers, , Rock N Dumper, , Trailers, , Pup Trailers, , Securement Systems, , The Hooker, , Roll-Off Containers, , Custom Engineered Containers, , Recycling Containers, , Gasketed Tailgate Containers, , Tapered Compactor Receiver Containers, , Octagon Compactor Receiver Container, , Open Top Containers, , Tub Open Top Container, , ROLL-OFF HOISTS::, , Single Axle Cable Hoists, , Single Axle Extendible Tail Hoist, , Single Axle Outside Rail Hoist, , Multi-Axle Cable Hoists:, Heavy Duty Above Frame Hoist, , Heavy Duty Extendible Tail Hoist, , Heavy Duty Outside Rail Hoist, , Short Extendible Tail Hoist, , Dead Lift Hoist, , Extendible Tail Hoist, , Inside/Outside Rail Hoist, , Outside Rail Hoist, , Compactors, , Stationary Compactor (Mini), , Stationary Compactor (Stubby), , Stationary Compactor, , Self-Contained Compactor"/>
    <s v=" a premier designer and manufacturer of waste equipment of all types."/>
    <s v="N"/>
    <n v="0"/>
    <m/>
    <n v="0"/>
    <m/>
    <m/>
    <s v="Y"/>
    <m/>
  </r>
  <r>
    <n v="129"/>
    <x v="128"/>
    <s v="ge.com"/>
    <n v="1"/>
    <s v="D"/>
    <m/>
    <x v="8"/>
    <x v="74"/>
    <n v="0"/>
    <s v="GE Aviation is a world-leading provider of jet engines, components and integrated systems for commercial and military aircraft. ; Aircraft maintenance company in Tippecanoe County, Indiana"/>
    <s v="N"/>
    <n v="0"/>
    <m/>
    <n v="0"/>
    <m/>
    <m/>
    <m/>
    <m/>
  </r>
  <r>
    <n v="130"/>
    <x v="129"/>
    <s v="geosc.com"/>
    <n v="1"/>
    <s v="D"/>
    <m/>
    <x v="6"/>
    <x v="75"/>
    <s v="COATING &amp; RESINS, Acrylic Resins, Adhesives &amp; Sealants, Alkyd Resins, Architectural Coatings, Automotive &amp; Industrial Coatings, Composites, Industrial Lubricants, Metal Working Fluids, Polyester Resins, Polyurethane Dispersions, UV Cured Systems, Wood &amp; Leather Finishes, SPECIALTY CHEMICALS, Defoamers, Dispersants, Lubricants, Oil and Gas Products, Specialty Surfactants, TiO2 Surface Treatment, Toll Manufacturing, Wallboard Foaming Agent, Wetting Agents, WATER TREATMENT, Charge Neutralization, Coagulation, Flocculation, Liquid-solids Separation, Paper Machine Additives, Phosphorus Removal, TOC Reduction, Wastewater Treatment, Water Clarifications, CONSUMER NUTRITION, Nutraceuticals, Pet/Animal Feed, CONSUMER AGRICULTURE, Agriculture, CONSUMER HEALTH, Contact Lenses, Personal Care, Pharmaceuticals"/>
    <s v="GEO® Specialty Chemicals, Inc. is known as a world leader in providing high-quality, cost-effective specialty chemicals."/>
    <s v="N"/>
    <n v="0"/>
    <m/>
    <n v="0"/>
    <m/>
    <m/>
    <s v="Y"/>
    <m/>
  </r>
  <r>
    <n v="131"/>
    <x v="130"/>
    <s v="geversaircraft.com"/>
    <n v="1"/>
    <s v="S"/>
    <m/>
    <x v="1"/>
    <x v="76"/>
    <s v="Genesis aircraft design, wind tunnels"/>
    <s v="A high performance aircraft that can takeoff and land on snow, water, and hard surface. Unique designs of Multipurpose Landing Gear, Telescopic Wing, and Interconnected Propeller system provide increased utility, performance, and safety. This section contains 16 information packed pages and the patents describing the innovative design features found on this new aircraft."/>
    <s v="N"/>
    <n v="0"/>
    <s v="computer aided analyses"/>
    <n v="0"/>
    <m/>
    <m/>
    <m/>
    <m/>
  </r>
  <r>
    <n v="132"/>
    <x v="131"/>
    <s v="girtzindustries.com"/>
    <n v="1"/>
    <s v="S"/>
    <m/>
    <x v="1"/>
    <x v="2"/>
    <s v="Z-CUBE® – Containerized Industrial Equipment for Mobile Applications; Z-GUARD® – Stationary Equipment Enclosures for Specialized Applications; Z-POWER® – Low and Medium Voltage Utility Grade Switchgear; Z-PURE® – Standard and customized emissions control solutions to meet the performance requirements of your application"/>
    <s v="At Girtz, we use cutting edge 3D CAD technology to verify design accuracy and ensure precise component placement before any fabrication work begins. Our design layouts are a benchmark in the industry, allowing us to complete complex projects with very short lead times."/>
    <s v="ISO 9001"/>
    <n v="0"/>
    <s v=" CNC lasers, automated brake presses, and large scale painting and powder coating systems, Girtz can manufacture precision components that will last a lifetime"/>
    <n v="0"/>
    <m/>
    <s v="cutting edge 3D CAD technology"/>
    <m/>
    <m/>
  </r>
  <r>
    <n v="133"/>
    <x v="132"/>
    <n v="0"/>
    <n v="0"/>
    <m/>
    <n v="0"/>
    <x v="0"/>
    <x v="26"/>
    <m/>
    <s v="no website"/>
    <s v="N"/>
    <n v="0"/>
    <m/>
    <n v="0"/>
    <m/>
    <m/>
    <m/>
    <m/>
  </r>
  <r>
    <n v="134"/>
    <x v="133"/>
    <s v="godloveent.com"/>
    <n v="1"/>
    <s v="S"/>
    <m/>
    <x v="8"/>
    <x v="74"/>
    <s v="Septic Systems Cleaned and Repaired, Inspections for Real Estate Transfer and Mortgage Refinance, State Certified Drinking Water Testing, Drain and Tile Cleaning, Non-Invasive Leach Bed Rejuvenation, Sewer Line Cleaning Root Cutters, Water Jet, Sink Drain Cleaning, Restaurant Grease Trap Maintenance"/>
    <s v="all about water"/>
    <s v="N"/>
    <n v="0"/>
    <m/>
    <n v="0"/>
    <m/>
    <m/>
    <m/>
    <m/>
  </r>
  <r>
    <n v="135"/>
    <x v="134"/>
    <s v="goingskitchenkorner.com"/>
    <n v="1"/>
    <s v="D"/>
    <m/>
    <x v="6"/>
    <x v="77"/>
    <s v="cabinetry, plumbing fixtures, furniture, lighting, bath, countertop, decorative tile, accessories, flooring"/>
    <s v="From concept to completion, our TEAM will partner with you to achieve your plans. Our projects include kitchens, baths, closets, offices, mud rooms, custom furniture, and so much more."/>
    <s v="N"/>
    <n v="0"/>
    <m/>
    <n v="0"/>
    <m/>
    <s v="3D modeling software"/>
    <s v="Y"/>
    <s v="red oak, maple, hickory, cherry, knotty alder, and quarter-sawn white oak"/>
  </r>
  <r>
    <n v="136"/>
    <x v="135"/>
    <s v="grandindustrial.com"/>
    <n v="1"/>
    <s v="D"/>
    <m/>
    <x v="8"/>
    <x v="78"/>
    <s v="Custom Metal Fabrication, General Contracting, Millwright / Steel Erection, Industrial Doors, Concrete, Heavy and Specialty Hauling"/>
    <m/>
    <s v="N"/>
    <n v="0"/>
    <s v="CAD,HAULING equipment,               rigging equipment : Press move,Extruder,Food processing equipment,      excavating equipment:  Waste water lift station,Backhoe,Roller,Bulldozer,Excavator,Propane concrete saw,Skid loader,Dump truck,Mini excavator with thumb,"/>
    <e v="#REF!"/>
    <m/>
    <m/>
    <s v="Y"/>
    <m/>
  </r>
  <r>
    <n v="137"/>
    <x v="136"/>
    <s v="greaterlafayettecommerce.com"/>
    <n v="1"/>
    <s v="D"/>
    <m/>
    <x v="0"/>
    <x v="79"/>
    <s v="Specialities: Economic Development, Workforce Development, Downtown Development, Capitol Resources, Quality of Life, and Chamber of Commerce"/>
    <s v="Greater Lafayette Commerce is your resource for professional networking, economic expansion, business assistance, downtown revitalization, and community development.(fb); Greater Lafayette Commerce is a membership based non-profit organization that strives to meet the needs of small to large businesses, incorporating the Chamber of Commerce, Economic Development, Workforce Development, Capital Resources and Downtown Development councils._x000a_New and existing commercial enterprises, seeking to grow and prosper in the Midwest or Great Lakes region, inevitably take a look at Indiana and the Greater Lafayette area. Why? Just ask the founders and leaders of the emerging, successful and global companies that are already here. (LinkedIn)"/>
    <s v="N"/>
    <n v="0"/>
    <m/>
    <n v="0"/>
    <m/>
    <m/>
    <m/>
    <m/>
  </r>
  <r>
    <n v="138"/>
    <x v="137"/>
    <s v="https://www.greenpowerglobal.com/"/>
    <n v="0"/>
    <m/>
    <m/>
    <x v="0"/>
    <x v="80"/>
    <m/>
    <s v="Green Power are specialists in creating high quality, senior level, content rich, commercial networking conferences for the clean energy markets. In fact, it’s all we do. Since our formation in 2003, NO ONE has run more successful conferences in the renewable energy space than us. This experience and single point of focus means we create a conference tailor-made to your needs, bringing together the industry like no one else._x000a_"/>
    <s v="N"/>
    <n v="0"/>
    <m/>
    <n v="0"/>
    <m/>
    <m/>
    <m/>
    <m/>
  </r>
  <r>
    <n v="139"/>
    <x v="138"/>
    <s v="stanleysteemer.com"/>
    <n v="1"/>
    <s v="D"/>
    <m/>
    <x v="8"/>
    <x v="81"/>
    <s v="carpet cleaning, furniture cleaning, tile and grout cleaning, hardwood cleaning, air duct cleaning and  watre restoration"/>
    <m/>
    <s v="N"/>
    <n v="0"/>
    <m/>
    <n v="0"/>
    <m/>
    <m/>
    <m/>
    <m/>
  </r>
  <r>
    <n v="140"/>
    <x v="139"/>
    <n v="0"/>
    <n v="0"/>
    <m/>
    <n v="0"/>
    <x v="0"/>
    <x v="26"/>
    <n v="0"/>
    <s v="no website"/>
    <s v="N"/>
    <n v="0"/>
    <m/>
    <n v="0"/>
    <m/>
    <m/>
    <m/>
    <m/>
  </r>
  <r>
    <n v="141"/>
    <x v="140"/>
    <s v="guardiancnc.com"/>
    <n v="1"/>
    <s v="D"/>
    <m/>
    <x v="1"/>
    <x v="82"/>
    <s v="welding, machining and assembly &amp; production"/>
    <m/>
    <s v="N"/>
    <n v="0"/>
    <s v="four milling centers, two lathes, and an additional lathe with Milling capability for faster turnover"/>
    <n v="0"/>
    <s v="machining, welding, treating or coating"/>
    <m/>
    <m/>
    <m/>
  </r>
  <r>
    <n v="142"/>
    <x v="141"/>
    <s v="callhti.com"/>
    <n v="1"/>
    <s v="S"/>
    <m/>
    <x v="1"/>
    <x v="83"/>
    <s v="Target products: Springs, Clips, Safety Restraint Components, Hangers, Brackets, Ballistic Nails, Automotive Door Components, Auger bits, Washer Races, Spacers, Tubes, Screw Drivers blades"/>
    <s v="HTI is a commercial Austempering company specializing in the Austemper heat treating process AUSTEMPERING IS A HARDENING PROCESS… for ferrous alloys in which the material being treated is quenched from the hardening temperature into a molten salt bath with precisely controlled temperatures. "/>
    <s v="ISO 9001:2015"/>
    <n v="0"/>
    <s v="Four high volume State of the Art continuous wire mesh belt Austempering furnaces, All furnaces are equipped with computerized autoloaders"/>
    <n v="0"/>
    <s v="heat treatment,Austempering"/>
    <m/>
    <m/>
    <m/>
  </r>
  <r>
    <n v="143"/>
    <x v="142"/>
    <s v="hscast.com"/>
    <n v="1"/>
    <s v="S"/>
    <m/>
    <x v="1"/>
    <x v="2"/>
    <s v="precision engineered steel castings"/>
    <m/>
    <s v="ISO 9001:2015 "/>
    <n v="0"/>
    <s v="state-of-the-art manufacturing facility,"/>
    <e v="#REF!"/>
    <s v="casting,Pattern Production_x000d__x000a_Electric Arc Furnace Melting_x000d__x000a_Phenolic Urethane Molding_x000d__x000a_Product Finishing Operations_x000d__x000a_Heat Treatment_x000d__x000a_Machining_x000d__x000a_Painting &amp; Packaging Solutions_x000d__x000a_Facility Engineering &amp; Maintenance"/>
    <m/>
    <m/>
    <s v="Carbon Steels,Low Alloy Steel_x000a_typically quenched_x000a_and tempered,Pressure Vessels,High Strength,Special Purpose"/>
  </r>
  <r>
    <n v="144"/>
    <x v="143"/>
    <s v="haydenci.biz"/>
    <n v="1"/>
    <s v="S"/>
    <m/>
    <x v="3"/>
    <x v="84"/>
    <s v="tax preparation aspect"/>
    <s v="Everyone dreams of getting the most from their tax return as possible. At Hayden Consulting, Inc., we are dedicated to that very cause."/>
    <s v="N"/>
    <n v="0"/>
    <m/>
    <n v="0"/>
    <m/>
    <m/>
    <m/>
    <m/>
  </r>
  <r>
    <n v="145"/>
    <x v="144"/>
    <m/>
    <n v="0"/>
    <m/>
    <m/>
    <x v="0"/>
    <x v="26"/>
    <m/>
    <s v="no website"/>
    <s v="N"/>
    <n v="0"/>
    <m/>
    <n v="0"/>
    <m/>
    <m/>
    <m/>
    <m/>
  </r>
  <r>
    <n v="146"/>
    <x v="145"/>
    <s v="helpinghandchauffeur.com"/>
    <n v="1"/>
    <s v="S"/>
    <m/>
    <x v="0"/>
    <x v="85"/>
    <n v="0"/>
    <s v="The service is to provide transportation for those who need a means of getting to prearranged appointments, doctors’ appointments, dentists visits, airport trips, etc."/>
    <s v="N"/>
    <n v="0"/>
    <s v="10 vans"/>
    <n v="0"/>
    <m/>
    <m/>
    <m/>
    <m/>
  </r>
  <r>
    <n v="147"/>
    <x v="146"/>
    <s v="heritageproductsinc.com"/>
    <n v="1"/>
    <s v="S"/>
    <m/>
    <x v="5"/>
    <x v="86"/>
    <s v="brake components, seat assemblies, chassis Misc, anti-vibration components, suspension components"/>
    <s v="Heritage Products is a world class automotive supplier.  We specialize in metal stamping, mig welding, e-coat painting and assembly of safety critical components including but not limited to, suspension parts, brake levers, parking brakes, accelerator pedals, engine mount brackets and catalytic converters just to name a few."/>
    <s v="IATF 16949:2016, ISO 14001:2015"/>
    <n v="0"/>
    <s v="2 - 800 Ton Transfer Presses_x000a_4 - 200 Ton Aida Gap Presses_x000a_21 - 150 Ton Aida Gap Presses_x000a_2 - Robot Transfer Lines_x000a_2000 Ton transfer Press                          127 -  MIG Welding Robots_x000d__x000a_3 - TIG Welding Robots_x000d__x000a_1 - Automated Arc Welding Machine_x000d__x000a_23 - Projection Welding Machines_x000d__x000a_14 - Stationary Spot Welding Machines_x000d__x000a_44 Miscellaneous Assembly Machines_x000d__x000a_1 - Robot Spot Welding_x000d__x000a_1 - Material Handling Robot_x000d__x000a_1 - Electro deposition coating equipment_x000d__x000a_1 - NC Lathe_x000d__x000a_3 - Surface Grinder                "/>
    <n v="0"/>
    <s v=" metal stamping, mig welding, e-coat painting and assembly of safety critical components"/>
    <s v="over 30 assembly stations utilizing advanced mistake proof equipment along with production CNC cutting and pipe bending machines"/>
    <m/>
    <m/>
  </r>
  <r>
    <n v="148"/>
    <x v="147"/>
    <s v="hogslat.com"/>
    <n v="1"/>
    <s v="S"/>
    <m/>
    <x v="1"/>
    <x v="2"/>
    <s v="ANIMAL IDENTIFICATION, BIOSECURITY PRODUCTS, BUILDING MATERIALS, COOLING &amp; VENTILATION, CURTAIN SYSTEMS, DRINKING SYSTEMS, EGG &amp; NESTING SYSTEMS, ELECTRICAL SUPPLIES, FANS, FARM &amp; SHOP SUPPLIES, FARMSTEAD EQUIPMENT, FEEDING SYSTEMS, FENCING SUPPLIES, FLOORING, HEATING, LIGHTING, MEDICATOR PUMPS, MOTORS, PEST CONTROL, PLUMBING, POULTRY HANDLING EQUIPMENT, POWER WASH SYSTEMS, SWINE HANDLING EQUIPMENT, SWINE STEEL EQUIPMENT, TIMERS &amp; THERMOSTATS, WASTE MANAGEMENT, CLEARANCE ITEMS"/>
    <s v="Involved in turnkey construction, manufacturing, distribution, and production of confinement type swine and poultry units; Hog Slat, Inc. is engaged in manufacturing and distribution of swine &amp; poultry equipment worldwide. Hog Slat, Inc. combines innovative engineering, technology, and over 45 years of industry experience to deliver quality products and services to agricultural producers. We offer custom services for new or remodeled confinement projects, support from local service technicians and immediate access to parts through our network of over 70 local store locations"/>
    <s v="N"/>
    <n v="0"/>
    <m/>
    <n v="0"/>
    <m/>
    <m/>
    <m/>
    <m/>
  </r>
  <r>
    <n v="149"/>
    <x v="148"/>
    <s v="holscherproductsinc.com"/>
    <n v="1"/>
    <s v="S"/>
    <m/>
    <x v="1"/>
    <x v="2"/>
    <s v="Holscher Products, Inc. manufactures wrought iron products. Our product line includes bird feeder poles and accessories, deck hardware, bird baths, and garden items"/>
    <s v="Holscher Products, Inc. is a wholesale manufacturing company located in Fowler, Indiana.  "/>
    <s v="N"/>
    <n v="0"/>
    <m/>
    <n v="0"/>
    <m/>
    <m/>
    <m/>
    <s v=" wrought iron products"/>
  </r>
  <r>
    <n v="150"/>
    <x v="149"/>
    <s v="teamhdi.com"/>
    <n v="1"/>
    <s v="S"/>
    <m/>
    <x v="1"/>
    <x v="2"/>
    <s v="Precision Plastic Injection Molding: Insert Molding, Color- Matched Molding, Micro Molding, Wire Overmolding, Product Detailing and Decorating; Custom Mold Building Services: Aerospace, Appliance, Automotive, Consumer, Electronics, Heavy Transportation, Military, Sports/Recreation"/>
    <s v="Plastic fabrication company in Logansport, Indiana; "/>
    <s v="ISO/TS 16949:2009"/>
    <n v="0"/>
    <s v="both Horizontal and Vertical shuttle molding machines ranging in size from 50 to 120 ton, most up-to-date CAD/CAM software in conjuction with a complete suite of mold building machines including Wire and RAM-type CNC EDM machines, state of the art CMM and VMM machines to check our parts for conformance"/>
    <n v="0"/>
    <s v="precision plastic injection molding and mold building/tooling services,Insert Molding_x000d__x000a_Color- Matched Molding_x000d__x000a_Micro Molding_x000d__x000a_Wire Overmolding_x000d__x000a_Product Detailing and Decorating"/>
    <m/>
    <s v="Y"/>
    <m/>
  </r>
  <r>
    <n v="151"/>
    <x v="150"/>
    <s v="hosetec.com"/>
    <n v="1"/>
    <s v="S"/>
    <m/>
    <x v="1"/>
    <x v="2"/>
    <s v="Research and Engineering Department available for new product development,,Repair services available,,Interlock and Corrugated / Braid Assemblies,,Oval, Square and Rectangle Hoses,,Jacketed / Tracer Assemblies"/>
    <m/>
    <s v="N"/>
    <n v="0"/>
    <m/>
    <e v="#REF!"/>
    <m/>
    <m/>
    <s v="Y"/>
    <m/>
  </r>
  <r>
    <n v="152"/>
    <x v="151"/>
    <s v="houghtonintl.com"/>
    <n v="1"/>
    <s v="D"/>
    <m/>
    <x v="7"/>
    <x v="87"/>
    <n v="0"/>
    <s v="Houghton Fluidcare Inc. offers provides chemical management. Houghton Fluidcare Inc. was incorporated in 1999 and is based in Lafayette, Indiana.  Houghton Fluidcare Inc. operates as a subsidiary of Houghton International Inc."/>
    <s v="N"/>
    <n v="0"/>
    <s v="latest tribology equipment"/>
    <n v="0"/>
    <m/>
    <m/>
    <m/>
    <m/>
  </r>
  <r>
    <n v="153"/>
    <x v="152"/>
    <m/>
    <n v="0"/>
    <m/>
    <m/>
    <x v="7"/>
    <x v="87"/>
    <s v=" Houghton delivers solutions and services to meet challenges in industries like: Aerospace, Aluminium Finishing, Automotive Components, Automotive OEM, Bearing, Beverage Can, General Industry, Heat Treatment, Heavy Machinery, Mining, Non-Ferrous, Offshore, Steel, "/>
    <s v="Houghton International is a global leader in delivering advanced metalworking fluids and services for the automotive, aerospace, metals, mining, machinery, offshore and beverage industries"/>
    <s v="N"/>
    <n v="0"/>
    <m/>
    <n v="0"/>
    <m/>
    <m/>
    <m/>
    <m/>
  </r>
  <r>
    <n v="154"/>
    <x v="153"/>
    <s v="hunterdorsets.com"/>
    <n v="1"/>
    <s v="S"/>
    <m/>
    <x v="0"/>
    <x v="26"/>
    <n v="0"/>
    <m/>
    <s v="N"/>
    <n v="0"/>
    <m/>
    <n v="0"/>
    <m/>
    <m/>
    <m/>
    <m/>
  </r>
  <r>
    <n v="155"/>
    <x v="154"/>
    <s v="icecreamspecialties.com (http://northstarfrozentreats.com/)"/>
    <n v="1"/>
    <s v="S"/>
    <m/>
    <x v="1"/>
    <x v="88"/>
    <n v="0"/>
    <s v="Manufacturer in Lafayette, Indiana"/>
    <s v="N"/>
    <n v="0"/>
    <m/>
    <n v="0"/>
    <m/>
    <m/>
    <m/>
    <m/>
  </r>
  <r>
    <n v="156"/>
    <x v="155"/>
    <s v="ikioledlighting.com"/>
    <n v="1"/>
    <s v="D"/>
    <m/>
    <x v="1"/>
    <x v="89"/>
    <s v="Commercial lighting: Tubelight Series, Refrigeration Light Series, Magnetic Strip Series, Edge-Lit Panel Light Series, Troffer Series,                                                                                 Industrial lighting: High Bay Series, Retrofit Lamp Series, Corn Bulb Lamp Series, Grow Light Series, Retrofit Kit Series, Canopy Series, Yard Light Series, Flood Light Series, Shoebox Parking Lot Series, Wallpack Series"/>
    <s v="We began manufacturing LED lights in 2005 as an OEM for internationally renowned brands and for our own consumption. IKIO manufactures a wide range of commercial, industrial, and residential LED lighting in its world-class ISO 9001 certified facilities.; We manufacture high quality industrial, commercial and residential LED lighting products and deliver directly to our customers. We also ODM for many Global lighting companies. "/>
    <s v="ISO 9001"/>
    <n v="0"/>
    <m/>
    <n v="0"/>
    <m/>
    <m/>
    <m/>
    <m/>
  </r>
  <r>
    <n v="157"/>
    <x v="156"/>
    <s v="imagesales.net"/>
    <n v="1"/>
    <s v="S"/>
    <m/>
    <x v="0"/>
    <x v="90"/>
    <s v="CHEERING ACCESSORIES (6), BOTTLES (3), MAGNETS (3), LIGHT UP NOVELTIES (3), LED PRODUCTS (3), AWARDS (2), GLOW PRODUCTS (2), GOLF ACCESSORIES (2), NOISEMAKERS (2), PERFORMANCE APPAREL (2), SIGNS &amp; DISPLAYS (2), SPORTS SCHEDULES (2), T-SHIRTS (2), BAR ACCESSORIES (1), BASEBALLS (1), BELLS (1), BRACELETS (1), CALENDARS (1), FLAGS (1), GLASSES-DRINKING (1), HOLDERS (1), HORNS (1), KEY CHAINS (1), KITS (1), LIGHTS (1), MUGS &amp; STEINS (1), PARTY FAVORS (1), PHONE ACCESSORIES (1), SHOT GLASSES (1), SPORTS EQUIPMENT &amp; ACCESS. (1), SPORTS MEMORABILIA (1), STRESS RELIEVERS (1), TOWELS (1), TRAVEL MUGS/CUPS (1), UNIFORMS (1), WRISTBANDS (1), MICROFIBER CLOTHS (1), MOBILE ACCESSORIES (1)"/>
    <s v="Image Sales is an advertising _x000a_specialty company offering our clients _x000a_over 1 million promotional items for _x000a_imprint. We also offer full silk screening _x000a_and embroidery for all your wearable _x000a_needs. We have in-house engraving _x000a_for awards, plaques, name badges, _x000a_signage and trophies. SOME OF OUR CLIENTS:, Nucor Steel,Raybestos Powertrain,Indiana Farm Bureau Inc.,St. Vincent Hospital,Indiana Soil &amp; Water Conservation,North Salem State Bank,Indiana Dept. of Agriculture,Purdue University,Indiana Soybean Alliance, Puritan Water Conditioning,Crawfordsville High School,Southmont High School,American Legion,Kentucky Pork Producers,Indiana State Fair,Clark Truck Equipment,Bob Rohrman Subaru"/>
    <s v="N"/>
    <n v="0"/>
    <m/>
    <n v="0"/>
    <s v="full silk screening _x000d__x000a_and embroidery"/>
    <m/>
    <m/>
    <m/>
  </r>
  <r>
    <n v="158"/>
    <x v="157"/>
    <s v="imaginestics.com"/>
    <n v="1"/>
    <s v="S"/>
    <m/>
    <x v="0"/>
    <x v="91"/>
    <n v="0"/>
    <s v="The VizSeek visual search engine lets you find products, parts, and drawings in your database using a photo or even a hand-sketch. Customers and partners: machine research, techsoft 3D, Snap36, Jovian, AFRL, DLA, USAie force"/>
    <s v="N"/>
    <n v="0"/>
    <m/>
    <n v="0"/>
    <m/>
    <m/>
    <m/>
    <m/>
  </r>
  <r>
    <n v="159"/>
    <x v="158"/>
    <s v="https://www.ascleanasitgets.net/"/>
    <n v="1"/>
    <m/>
    <m/>
    <x v="0"/>
    <x v="92"/>
    <s v="Commercial cleaning, office cleaning, medical facilities"/>
    <s v="Since 1992, we’ve been committed to being the best at what we do, serving clients in the Lafayette area by not just meeting their expectations, but exceeding them."/>
    <s v="N"/>
    <n v="0"/>
    <m/>
    <n v="0"/>
    <m/>
    <m/>
    <m/>
    <m/>
  </r>
  <r>
    <n v="160"/>
    <x v="159"/>
    <s v="inspacellc.com"/>
    <n v="1"/>
    <s v="D"/>
    <m/>
    <x v="0"/>
    <x v="93"/>
    <s v="Advancced propulsion technology"/>
    <s v="IN Space LLC, located in the Purdue Research Park in West Lafayette, IN, was formed in 2003 to research, develop and design advanced propulsion technologies for space exploration, space commercialization and national defense."/>
    <s v="N"/>
    <n v="0"/>
    <s v="lathes, mills, saws, drill presses, welding benches, and grinders,"/>
    <n v="0"/>
    <s v="processes such as CNC machining, EDM, and EB welding"/>
    <s v="new propulsion technology"/>
    <m/>
    <m/>
  </r>
  <r>
    <n v="161"/>
    <x v="160"/>
    <e v="#N/A"/>
    <n v="0"/>
    <m/>
    <m/>
    <x v="0"/>
    <x v="26"/>
    <m/>
    <m/>
    <s v="N"/>
    <m/>
    <m/>
    <m/>
    <m/>
    <m/>
    <m/>
    <m/>
  </r>
  <r>
    <n v="162"/>
    <x v="53"/>
    <s v="carmeleng.com"/>
    <n v="1"/>
    <s v="S"/>
    <m/>
    <x v="1"/>
    <x v="2"/>
    <s v="Creating solutions for machine and process efficiencies,  Creating turnkey process planning and implementation for your manufacturing line,                    FOOD AND BEVERAGE DIVISION:  Custom machine/component design and manufacturing,  OEM parts replacement and equipment refurbishmen Development of new processing line to enhance productivity."/>
    <s v="Carmel Engineering designs, engineers and manufactures custom equipment and systems for diverse manufacturing industries. We repair, refurbish and improveequipment and parts faster than the original equipment manufacturer (OEM). From research and development to equipment specification and custom design, we are committed to meeting and exceeding your requirements."/>
    <s v="ASME"/>
    <m/>
    <m/>
    <m/>
    <m/>
    <m/>
    <m/>
    <m/>
  </r>
  <r>
    <n v="163"/>
    <x v="89"/>
    <s v="dayton-phoenix.com"/>
    <n v="1"/>
    <s v="S"/>
    <m/>
    <x v="4"/>
    <x v="12"/>
    <s v="Air Products and Timers, Auxiliary Generators, Cab Cooling &amp; Heating, Dynamic Braking Resistors, Locomotive Cooling Fan Assemblies, Locomotive Motor-Driven Air Compressors, Miscellaneous Mechanical, Motor, Pole pieces"/>
    <s v="Dayton-Phoenix Group and its divisions and subsidiaries form a synergistic whole that can provide your company with a broad range of quality products and services. Freight Locomotive: Our products meet ever-increasing demands for quality and reliability. Fuel-savings is mission critical to the success of the freight locomotive market. Whether you’re building smaller HP locomotives to do big jobs or making higher HP locomotives more efficient, Dayton-Phoenix can help. Passenger Locomotive: As commuting costs rise worldwide, an increasing range of hybrid locomotive designs are emerging in the market, combining the best of both freight and passenger products. Dayton-Phoenix has the expertise, experience and engineering capability to create components that meet your specific need. Off-Highway: No matter how grueling the application, we fill both standard and custom orders. We apply particular emphasis on the demanding conditions that require dynamic braking systems to reliably relieve the load on air braking systems... and meet your toughest application criteria. Engineered Systems: Our considerable in-house capability is a formidable competitive advantage. Our strength in engineered systems results from our ability to control everything from raw materials to process... enabling us to bend it, form it, weld it, shape it and deliver it to meet the specifics of whatever you require. Service: From rapid repair to remanufacturing, we back you up at every step. We’re naturally the best company to service the components we build... but if you need service on components built somewhere else, that is never a problem with our state-of-the-art approach to quality and delivery."/>
    <s v="ISO 9001:2015"/>
    <m/>
    <m/>
    <m/>
    <m/>
    <m/>
    <m/>
    <m/>
  </r>
  <r>
    <n v="164"/>
    <x v="102"/>
    <s v="dyna-fab.org"/>
    <n v="1"/>
    <s v="S"/>
    <m/>
    <x v="1"/>
    <x v="2"/>
    <s v="assembled machined components, fabricated and welded components "/>
    <s v=" DynaFab Corp. has been providing solutions to our customer manufacturing needs for 30 years. Dyna-Fab’s large tonnage presses for metal stamping and drawing provide capabilities generally found only in OEM manufactures. Coupled with a complete line of CNC machining centers, fabrication and welding machines Dyna-Fab Corp. can provide completely assembled components and products."/>
    <s v="ISO 9002"/>
    <m/>
    <s v="1_x0009_1000 Ton Hydraulic Betendorf_x000a_ _x0009_2_x0009_500 Ton Double Action Hydraulic_x000a_ _x0009_1_x0009_250 Ton Double Action Hydraulic_x000a_ _x0009_3_x0009_450 Ton Mechanical Straight Side Hamilton_x000a_ _x0009_1_x0009_150 Ton Bliss Straight Side_x000a_ _x0009_1_x0009_150 Ton Verson OBI_x000a_ _x0009_1_x0009_130 Ton Cleveland Straight Side_x000a_ _x0009_1_x0009_125 Ton OBI Bliss_x000a_ _x0009_4_x0009_100 Ton Mechanical Straight Side_x000a_ _x0009_1_x0009_100 Ton Mechanical Gap Dries &amp; Krump_x000a_ _x0009_1_x0009_80 Ton Mechanical Gap Rouselle_x000a_ _x0009_1_x0009_500 Ton Hydraulic CNC Press Brake_x000a_ _x0009_1_x0009_175 Ton Hydraulic Press Brake_x000a_ _x0009_1_x0009_150 Ton Mechanical Press Brake Flange_x000a_ _x0009_1_x0009_130 Ton Hydraulic CNC Press Brake_x000a_ _x0009_1_x0009_90 Ton Hydraulic CNC Press Brake_x000a_ _x0009_1_x0009_80 Ton Hydraulic CNC Press Brake_x000a_ _x0009_1_x0009_75 Ton Hydraulic CNC Press Brake_x000a_ _x0009_1_x0009_40 Ton Hydraulic CNC Press Brake_x000a_ _x0009_1_x0009_225 Ton Turret Punch CNC1_x0009_Laser Trumpf 2000 Watt_x000a_60 x 100&quot;_x000a_ _x0009_1_x0009_CNC Plasma Burn Table_x000a_60 x 120&quot;_x000a_ _x0009_1_x0009_CNC Plasma Burn Table_x000a_72 x 264&quot;_x000a_ _x0009_1_x0009_CNC Burn Table_x000a_High Definition Near Laser Quality_x000a_60 x 120&quot;_x000a_ _x0009_1_x0009_Robotic 7 Axis Plasma Trim Cell_x000a_High Definition Near Laser Quality_x000a_ _x0009_1_x0009_Shear Mechanical Cincinnati _x000a_3/16 x 96&quot;_x000a_ _x0009_1_x0009_Shear Mechanical Cincinnati _x000a_1/4 x 48&quot;_x000a_ _x0009_1_x0009_Ironworkers_x000a_ _x0009_2_x0009_Abrasive Cutoff_x000a_ _x0009_1_x0009_Horizontal Band Saw_x000a_12 x 21 Auto_x000a_ _x0009_1_x0009_Horizontal Band Saw_x000a_12 x 13 Auto_x000a_ _x0009_1_x0009_Horizontal Band Saw_x000a_9 x 16 Miter_x000a_ _x0009_1_x0009_Vertical Band Saw 24&quot;_x000a_ _x0009_1_x0009_Cold Saw 12&quot;_x000a_ _x0009_1_x0009_Rotary Former 2 HP_x000a_ _x0009_1_x0009_Pinch Roller 30 x 2&quot;_x000a_ _x0009_1_x0009_Hossfeld &amp; Di-Arco Benders_x000a_ _x0009_9_x0009_Mig Welder450-650 Amp_x000a_ _x0009_4_x0009_Tig Welder 350 Amp_x000a_ _x0009_4_x0009_Various Small Welding Machines_x000a_ _x0009_1_x0009_Projection Welder 70 KVA_x000a_ _x0009_1_x0009_Spot Welder 40 KVA_x000a_ _x0009_1_x0009_Stud Welder 200 KVA_x000a_ _x0009_1_x0009_Metal-Lax Weld Stress Relief Unit_x000a_ _x0009_9_x0009_Various Weld Positioner_x000a_ _x0009_4_x0009_Acord Weld Tables 48 x 120&quot;                          1_x0009_Vertical MC CNC Hass VF9_x000a_X-Axis 90&quot;; Y-Axis 40&quot;; Z-Axis 20&quot;_x000a_ _x0009_2_x0009_Vertical MC CNC Hass_x000a_X-Axis 30&quot;; Y-Axis 16&quot;; Z-Axis 20&quot;_x000a_ _x0009_1_x0009_Lathe CNC Haas_x000a_14 x 34&quot; Bar Feed &amp; Tailstock_x000a_ _x0009_1_x0009_Vertical Mill No. 4_x000a_ _x0009_1_x0009_Horizontal Mill No. 3_x000a_ _x0009_1_x0009_Vertical Mill W/DRO_x000a_ _x0009_1_x0009_Radial Drill 48&quot;_x000a_ _x0009_1_x0009_Surface Grinder 24 x 12&quot;_x000a_ _x0009_1_x0009_Surface Grinder 18 x 6&quot;_x000a_ _x0009_1_x0009_Lathe Leblond 36 x 17&quot;_x000a_ _x0009_3_x0009_Drill Presses_x000a_ _x0009_1_x0009_HVLP Paint Facilities_x000a_ _x0009_1_x0009_Automated Part Washing Line_x000a_ _x0009_1_x0009_Fully Equipped Inspection_x000a_Calibration Traceable to NIS         "/>
    <m/>
    <m/>
    <m/>
    <m/>
    <m/>
  </r>
  <r>
    <n v="165"/>
    <x v="161"/>
    <s v="fairfieldmfg.com"/>
    <n v="1"/>
    <s v="D"/>
    <m/>
    <x v="4"/>
    <x v="12"/>
    <s v="Custom Gears:, Spur gears (straight and helical), Bevel gears - straight, helical, and spiral, Ground tooth gearing; spur and helical / internal or external, Hypoid® gears - standard and high ratio, Zerol® gears, Shafts of all types, including plain, keyed, splined or spur, Differentials and differential carrier assemblies, Housings and custom drive assemblies, Tapered serrations, In-house heat treatment facilities covering all types of heat treatment.                  Custom assemblies: Custom-designed drives ranging from mobile to stationary industrial machinery, Drop boxes, right angle drives, transfer cases and specialty transmissions, Types include spur, helical, bevel and parallel shaft, Mechanical, electric or hydraulic drive systems.                                             Torque Hub Drives: Wheel drive products, shaft output, spindle flange output, excel drives."/>
    <s v="With manufacturing capabilities in the United States, India, and China, Fairfield offers custom gears with spur, helical, or bevel forms from 20mm through 2M to AGMA Class 14 standards. We also design and build custom drives for mobile equipment and stationary industrial machinery with torque outputs from 800 Nm to over 4,000,000 Nm."/>
    <s v="ISO 9001, TS 16949, ABS product quality assurance"/>
    <m/>
    <m/>
    <m/>
    <m/>
    <m/>
    <m/>
    <m/>
  </r>
  <r>
    <n v="166"/>
    <x v="135"/>
    <s v="grandindustrial.com"/>
    <n v="1"/>
    <s v="S"/>
    <m/>
    <x v="8"/>
    <x v="78"/>
    <s v="Custom Metal Fabrication, General Contracting, Millwright / Steel Erection, Industrial Doors, Concrete, Heavy and Specialty Hauling"/>
    <s v="Grand Industrial is central Indiana's premier industrial maintenance contractor. Grand is a privately-held construction company founded in 2006 providing a wide variety of services to our clients, including the food processing, manufacturing, and distribution industries."/>
    <s v="N"/>
    <m/>
    <s v="Fabrication and Installation Equipment_x000a__x000a_    •    Tig, mig, and stick welders_x000a_    •    Ironworkers_x000a_    •    Bridgeport milling machine_x000a_    •    10 foot shear_x000a_    •    150-ton break_x000a_    •    6,000 lb to 40,000 lb forklifts_x000a_    •    4-ton to 16-ton carry-deck cranes_x000a__x000a_Hauling Equipment_x000a_Specialized Trailers_x000a_Multi-Axle Trailers"/>
    <m/>
    <m/>
    <m/>
    <m/>
    <m/>
  </r>
  <r>
    <n v="167"/>
    <x v="142"/>
    <s v="hscast.com"/>
    <n v="1"/>
    <s v="S"/>
    <m/>
    <x v="1"/>
    <x v="2"/>
    <s v="precision engineered steel castings"/>
    <s v="Harrison Steel Castings Company, a world leader in the production of highly engineered carbon and low/medium alloy steel castings and a preferred supplier to many of the world's most prestigious names in agriculture, heavy equipment, energy, military, mining and the oil and gas industries.Our U.S. physical plant encompasses 650,568 square feet under roof and is capable of castings ranging from 350 to 12,500 pounds net casting weight. Sophisticated engineering software, tightly controlled manufacturing processes, superior quality programs, a motivated, non-union workforce, an emphasis on safety and a continuous improvement culture ensure our customers of the best results possible."/>
    <s v="ISO 9001:2015, TS 16949, QS 9000"/>
    <m/>
    <s v="Three electric arc furnaces with the flexibility of acid and basic melting practices                                        Machines:                                                       _x000a_Seven vertical turning machines with swings up to 84-inches in diameter_x000a_Ten conventional engine lathes with swings up to 84-inches in diameter_x000a_Six Giddings &amp; Lewis horizontal boring mills_x000a_Three multi-pallet horizontal machining centers_x000a_Multi-pallet vertical five-sided machining center_x000a_One CNC Engine Lathe up to 80&quot; swing_x000a_One 5 Axis vertical machining center_x000a_One 5 Axis turning center up to 92&quot; swing_x000a_Machines:_x000a_Gauges are uniquely identified with individual serial numbers for _x0003_trackability_x000a_Gauges are maintained and calibrated by certified Harrison Steel employees and in conjunction with a third party accredited calibration _x0003_service_x000a_2 faro arms for dimensional inspection  Mazak V100 and E1850 machines"/>
    <m/>
    <m/>
    <m/>
    <m/>
    <m/>
  </r>
  <r>
    <n v="168"/>
    <x v="150"/>
    <s v="hosetec.com"/>
    <n v="1"/>
    <s v="S"/>
    <m/>
    <x v="1"/>
    <x v="2"/>
    <s v="Research and Engineering Department available for new product development,,Repair services available,,Interlock and Corrugated / Braid Assemblies,,Oval, Square and Rectangle Hoses,,Jacketed / Tracer Assemblies"/>
    <s v="Hose Technology, a Division of Kuri Tec Manufacturing, Inc., is dedicated to manufacturing the highest quality flexible metal hose, delivered quickly and competitively priced."/>
    <s v="N"/>
    <m/>
    <m/>
    <m/>
    <m/>
    <m/>
    <m/>
    <m/>
  </r>
  <r>
    <n v="169"/>
    <x v="162"/>
    <s v="kirbyrisk.com/index.jsp?path=service-center"/>
    <n v="1"/>
    <s v="D"/>
    <m/>
    <x v="1"/>
    <x v="94"/>
    <s v="Quality electrical, automation, lighting and power distribution products and solutions for maintenance, design and installation of electrical systems. Designs and builds custom engineered systems, wiring harnesses and subassemblies for JIT manufacturing requirements, and provides line sequencing and inventory services.                           Offers ISO 9002-quality electrical apparatus repair as well as motor, power transmission and generator sales. Off-site services include predictive maintenance programs, motor cleaning and analysis.                                             Provides quality precision machined components using the latest CNC technology. KANBAN and other manufacturing logistics capabilities extend the level of service to customers in a wide range of industries."/>
    <s v="The Kirby Risk Corporation is a multi-faceted company, dedicated to understanding and meeting our business partners' needs with innovative, effective solutions. Our experience and network of resources provide customers with reliable technical assistance, logistics management, communications systems and quality products that meet their requirements, and enhance their competitive position."/>
    <s v="TS 16949:2009"/>
    <m/>
    <m/>
    <m/>
    <m/>
    <m/>
    <m/>
    <m/>
  </r>
  <r>
    <n v="170"/>
    <x v="163"/>
    <s v="lafayettewire.com"/>
    <n v="1"/>
    <s v="S"/>
    <m/>
    <x v="1"/>
    <x v="2"/>
    <s v="Commercial, Industrial Wire Shelving Products, _x000a_Standard Wire Containers and Carts, _x000a_Custom Engineered Wire Containers and Carts, _x000a_Industrial Powder Coating"/>
    <s v="Lafayette Wire Products has been an industry leader for over 30 years in the design and manufacturing of wire material handling products that meet the demanding requirements of our commercial, industrial and retail customers."/>
    <s v="NSF Food Equipment Standard 2"/>
    <m/>
    <m/>
    <m/>
    <m/>
    <m/>
    <m/>
    <m/>
  </r>
  <r>
    <n v="171"/>
    <x v="164"/>
    <s v="loganstampings.com"/>
    <n v="1"/>
    <s v="D"/>
    <m/>
    <x v="1"/>
    <x v="95"/>
    <s v="Automotive, Electrical, Metal building, appliances, plumbing, decorative, communication, equipment, aircraft, government"/>
    <s v="four slide machines, and basic raw materials are brass, steel, aluminium,  copper, alloys)"/>
    <s v="ISO 9001:2008"/>
    <m/>
    <m/>
    <m/>
    <m/>
    <m/>
    <m/>
    <m/>
  </r>
  <r>
    <n v="172"/>
    <x v="165"/>
    <s v="masterguard.com"/>
    <n v="1"/>
    <s v="S"/>
    <m/>
    <x v="1"/>
    <x v="2"/>
    <s v="Stamped metals and welded components"/>
    <s v="Flex-N-Gate Leading manufacturer and supplier of large stamped metal and welded components, assemblies, and plastic parts for the automotive industry."/>
    <s v="N"/>
    <m/>
    <m/>
    <m/>
    <m/>
    <m/>
    <m/>
    <m/>
  </r>
  <r>
    <n v="173"/>
    <x v="166"/>
    <s v="mckinneycorp.com"/>
    <n v="1"/>
    <s v="D"/>
    <m/>
    <x v="1"/>
    <x v="96"/>
    <s v="Services employed: waterjet cutting, cnc machining, cnc bending, cnc punching, welding, tube bending and fabrication, design and CAD, composites manufacturing"/>
    <s v="McKinney Corp. was founded by Murf McKinney and two brothers in 1981to build Funny Cars for the sport of Drag Racing. Over the years the company has grown to become a self-sufficient manufacturing and research and development center. What started as a motorsports company has diversified into commercial machining and fabricating as well, staffed by a growing number of employees and equipped with state of the art CNC machinery."/>
    <s v="N"/>
    <m/>
    <s v=" "/>
    <m/>
    <m/>
    <m/>
    <m/>
    <m/>
  </r>
  <r>
    <n v="174"/>
    <x v="167"/>
    <s v="myersspring.com"/>
    <n v="1"/>
    <s v="D"/>
    <m/>
    <x v="1"/>
    <x v="97"/>
    <s v="Compression springs, torsion springs, extension springs, wire forms, tines and reverse taper tines, sprial wound brush springs, hose guards, packaging."/>
    <s v="At Myers Spring, we employ the latest in lean production techniques and technologies to deliver springs, wire forms, and other products that are durable, reliable, and on specification. Myers Spring works with you from the design phase to the stocking of finished product, helping you achieve higher efficiencies and lower costs in every phase of your project. "/>
    <s v="IATF 16949, ISO 9001, ISO 14001"/>
    <m/>
    <s v="CNC-Controlled Dual-Point Coiling-Myers Spring employs Bobbio and Simplex Rapid coilers from Italy                                                                                           CNC-Controlled Down Feed and Crush Grinding-Myers Spring employs Wafios grinders from Germany and Moyer grinders from Indiana                                            CNC-Controlled Wire Forming-highest quality and latest technology wire forming equipment from around the planet"/>
    <m/>
    <m/>
    <m/>
    <m/>
    <m/>
  </r>
  <r>
    <n v="175"/>
    <x v="168"/>
    <s v="nucor.com"/>
    <n v="1"/>
    <s v="S"/>
    <m/>
    <x v="1"/>
    <x v="98"/>
    <s v="CARBON STEEL: BAR &amp; STRUCTURAL, SHEET &amp; PLATE, MESH, ENGINEERED BAR, COLD FINISH STEEL BARS, SBQ STEEL BARS, WIRE ROD, DRAWN WIRE, COILED REBAR, GRATING FASTENERS: FINISHED HEX NUTS, HEX HEAD CAP SCREWS, HEX FLANGE BOLTS, STRUCTURAL BOLTS, STRUCTURAL NUTS.           ALLOY STEEL: COLD FINISH STEEL BARS, FINISHED HEX NUTS, HEX HEAD CAP SCREWS, STRUCTURAL BOLTS, STRUCTURAL NUTS, SBQ STEEL BARS                                        STEEL PRODUCTS: COMPOSITE FLOOR JOIST,, FLOOR DECK,, JOIST GIRDERS,, JOISTS,, METAL BUILDING SYSTEMS,, ROOF DECK,, SIGNPOSTS &amp; BARRIER SYSTEMS,, SPECIAL PROFILE STEEL TRUSSES,, REBAR FABRICATION,, TUBE.                       RAW MATERIALS: FERROUS SCRAP BROKERAGE, NON-FERROUS SCRAP BROKERAGE, FERRO ALLOY BROKERAGE, TRANSPORTATION &amp; LOGISTICS, MILL SERVICES, DIRECT REDUCED IRON                                SDS (BY PRODUCT): BAR, BUILDING SYSTEMS, COLD FINISH, DECK, FASTENERS, JOISTS, PLATE, SBQ, SHEET, TUBE, WIRE"/>
    <m/>
    <s v="N"/>
    <m/>
    <m/>
    <m/>
    <m/>
    <m/>
    <m/>
    <m/>
  </r>
  <r>
    <n v="176"/>
    <x v="169"/>
    <s v="oxfordhouse.org/userfiles/file/"/>
    <n v="1"/>
    <s v="S"/>
    <m/>
    <x v="1"/>
    <x v="99"/>
    <s v="Advantage II Faux Wood Blinds, Sheer Radiance , Fabric Verticals, Caslan Roman Shades, Tansitions/Visions Shading Collection, Vienna Sheer Horizontals, 2&quot; and 3.5&quot; PVC Verticals, 2&quot; PVC Horizontals, Sheer Shadings, Woven Woods, 2&quot; &amp; 2.5&quot; Wood Blinds, Honeycomb Shades, Honeycomb Longitude, Premeir Aluminum Blinds, Roller Shades, Roller Shade Panel Glides, Woven Wood Vertiglide, Norman Shutters, Mirasol Shutters"/>
    <m/>
    <s v="N"/>
    <m/>
    <m/>
    <m/>
    <m/>
    <m/>
    <m/>
    <m/>
  </r>
  <r>
    <n v="177"/>
    <x v="170"/>
    <s v="rowetruck.com"/>
    <n v="1"/>
    <s v="D"/>
    <m/>
    <x v="8"/>
    <x v="100"/>
    <s v="DUMP BODIES, CONTRACTOR, DEMOLITION, LIGHT WEIGHT, POST SIDE, SBA1000, SMOOTHSIDE, SPECIALTY, STAINLESS, , DUMP BODY PARTS, BODY PROPS, BOTTOM TAILGATE LATCH, COAL CHUTE, DEL1229 HOIST/PTO CONTROL, HIGH-LIFT TAILGATE CYLINDER, HOIST TRUNION W/PIN, HYDRAULIC TANK, HYDRAULIC TANK CAP, LOWER CYLINDER PIN, QUAD AXLE CONTROL TOWER, REAR BODY HINGE, TAILGATE CYLINDER, TAILGATE LATCH LINKAGE, UPPER CYLINDER PIN, UPPER HINGE, UPPER HINGE BASE, UPPER HINGE PIN, UPPER HOIST TRUNION W/PIN, , SUSPENSIONS, 13.2K &amp; 20K TRUCK STEERABLE, 15K &amp; 20K TRAILER STEERABLE, 20K CRANK AXLE NON-STEERABLE, 25K TRAILER NON-STEERABLE, 25K TRUCK NON-STEERABLE, APPLICATION SPECIFIC, PARTS, SERVICE, DRIVELINE, CONTACT"/>
    <s v="In Lafayette and Kokomo, Indiana RTE offers full service Truck Repair and Preventative Maintenance. With a combined total of 24 service bays we are more than prepared to execute your service needs in a professional and timely manner."/>
    <s v="N"/>
    <m/>
    <m/>
    <m/>
    <m/>
    <m/>
    <m/>
    <m/>
  </r>
  <r>
    <n v="178"/>
    <x v="171"/>
    <s v="smallpartsinc.com"/>
    <n v="1"/>
    <s v="D"/>
    <m/>
    <x v="1"/>
    <x v="2"/>
    <s v="Transmission and safety critical components, electrical supply and connection components"/>
    <s v="Small Parts Inc is a premiere manufacturer of metal parts and components for use in the automotive and electrical industries. "/>
    <s v="TS 16949:2009"/>
    <m/>
    <m/>
    <m/>
    <m/>
    <m/>
    <m/>
    <m/>
  </r>
  <r>
    <n v="179"/>
    <x v="172"/>
    <s v="subaru-sia.com"/>
    <n v="1"/>
    <s v="S"/>
    <m/>
    <x v="2"/>
    <x v="21"/>
    <s v="Equipped with unique SUBARU BOXER® engine on all models and Symmetrical All-Wheel Drive on most, the Subaru product line, renowned for durability, reliability, traction and &quot;active safety,&quot; represents one of the highest repurchase-loyalty ratings in the U.S. market. Today, the Subaru product line includes the Impreza, WRX, STI, BRZ, Legacy, Outback, Forester, and Crosstrek."/>
    <s v="Founded in 1968, Subaru of America, Inc. (SOA) is the U.S. Sales and Marketing subsidiary of Subaru Corporationof Japan and is responsible for the distribution, marketing, sales and service of Subaru vehicles in the United States."/>
    <s v="ISO 9001"/>
    <m/>
    <m/>
    <m/>
    <m/>
    <m/>
    <m/>
    <m/>
  </r>
  <r>
    <n v="180"/>
    <x v="173"/>
    <s v="suscastproducts.com"/>
    <n v="1"/>
    <s v="S"/>
    <m/>
    <x v="0"/>
    <x v="101"/>
    <s v="Services done in the companmy: Pre-production, die-casting, finishing, machining, quality check and coating"/>
    <s v="S.U.S. Die Casting was formed in 1946. S.U.S. is reportedly the oldest non-captive die casting company in Indiana. S.U.S. has established partnerships with leading tooling manufacturers both domestically and internationally to provide our customers with solutions to best meet their needs."/>
    <s v="ISO 9001:2015"/>
    <m/>
    <s v="MACHINING                                                                                                                      • Fixturing_x000a_• Conventional machining_x000a_• Precision CNC turning and milling_x000a_• Dedicated machining equipment_x000a_"/>
    <m/>
    <m/>
    <m/>
    <m/>
    <m/>
  </r>
  <r>
    <n v="181"/>
    <x v="174"/>
    <s v="thekelly-group.com"/>
    <n v="1"/>
    <s v="S"/>
    <m/>
    <x v="0"/>
    <x v="102"/>
    <s v="Construction services: Carpentry,,Concrete,,Cranes,,Insulation,,Ironwork,,Millwrights,,Pipefitting,,Scaffolding,,                        Metal Fab: Projects include but not limited to fan housings, duct work, grain chutes and bins, pressure vessels."/>
    <s v="Our metal fabrication facilities — equipped with CNC burn tables and drilling machines, shot-blasting cabinets and more — work with over a million pounds of steel each year."/>
    <s v="ISO 9001:2015, ASME"/>
    <m/>
    <s v=" equipped with CNC burn tables and drilling machines, shot-blasting cabinets and more.laser cutting and turret punching technology                                         CNC burn table (9’x21’ cutting, up to 3” thick)_x000a_Voortman V630 CNC drill and V1250 saw (50″ tall by 60′ long beam capacity)_x000a_Pangborn conveyor-fed shotblasting cabinet_x000a_8 overhead cranes (up to 15-ton capacity)_x000a_Global Finishing Solutions down draft paint booth (55 ’x 20’ x 16’)"/>
    <m/>
    <m/>
    <m/>
    <m/>
    <m/>
  </r>
  <r>
    <n v="182"/>
    <x v="175"/>
    <s v="tmfcenter.com"/>
    <n v="1"/>
    <s v="S"/>
    <m/>
    <x v="1"/>
    <x v="2"/>
    <s v="TMF produces components made from steel bar, steel plate and iron castings. The process includes CNC machining (74 machines), robotic loading and welding (7 machines), painting, grinding, heat treatment, sawing and forming. A second plant recently constructed in the industrial park manufactures parts for Caterpillar's new OEM Engine for the Trucking Industry, which eliminates the black smoke from diesel engines. "/>
    <s v="Machine shop in Williamsport, Indy. TMF Center is a technology-based manufacturing company producing components for off-highway construction equipment and heavy duty trucking. ."/>
    <s v="ISO 9001:2008"/>
    <m/>
    <s v="TMF offers a variety of CNC Machining options. _x000a_1.Vertical_x000a_2.Horizontal_x000a_3.Turning_x000a_4.High Speed Drill Tap                                                                                                         5. Axis Machining_x000a_6.Custom Shaped Bar                                                                                                      The TMF Center offers a variety of Fabrication options:                                           1.CNC saws with size ranging up 14 inch square                                                                  2.TMF Center has several forming and straightening press’s for high or low 3.Robotic welding systems volume parts                                                                                4.two powder paint lines                                                                                                             5.With our ring making we can produce parts that are round within .5mm and on diameter within .5mm_x000a_6.robotically controlled oxy fuel cutting torch on flat bar to perform certain operations at a lower cost than could done on a CNC machine                           7.2 Tumbler_x000a_8.3 Table Blast machines up to 100 inch_x000a_9.2 Pass through"/>
    <m/>
    <m/>
    <m/>
    <m/>
    <m/>
  </r>
  <r>
    <n v="183"/>
    <x v="176"/>
    <s v="tru-flex.com"/>
    <n v="1"/>
    <s v="D"/>
    <m/>
    <x v="1"/>
    <x v="2"/>
    <s v="Standard bellows, non-torsional bellows, torsional bellows (lined and unlined), interlock flex house"/>
    <s v="That’s what happens to a lot of companies. They come to us from around the world for flexible hoses used in  industrial or exhaust applications, but they leave with much more: superior technical support, engineering expertise, custom-designed solutions, trust and open communications, and more than six decades of hard-earned insight and experience."/>
    <s v="TS 16949:2009, ISO 14001:2004"/>
    <m/>
    <m/>
    <m/>
    <m/>
    <m/>
    <m/>
    <m/>
  </r>
  <r>
    <n v="184"/>
    <x v="177"/>
    <s v="trw.com"/>
    <n v="1"/>
    <s v="D"/>
    <m/>
    <x v="5"/>
    <x v="103"/>
    <m/>
    <s v="In 2015, the company ZF Friedrichshafen AG acquired TRW. As a result, the two organizations websites have been integrated. Information from trw.com is now available on zf.com . Following are links to the most popular pages - organized by corporate and regional sites."/>
    <s v="N"/>
    <m/>
    <m/>
    <m/>
    <m/>
    <m/>
    <m/>
    <m/>
  </r>
  <r>
    <n v="185"/>
    <x v="178"/>
    <s v="tubefabricationindustries.com"/>
    <n v="1"/>
    <s v="S"/>
    <m/>
    <x v="1"/>
    <x v="2"/>
    <s v="services: high speed tube cutting, saw cut operation, bowl deburr, grit blast finish, end finishing. "/>
    <s v="Tube Fabrication Industries, Inc. holds a position of leadership in the Tube Fabrication Industries, Inc. supplying products to the precise specifications of its customers worldwide. The majority of Tube Fabrication Industries, Inc. products become components of automotive anti vibration devices (NVH Control)"/>
    <s v="TS 16949:2009"/>
    <m/>
    <s v="high-volume CNC cutting shops"/>
    <m/>
    <m/>
    <m/>
    <m/>
    <m/>
  </r>
  <r>
    <n v="186"/>
    <x v="179"/>
    <s v="voestalpine.com"/>
    <n v="1"/>
    <s v="D"/>
    <m/>
    <x v="1"/>
    <x v="2"/>
    <s v="precision steel tubes, precision cut lengths, industrial components, automotive tubular components, tube solutions"/>
    <s v="In its business segments, voestalpine is a globally leading technology and capital goods group with a unique combination of material and processing expertise. With its top-quality products and system solutions using steel and other metals, it is a leading partner to the automotive and consumer goods industries in Europe and to the aerospace, oil and gas industries worldwide. The voestalpine Group is also the world market leader in turnout technology, special rails, tool steel, and special sections."/>
    <s v="ISO 14001, ISO 9001, TS 16949"/>
    <m/>
    <m/>
    <m/>
    <m/>
    <m/>
    <m/>
    <m/>
  </r>
  <r>
    <n v="187"/>
    <x v="180"/>
    <s v="whallon.com"/>
    <n v="1"/>
    <s v="S"/>
    <m/>
    <x v="1"/>
    <x v="104"/>
    <s v="CONVENTIONAL PALLETIZING &amp; DEPALLETIZING:  PD SERIES - Magnetic or vacuum palletizing/depalletizing, RP SERIES - Magnetic pick retort basket loading/unloading, RS SERIES - Sweep retort basket loading/unloading, LP SERIES - Low profile case palletizing, SC SERIES - Bulk depalletizing, GL SERIES - Pail palletizing.          ROBOTIC SOLUTIONS: Can or pail palletizing/depalletizing, Case palletizing, Bag palletizing.     PALLET HANDLING &amp; SPECIALITY EQUIPMENT: PH SERIES - Pallet stacking/dispensing, Pallet conveying/transfer carts, Specialty products."/>
    <s v="Whallon equipment can be found in diverse industries handling different products such as cans, cases, PET bottles, bowls, glass, paint, adhesives, filters, resins, bathtubs, and light bulbs."/>
    <s v="N"/>
    <m/>
    <m/>
    <m/>
    <m/>
    <m/>
    <m/>
    <m/>
  </r>
  <r>
    <n v="188"/>
    <x v="181"/>
    <s v="incempire.com"/>
    <n v="0"/>
    <s v="D"/>
    <m/>
    <x v="0"/>
    <x v="26"/>
    <s v="Company doesn't exist"/>
    <m/>
    <s v="N"/>
    <n v="0"/>
    <n v="0"/>
    <n v="0"/>
    <m/>
    <m/>
    <m/>
    <m/>
  </r>
  <r>
    <n v="189"/>
    <x v="182"/>
    <s v="indianadimension.com"/>
    <n v="1"/>
    <s v="D"/>
    <m/>
    <x v="5"/>
    <x v="105"/>
    <s v="Capabilities: Rough mill, moulding, edge gluing, edge profiling, sanding, CNC routing, environmentally friendly finishing;                                                                                      Products: Cabinet components (7), Edge glued panels (2), cabinet doors (24), moulding (1), species(11)"/>
    <s v="They saw a need for a quality-focused and service-driven hardwood components producer that manufacturers could outsource to with confidence"/>
    <s v="N"/>
    <n v="0"/>
    <s v="Moulding stations feature Diamond Tooling, Accurate Trimmers, and Double End Tenoner for coping with virtually Zero Tear Out, Edge Profiling with Single and Double End Tenoners for Shaping, Sanding and Diamond Edge Profiling,CNC Routing"/>
    <n v="0"/>
    <s v="Rough Mill,Moulding,Edge Gluing ,Edge Profiling,Sanding,Environmentally Friendly Finishing,CNC Routing,"/>
    <m/>
    <m/>
    <m/>
  </r>
  <r>
    <n v="190"/>
    <x v="183"/>
    <s v="IndianaMicro.com"/>
    <n v="1"/>
    <s v="S "/>
    <m/>
    <x v="1"/>
    <x v="106"/>
    <s v="reconfigurable and static microwave filters"/>
    <s v="Indiana Microelectronics (IM) uses three dimensional circuit design techniques to produce reconfigurable filters where both the center frequency (fc ) and the bandwidth (Δf ) are programmable in real time.                _x000a_Indiana Micro’s (IM) custom static filters are designed and built to your specifications. IM’s customer static filters are great for applications where size is a critical design factor, such as in handheld and airborne electronics."/>
    <s v="N"/>
    <n v="0"/>
    <s v="CAD"/>
    <e v="#REF!"/>
    <m/>
    <s v="reconfigurable filter technology"/>
    <s v="Y"/>
    <m/>
  </r>
  <r>
    <n v="191"/>
    <x v="184"/>
    <s v="inpac.com"/>
    <n v="0"/>
    <s v="D"/>
    <m/>
    <x v="1"/>
    <x v="107"/>
    <s v="retail PL: Bacon, sliced boneless ham, boneless ham ,spiral sliced ham, ham steak, ring bolona; foodservice PL: Bacon, pork, ham, deli meats, sausage, pizza toppings"/>
    <s v="We’re a fully integrated pork company operating entirely within the heart of the Midwest"/>
    <s v="N"/>
    <n v="0"/>
    <n v="0"/>
    <n v="0"/>
    <m/>
    <m/>
    <m/>
    <m/>
  </r>
  <r>
    <n v="192"/>
    <x v="185"/>
    <s v="inrib.com"/>
    <n v="1"/>
    <s v="D"/>
    <m/>
    <x v="1"/>
    <x v="108"/>
    <s v="Appreciation gift and gift wrap kits"/>
    <s v="From mass producing pre-formed gift bows by the millions for publicly traded gift packaging companies to creating custom hot stamp ribbon for the individual, no job is too big, small, or unusual for Indiana Ribbon. Our products can be found in major retail stores, chain and specialty stores, through wholesale outlets for the packaging, jeweler, floral, basket, fundraising and craft trades, and through other packaging and promotional products distributors."/>
    <s v="N"/>
    <n v="0"/>
    <s v=" mid-century bow machine designed and developed by Indiana Ribbon + Bow's founder J.J. Thayer,Over 100 Ribbon and Bow Manufacturing machines,Starbow/Cluster Gift Bow Machines,Pre-notched Hank Pom Gift Bow Machines,Pre-fluffed Hank Pom Gift Bow Machines,Taffy Gift Bow Machines,Ribbon Slitting and Decorating Machines,Winding Equipment,SPOOL/POLYLOCK EQUIPMENT,Spool Assembly Machines designed and Manufactured by Indiana Ribbon,Tube/Core Winders,Punch Presses (Die Cut Flanges),Polylock Assembly,Printing Presses,Paper Converting"/>
    <n v="0"/>
    <s v="Heat sealing and shrinking, cello band sealers, packaging and fulfillment, wrapping paper converting, and more"/>
    <m/>
    <s v="Y"/>
    <m/>
  </r>
  <r>
    <n v="193"/>
    <x v="186"/>
    <s v="indianasteelfabricating.com"/>
    <n v="1"/>
    <s v="S"/>
    <m/>
    <x v="1"/>
    <x v="109"/>
    <s v="Projects:CONAGRA WAREHOUSE, EARLHAM COLLEGE SCIENCE COMPLEX, EMERY OLEOCHEMICALS - GLYCOLYSIS BUILDING 66A, THE DEPOT @ NICKEL PLATE, Stanley Securities Headquarters, INDIANA HEMOPHILIA &amp; THROMBOSIS CENTER, STEEL DYNAMICS, INC, CENTRAL INDIANA ETHANOL - KATZEN, LDS CHURCH - CARMEL, IUPUI OFFICE, Franciscan Health West Tower Addition, IRVINGTON LOFTS"/>
    <s v="Indiana Steel Fabricating has long been a leader in the production of Structural Steel.                                 Miscellaneous steel is an ever changing industry, and our staff at Indiana Steel Fabricating embraces this challenge. We are constantly evolving with this industry to deliver a product that meets every demand that is needed, no matter the size or scope of a project.                                                                      Our Rebar department is a model of the quality and excellence that we pour into every job. It gives us great pleasure and pride to hear how good our fabricated rebar looks in comparison to other fabricators."/>
    <s v="N"/>
    <n v="0"/>
    <n v="0"/>
    <n v="0"/>
    <m/>
    <m/>
    <m/>
    <s v="Structural Steel,Miscellaneous steel"/>
  </r>
  <r>
    <n v="194"/>
    <x v="187"/>
    <s v="industrialplatinginc.com"/>
    <n v="1"/>
    <s v="S"/>
    <m/>
    <x v="0"/>
    <x v="110"/>
    <s v="Our Rack and Barrel Plating Processes:, , Zinc plating - Clear, Yellow, Black Trivalent chromate conversion coatings, Tin plating - Bright, Matte, Silver plating, Copper plating - Barrel only, Electro-nickel plating, Other metal finishing services, Passivation, Phosphate and oil, Bake, Strip, (No Chrome Plating)"/>
    <m/>
    <s v="ISO 9001"/>
    <n v="0"/>
    <n v="0"/>
    <n v="0"/>
    <s v="Zinc plating - Clear, Yellow, Black Trivalent chromate conversion coatings,_x000a_Tin plating - Bright, Matte,_x000a_Silver plating_x000a_Copper plating - Barrel only,_x000a_Electro-nickel plating,_x000a_Other metal finishing services,_x000a_Passivation,_x000a_Phosphate and oil,_x000a_Bake,_x000a_Strip,_x000a_(No Chrome Plating)"/>
    <m/>
    <m/>
    <m/>
  </r>
  <r>
    <n v="195"/>
    <x v="188"/>
    <s v="innerwavesmassage.com"/>
    <n v="1"/>
    <s v="S"/>
    <m/>
    <x v="0"/>
    <x v="111"/>
    <s v="massages"/>
    <m/>
    <s v="N"/>
    <n v="0"/>
    <n v="0"/>
    <n v="0"/>
    <m/>
    <m/>
    <m/>
    <m/>
  </r>
  <r>
    <n v="196"/>
    <x v="189"/>
    <s v="https://www.interactions.com/"/>
    <n v="1"/>
    <s v="S"/>
    <m/>
    <x v="3"/>
    <x v="39"/>
    <s v="What they offer: Customer Engagement: Intelligent Virtual Assistants, Social Customer Care: Interactions Digital Roots, Why Interactions: Do More with Interactions"/>
    <s v="Who they help: Communications, Finance &amp; Banking, Healthcare, Insurance, Restaurants, Retail &amp; Technology, Travel &amp; Hospitality, Utilities                       How they do: _x000a_Adaptive Understanding: AI with a Human Touch, Speech &amp; Language Solutions: Powering Intelligent Applications, Security &amp; Privacy: Security at an Enterprise Scale"/>
    <s v="N"/>
    <n v="0"/>
    <n v="0"/>
    <n v="0"/>
    <m/>
    <m/>
    <m/>
    <m/>
  </r>
  <r>
    <n v="197"/>
    <x v="190"/>
    <s v="internal-impact.com"/>
    <n v="1"/>
    <m/>
    <m/>
    <x v="0"/>
    <x v="26"/>
    <s v="website didn't open"/>
    <m/>
    <s v="N"/>
    <n v="0"/>
    <n v="0"/>
    <n v="0"/>
    <m/>
    <m/>
    <m/>
    <m/>
  </r>
  <r>
    <n v="198"/>
    <x v="191"/>
    <s v="internationalpaper.com"/>
    <n v="1"/>
    <s v="D"/>
    <m/>
    <x v="0"/>
    <x v="112"/>
    <s v=", , Accent Opaque CoverRead More, , , Accent Opaque Digital RE-30 Text and CoverRead More, , , Accent Opaque Digital Text and CoverRead More, , , Accent Opaque DyemondRead More, , , Accent Opaque RE-30Read More, , , Accent Opaque TextRead More, , , Accent Opaque with ImageLok Technology and ColorPRO TechnologyRead More, , , Bleached KraftRead More, , , Breaker BoxRead More, , , Bristols IndexRead More, , , Bristols TagRead More, , , Bulk Packaging for FoodRead More, , , by George!Read More, , , Carry SacksRead More, , , ClimaShieldRead More, , , Color File FolderRead More, , , CORRDrum PackagingRead More, , , CutLess and WaterShed File FolderRead More, , , DataSpeed Engineering BondRead More, , , DataSpeed Forms BondRead More, , , DataSpeed Inkjet with ImageLok Technology Read More, , , DataSpeed Laser MOCRRead More, , , DataSpeed MOCR LedgerRead More, , , DataSpeed Premium InkjetRead More, , , DataSpeed® Laser MOCR RecycledRead More, , , Debonded, Differentiated and Specialty PulpRead More, , , Die-Cut BlissRead More, , , Die-Cut InteriorsRead More, , , DRM Letter and Reply CardRead More, , , DRM Offset and PostcardRead More, , , DRM Opaque EnvelopeRead More, , , DRM Opaque FormsRead More, , , Egg BoxRead More, , , EverFile File FolderRead More, , , Export BoxRead More, , , FanfoldRead More, , , Folded Advertising BagsRead More, , , FoldersRead More, , , Forms IndexRead More, , , Forms TagRead More, , , Fulfillment &amp; AssemblyRead More, , , Further Processed BoxRead More, , , Green Hanging File FolderRead More, , , Gypsum Facing PaperRead More, , , Hammermill Color Copy Digital Read More, , , Hammermill Color Copy Digital Cover Read More, , , Hammermill Color Laser Gloss Read More, , , Hammermill Colors Read More, , , Hammermill Copy Read More, , , Hammermill Copy Plus Read More, , , Hammermill Fore Multi-Purpose Read More, , , Hammermill Great White 100Read More, , , Hammermill Great White 30Read More, , , Hammermill Great White 50Read More, , , Hammermill InkjetRead More, , , Hammermill Laser PrintRead More, , , Hammermill Premium Inkjet &amp; LaserRead More, , , Hammermill Premium Multi-PurposeRead More, , , Hammermill TidalRead More, , , Handle SacksRead More, , , Hard White Envelope Cuttings (HWEC)Read More, , , HP All-in-One PrintingRead More, , , HP Bright White InkjetRead More, , , HP Business Copy Read More, , , HP Color Inkjet &amp; LaserRead More, , , HP Color LaserJet Read More, , , HP EcoFFICIENTRead More, , , HP Everyday Copy &amp; Print Read More, , , HP LaserJet Read More, , , HP Multipurpose Ultra WhiteRead More, , , HP Office Ultra WhiteRead More, , , HP Premium Choice LaserJetRead More, , , HP RecycledRead More, , , Ice Pack BoxRead More, , , Inks &amp; PlatesRead More, , , Kraft File FolderRead More, , , Laminated Bulk BinsRead More, , , Library of Congress File FolderRead More, , , LinerRead More, , , Litho LaminationRead More, , , Manila File FolderRead More, , , MediumRead More, , , Mixed PapersRead More, , , Old Corrugated Containers (OCC)Read More, , , OptiBinRead More, , , Paper &amp; Tissue PulpRead More, , , Postmark DirectRead More, , , Postmark Hi-Bulk/ VellumRead More, , , Postmark KraftRead More, , , Postmark White WoveRead More, , , PreprintRead More, , , ReadyFill Liquid Bulk PackagingRead More, , , Red Wallet File FolderRead More, , , Release LinerRead More, , , Retail Packaging &amp; DisplaysRead More, , , Saturating KraftRead More, , , SheetsRead More, , , Slotted BoxesRead More, , , Small BagsRead More, , , Snow Pack BoxRead More, , , Sorted Office Papers (SOP)Read More, , , Sorted White Ledger (SWL)Read More, , , SpaceKraft Liquid Bulk PackagingRead More, , , Springhill Colors by Postmark EnvelopeRead More, , , Springhill Digital IndexRead More, , , Springhill Digital Opaque Colors Read More, , , Springhill Digital Opaque Cover Read More, , , Springhill Digital Vellum Bristol CoverRead More, , , Springhill Index Read More, , , Springhill Opaque ColorsRead More, , , Springhill Opaque CoverRead More, , , Springhill TagRead More, , , Springhill Vellum Bristol CoverRead More, , , Springhill® TabletRead More, , , Supersoft Fluff PulpRead More, , , TelescopesRead More, , , THRIVE™Read More, , , TigerFiber Custom ContainersRead More, , , TigerFiber Pallet CapsRead More, , , TigerFiber Slip SheetsRead More, , , TigerFiber Tier SheetsRead More, , , Tray Pack BoxRead More, , , TraysRead More, , , Tri-Wall PackagingRead More, , , Vellum Bristol CoverRead More, , , Wallboard Tape PaperRead More, , , Wet Application Bulk BinRead More, , , White File FolderRead More, , , White TopRead More, , , Williamsburg Digital Inkjet with ImageLok Technology and ColorPRO TechnologyRead More, , , Williamsburg Opaque Offset Read More, , , Williamsburg Opaque Offset PLUSRead More, , , Williamsburg Recycled Opaque Offset Read More, , , Williamsburg Return PostcardRead More, , , Williamsburg Return Postcard PLUSRead More"/>
    <s v="International Paper is one of the world’s leading producers of fiber-based packaging, pulp and paper. We create packaging products that protect and promote goods, enable worldwide commerce and keep consumers safe; pulp for diapers, tissue and other personal hygiene products that promote health and wellness; and papers that facilitate education and communication."/>
    <s v="N"/>
    <n v="0"/>
    <n v="0"/>
    <n v="0"/>
    <m/>
    <m/>
    <m/>
    <m/>
  </r>
  <r>
    <n v="199"/>
    <x v="192"/>
    <s v="ironmongerspringdiv.com"/>
    <n v="0"/>
    <s v="S"/>
    <m/>
    <x v="1"/>
    <x v="113"/>
    <s v="Ironmonger Spring Products,Ironmonger Spring Company offers custom spring design, manufacturing, prototyping and finishing. We service a variety of markets including: agriculture, automotive, construction, consumer products, and specialty products.,, PRODUCTS, Coil Springs,Extension Springs,Torsional Springs,Wire Forms,Wire Sizes Ranging from .008 - .250 inches, FINISHES ,Press Forming,End Grinding,Looping,Painting,Heat Treating,Plating,Shot Peening,SERVICES,Custom Spring Design,Custom Assemblies,Prototyping,Short Run Development,Special Packaging"/>
    <s v="Ironmonger Spring Company is committed to continued customer satisfaction through competitive pricing and premiere service by focusing on quality parts and product engineering, technical refinement and on-going staff development."/>
    <s v="ISO 9001:2008"/>
    <n v="0"/>
    <s v=" 14 Mechanical and CNC spring coiling machines,conveyor belt ovens, batch ovens and also, test ovens ,  three grinding machines, one vertical and two horizontal"/>
    <n v="0"/>
    <s v="Hand Coiling,Grinding, Press Forming_x000d__x000a_End Grinding_x000d__x000a_Looping_x000d__x000a_Painting_x000d__x000a_Heat Treating_x000d__x000a_Plating_x000d__x000a_Shot Peening"/>
    <m/>
    <s v="Y"/>
    <m/>
  </r>
  <r>
    <n v="200"/>
    <x v="193"/>
    <s v="myhealthandretirement.com"/>
    <n v="1"/>
    <s v="S"/>
    <m/>
    <x v="0"/>
    <x v="114"/>
    <s v="insurance I offer:,Dental plans (click here to see plans),,Vision plans (click here to see plans),,Final Expense Insurance (also called burial policies) – call me. Let’s talk about it first.,,Legal expense plans (click here to see plans),,Identity theft plans (click here to see plans)"/>
    <s v="I am a local person who can explain:,Medicare Supplements,Medicare Advantage,Medicare Part D,Individual Health Insurance (ask me about alternatives and short term medical plans)"/>
    <s v="N"/>
    <n v="0"/>
    <n v="0"/>
    <n v="0"/>
    <m/>
    <m/>
    <m/>
    <m/>
  </r>
  <r>
    <n v="201"/>
    <x v="194"/>
    <m/>
    <n v="1"/>
    <m/>
    <m/>
    <x v="0"/>
    <x v="26"/>
    <s v="NO WEBSITE"/>
    <s v=" Miller Mechanical Inc is a privately held company iCategorized under Mechanical Contractors. Our records show it was established in 2010 and incorporated in Indiana. Current estimates show this company has an annual revenue of 110000 and employs a staff of approximately 2.n Monticello, IN and is a Single Location business."/>
    <s v="N"/>
    <n v="0"/>
    <n v="0"/>
    <n v="0"/>
    <m/>
    <m/>
    <m/>
    <m/>
  </r>
  <r>
    <n v="202"/>
    <x v="195"/>
    <s v="jrkellyco.com"/>
    <n v="0"/>
    <s v="D"/>
    <m/>
    <x v="0"/>
    <x v="115"/>
    <s v="Industries served: EDUCATIONAL FACILITIES,INDUSTRIAL FACILITIES,RELIGIOUS FACILITIES,COMMERCIAL FACILITIES,SPECIALTY PROJECTS; projects: NEW BUILDING CONSTRUCTION,RENOVATIONS AND REMODELS,INDUSTRIAL CONSTRUCTION SERVICES,SPECIALTY CONSTRUCTION SERVICES"/>
    <s v="For more than 40 years, J.R. Kelly Company has provided exceptional workmanship, building solid relationships while cementing our reputation as Lafayette’s premier general contracting company."/>
    <s v="N"/>
    <n v="0"/>
    <n v="0"/>
    <n v="0"/>
    <m/>
    <m/>
    <m/>
    <m/>
  </r>
  <r>
    <n v="203"/>
    <x v="196"/>
    <s v="jansenlandscaping.com"/>
    <n v="0"/>
    <s v="S"/>
    <m/>
    <x v="0"/>
    <x v="116"/>
    <n v="0"/>
    <s v="NEW BUILDING CONSTRUCTION,RENOVATIONS AND REMODELS,INDUSTRIAL CONSTRUCTION SERVICES,SPECIALTY CONSTRUCTION SERVICESWhy Choose Jansen Landscaping?,62 Years of Landscaping Excellence Since 1945,Best Warranty in Michiana - Tree Year Guarantee™,We're Experts, we're not practicing on your home,We don’t just grow trees, we grow relationships,Our clients highly recommend us,We're perfectionists,We do things right the first time,Service after the project,Create outdoor rooms for entertainment and relaxation,Cutting-edge plant selection"/>
    <s v="N"/>
    <n v="0"/>
    <n v="0"/>
    <n v="0"/>
    <s v="landscaping"/>
    <m/>
    <m/>
    <m/>
  </r>
  <r>
    <n v="204"/>
    <x v="197"/>
    <s v="jordanmanufacturing.com"/>
    <n v="1"/>
    <s v="S"/>
    <m/>
    <x v="1"/>
    <x v="117"/>
    <s v="Products: BEVERAGE BUDDIES,PATIO CUSHIONS,PATIO FURNITURE,PATIO UMBRELLAS,OUTDOOR FABRICS,OUTDOOR CURTAINS,CASUAL SEATING,INDOOR COLLECTION"/>
    <s v="Over the past thirteen years, we have served as one of the premier drop ship vendors in the country. The company has invested into systems and equipment to ensure the fastest turnaround times in the nation for manufactured goods ordan also has the ability to ship from two separate locations, one in Yuma, AZ and the corporate headquarters in Monticello, IN. "/>
    <s v="N"/>
    <n v="0"/>
    <n v="0"/>
    <n v="0"/>
    <m/>
    <m/>
    <s v="Y"/>
    <m/>
  </r>
  <r>
    <n v="205"/>
    <x v="198"/>
    <s v="https://www.jconline.com/"/>
    <n v="1"/>
    <m/>
    <m/>
    <x v="0"/>
    <x v="118"/>
    <s v="Commercial, Industrial Wire Shelving Products, _x000a_Standard Wire Containers and Carts, _x000a_Custom Engineered Wire Containers and Carts, _x000a_Industrial Powder Coating"/>
    <m/>
    <s v="N"/>
    <n v="0"/>
    <n v="0"/>
    <e v="#REF!"/>
    <m/>
    <m/>
    <m/>
    <m/>
  </r>
  <r>
    <n v="206"/>
    <x v="199"/>
    <s v="journalreview.com"/>
    <n v="0"/>
    <s v="D"/>
    <m/>
    <x v="0"/>
    <x v="119"/>
    <n v="0"/>
    <m/>
    <s v="N"/>
    <n v="0"/>
    <n v="0"/>
    <n v="0"/>
    <m/>
    <m/>
    <m/>
    <m/>
  </r>
  <r>
    <n v="207"/>
    <x v="200"/>
    <s v="jrlawn.com"/>
    <n v="1"/>
    <s v="S"/>
    <m/>
    <x v="8"/>
    <x v="78"/>
    <s v="lawn mowing service"/>
    <s v="we offer residential Lawn Care services like  weekly mowing and trimming"/>
    <s v="N"/>
    <n v="0"/>
    <n v="0"/>
    <n v="0"/>
    <s v="Mowing, Edging, Weed eating, and blowing of grass_x000d__x000a_clippings away from driveways and sidewalks"/>
    <m/>
    <m/>
    <m/>
  </r>
  <r>
    <n v="208"/>
    <x v="201"/>
    <s v="jsifurniture.com"/>
    <n v="1"/>
    <s v="D"/>
    <m/>
    <x v="6"/>
    <x v="77"/>
    <n v="0"/>
    <s v="furniture store in Indiana"/>
    <s v="N"/>
    <n v="0"/>
    <n v="0"/>
    <n v="0"/>
    <m/>
    <m/>
    <m/>
    <m/>
  </r>
  <r>
    <n v="209"/>
    <x v="202"/>
    <s v="klsecurity.com"/>
    <n v="1"/>
    <s v="D"/>
    <m/>
    <x v="0"/>
    <x v="120"/>
    <s v="Compliance Products: ATF / Explosives Storage,DEA Approved,Document Security,GSA Approved,ArmorStor™ Ultra Security Solutions,OSHA / Chemicals &amp; HAZMAT,Shredding / Destruction,Cybersecurity &amp; Data Backup                                            By type/use: Fireproof File Cabinets,Flammable Liquids &amp; Materials,Safes,Shredders,Storage Buildings,TL-Rated,Vaults &amp; Doors,Data Storage / BC / BDR,Depositories,Banking/Drive Up"/>
    <s v="We help protect essential business information &amp; materials for thousands of companies, ensuring compliance with regulations, uninterrupted security, saftey and peace of mind."/>
    <s v="N"/>
    <n v="0"/>
    <n v="0"/>
    <n v="0"/>
    <m/>
    <m/>
    <m/>
    <m/>
  </r>
  <r>
    <n v="210"/>
    <x v="203"/>
    <s v="kewire.com"/>
    <n v="1"/>
    <s v="D"/>
    <m/>
    <x v="5"/>
    <x v="121"/>
    <s v="wire harness, wire leads and markings, cable assembly, RF and Coax assemblies, flexible tubing assembly, electro-mechanical assembly, populated circuit boards asm, dash and panel asm, plastic vacuum processing, performed jumper wires, plug design and manufacturing, battery and power cables"/>
    <s v="Since 1973, Kauffman Engineering, Inc. has grown from a single site wiring harness operation into a multi-location company with a highly respected role as a worldwide resource and supplier"/>
    <s v="N"/>
    <n v="0"/>
    <s v="10 Ton to 65 Ton presses,"/>
    <n v="0"/>
    <s v="designing molds, terminal applicators, assembly fixtures, test fixtures (plug matching) using AutoCAD and other design software,EXTRUSION,                 ESD processes using IPC standards for both leaded and ROHS (Lead-Free) work cells_x000a_ "/>
    <s v="Automated cutting, terminating, and printing technology , Sonic Welding Technology,"/>
    <s v="Y"/>
    <m/>
  </r>
  <r>
    <n v="211"/>
    <x v="204"/>
    <s v="https://www.kbconsultingforbusiness.com/store/"/>
    <n v="0"/>
    <m/>
    <m/>
    <x v="3"/>
    <x v="122"/>
    <s v="How they help:Grow Your Profits,Improve Your Marketing,Management Programs,For Framers"/>
    <m/>
    <s v="N"/>
    <n v="0"/>
    <n v="0"/>
    <n v="0"/>
    <m/>
    <m/>
    <m/>
    <m/>
  </r>
  <r>
    <n v="212"/>
    <x v="205"/>
    <m/>
    <n v="1"/>
    <m/>
    <m/>
    <x v="0"/>
    <x v="123"/>
    <s v="No website"/>
    <m/>
    <s v="N"/>
    <n v="0"/>
    <n v="0"/>
    <n v="0"/>
    <m/>
    <m/>
    <m/>
    <m/>
  </r>
  <r>
    <n v="213"/>
    <x v="206"/>
    <s v="kacomponents.com"/>
    <n v="1"/>
    <s v="D"/>
    <m/>
    <x v="2"/>
    <x v="124"/>
    <s v="Our product line includes wood trusses, engineered wood products, pre-fabricated wall panels, and steel beams &amp; columns"/>
    <s v="KA Components manufactures and distributes purpose-built structural building components for Residential, Multi-family, Light Commercial, and Agricultural structures.  Our product line includes wood trusses, engineered wood products, pre-fabricated wall panels, and steel beams &amp; columns - all sold exclusively through Lumber Dealers in Indiana, Illinois, and portions of Michigan &amp; Ohio.  "/>
    <s v="N"/>
    <n v="0"/>
    <n v="0"/>
    <n v="0"/>
    <m/>
    <m/>
    <m/>
    <m/>
  </r>
  <r>
    <n v="214"/>
    <x v="207"/>
    <m/>
    <n v="0"/>
    <m/>
    <m/>
    <x v="0"/>
    <x v="26"/>
    <s v="No website"/>
    <m/>
    <s v="N"/>
    <n v="0"/>
    <n v="0"/>
    <n v="0"/>
    <m/>
    <m/>
    <m/>
    <m/>
  </r>
  <r>
    <n v="215"/>
    <x v="208"/>
    <m/>
    <n v="0"/>
    <m/>
    <m/>
    <x v="0"/>
    <x v="26"/>
    <s v="No website"/>
    <m/>
    <s v="N"/>
    <n v="0"/>
    <n v="0"/>
    <n v="0"/>
    <m/>
    <m/>
    <m/>
    <m/>
  </r>
  <r>
    <n v="216"/>
    <x v="209"/>
    <s v="kirbyrisk.com"/>
    <n v="1"/>
    <s v="D"/>
    <m/>
    <x v="1"/>
    <x v="95"/>
    <s v="same as the next one"/>
    <m/>
    <s v="N"/>
    <n v="0"/>
    <s v="High volume efficient Komax Zeta wire machines,Milling and Turning Machines,"/>
    <e v="#REF!"/>
    <s v=" fully automated wire processing from 22 gauge to 500 MCM, including cutting, terminating and stamping"/>
    <m/>
    <s v="Y"/>
    <m/>
  </r>
  <r>
    <n v="217"/>
    <x v="162"/>
    <s v="kirbyrisk.com/index.jsp?path=service-center"/>
    <n v="1"/>
    <s v="D"/>
    <m/>
    <x v="1"/>
    <x v="94"/>
    <s v="Quality electrical, automation, lighting and power distribution products and solutions for maintenance, design and installation of electrical systems. Designs and builds custom engineered systems, wiring harnesses and subassemblies for JIT manufacturing requirements, and provides line sequencing and inventory services.                           Offers ISO 9002-quality electrical apparatus repair as well as motor, power transmission and generator sales. Off-site services include predictive maintenance programs, motor cleaning and analysis.                                             Provides quality precision machined components using the latest CNC technology. KANBAN and other manufacturing logistics capabilities extend the level of service to customers in a wide range of industries."/>
    <m/>
    <s v="N"/>
    <n v="0"/>
    <n v="0"/>
    <n v="0"/>
    <m/>
    <m/>
    <m/>
    <m/>
  </r>
  <r>
    <n v="218"/>
    <x v="210"/>
    <m/>
    <n v="0"/>
    <m/>
    <m/>
    <x v="0"/>
    <x v="125"/>
    <s v="No website"/>
    <m/>
    <s v="N"/>
    <n v="0"/>
    <n v="0"/>
    <n v="0"/>
    <m/>
    <m/>
    <m/>
    <m/>
  </r>
  <r>
    <n v="219"/>
    <x v="211"/>
    <s v="kramerlumber.com"/>
    <n v="0"/>
    <s v="S"/>
    <m/>
    <x v="0"/>
    <x v="126"/>
    <s v="Categorized by departmentsAutomotive, Building Materials, Cleaning Supplies, Doors &amp; Windows, Electrical, Farm &amp; Ranch, Hand Tools, Hardware, Heating, Ventilation &amp; Air Conditioning, Housewares, Lawn &amp; Garden, Outdoor Living, Paint &amp; Painting Supplies, Plumbing Supplies, Power Tools &amp; Accessories, Storage &amp; Organization, "/>
    <m/>
    <s v="N"/>
    <n v="0"/>
    <n v="0"/>
    <n v="0"/>
    <m/>
    <m/>
    <m/>
    <m/>
  </r>
  <r>
    <n v="220"/>
    <x v="212"/>
    <s v="krintzlawncare.com"/>
    <n v="1"/>
    <s v="D"/>
    <m/>
    <x v="8"/>
    <x v="78"/>
    <s v="lawn care, landscaping, hardscaping"/>
    <s v="Krintz Lawn Care, Inc. is a family in your community, working to bring you the absolute best in lawn care, landscaping, hardscaping, and more. "/>
    <s v="N"/>
    <n v="0"/>
    <n v="0"/>
    <n v="0"/>
    <s v="Aeration,Fertilization,Irrigation,Landscape Maintenance,Lawn Mowing,Lawn Rolling,Mulching,Seasonal Care,"/>
    <s v="2D rendering or 3D model"/>
    <s v="Y"/>
    <m/>
  </r>
  <r>
    <n v="221"/>
    <x v="213"/>
    <s v="thekrogerco.com"/>
    <n v="1"/>
    <s v="D"/>
    <m/>
    <x v="6"/>
    <x v="77"/>
    <n v="0"/>
    <s v="So whether we manufacture, market, stock, check, deliver, or manage, we all try to make their experience as uplifting as possible. Kroger Limited Partnership II operates as a subsidiary of The Kroger Co. With nearly 2,800 stores in 35 states under two dozen banners and annual sales of more than $115.3 billion, Kroger today ranks as one of the world’s largest retailers."/>
    <s v="N"/>
    <n v="0"/>
    <n v="0"/>
    <n v="0"/>
    <m/>
    <s v="energy efficiency and low-carbon technologies"/>
    <m/>
    <m/>
  </r>
  <r>
    <n v="222"/>
    <x v="214"/>
    <s v="lafbrew.com"/>
    <n v="1"/>
    <s v="S"/>
    <m/>
    <x v="0"/>
    <x v="127"/>
    <s v="beverage and food"/>
    <m/>
    <s v="N"/>
    <n v="0"/>
    <n v="0"/>
    <n v="0"/>
    <m/>
    <m/>
    <m/>
    <m/>
  </r>
  <r>
    <n v="223"/>
    <x v="215"/>
    <s v="http://www.lafayettechristian.org/"/>
    <n v="0"/>
    <m/>
    <m/>
    <x v="0"/>
    <x v="128"/>
    <n v="0"/>
    <m/>
    <s v="N"/>
    <n v="0"/>
    <n v="0"/>
    <n v="0"/>
    <m/>
    <m/>
    <m/>
    <m/>
  </r>
  <r>
    <n v="224"/>
    <x v="216"/>
    <s v="lafalab.com"/>
    <n v="1"/>
    <m/>
    <m/>
    <x v="0"/>
    <x v="129"/>
    <s v="No website"/>
    <m/>
    <s v="N"/>
    <n v="0"/>
    <n v="0"/>
    <e v="#REF!"/>
    <m/>
    <m/>
    <m/>
    <m/>
  </r>
  <r>
    <n v="225"/>
    <x v="217"/>
    <s v="lafayetteinstrument.com"/>
    <n v="1"/>
    <s v="S"/>
    <m/>
    <x v="1"/>
    <x v="130"/>
    <s v="Polygraphs: POLYGRAPH SOFTWARE, , LXSoftware, , Scoring Algorithms, , CONVENTIONAL POLYGRAPH, , Components and Options, , COMPUTERIZED POLYGRAPH, , LX6 Polygraph System, , LX5000 Polygraph System, , LX4000 Polygraph System, , Polygraph Chairs, , INTERVIEW SYSTEMS, , R-PIQ SCREENING;       Life Sciences: PHYSIOLOGY MINDWARE SYSTEM, , Instruments, , Software, , Accessories, , BIOFEEDBACK, , Software Modules, , Acquisition Modules, , Accessories, , MOTOR SKILLS, , Dexterity, , Ability Assessment, , HUMAN MEASUREMENT, , Anthropometrics, , Strength Testing, , Sensory, , Range of Motion, , Interview Systems, , TIMERS AND COUNTERS, , Electronic Timers, , Counters, , Stopwatches, , COMPUTER PSYCH ASSESSMENT, , Schuhfried VTS Hardware, , Basic Schuhfried VTS Software, , Intelligence Test Software, , Special Intelligence Test Software, , Special Abilities Test Software, , Personality Structure Inventory Software, , Special Personality Test Software, , Objective Personality Test Software, , Attitude and Interest Test Software, , Clinical Test Software, , STANDALONE BIOFEEDBACK, , MOTOR TIMING, , HAND-EYE COORDINATION, , LEARNING AND MEMORY, , COGNITIVE REHABILITATION, , STANDALONE PSYCH ASSESSMENT, , NEW PRODUCTS, , SPECIALS;                     Neuroscience: ACTIVITY SYSTEMS, , Scurry Activity Monitoring, , Scurry-Trac System, , Standalone Forced Exercise Wheel Beds, , AWM Activity Monitoring, , OPERANT TEST CHAMBERS, , Standard Chambers and Accessories, , Modular Chambers and Accessories, , 5/9 Hole Test Chamber, , Sound Attenuating Cubicles, , Student Operant Lab Packages, , Other, , BUSSEY-SAKSIDA TOUCH SYSTEMS, , Chambers and Components for Rats, , Chambers and Components for Mice, , Chambers for Electrophysiology, , CANTAB COGNITIVE TESTING, , FEEDING AND DRINKING ANALYSIS, , MOTILITY TESTING, , SLEEP DEPRIVATION, , ABET II INTERFACE AND SOFTWARE, , ABET 2G Interfacing, , ABET II Programming Software, , ABET II Applications, , ACTIMETRICS FEAR CONDITIONING, , Freeze Frame Interface &amp; Software, , Environment and Accessories, , MAZES, , Elevated Plus Maze, , Barnes Maze, , SLICE ELECTROPHYSIOLOGY, , Vibrating Microtomes, , Tissue Choppers, , Visual Patching and Imaging Chamber"/>
    <s v=" psychophysiological instrumentation for schools and university laboratories."/>
    <s v="N"/>
    <n v="0"/>
    <n v="0"/>
    <n v="0"/>
    <m/>
    <m/>
    <s v="Y"/>
    <m/>
  </r>
  <r>
    <n v="226"/>
    <x v="218"/>
    <m/>
    <n v="1"/>
    <m/>
    <m/>
    <x v="0"/>
    <x v="131"/>
    <n v="0"/>
    <m/>
    <s v="N"/>
    <n v="0"/>
    <n v="0"/>
    <n v="0"/>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5BF865-A265-42D6-8149-B02A84C76380}"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32" firstHeaderRow="1" firstDataRow="1" firstDataCol="1"/>
  <pivotFields count="18">
    <pivotField showAll="0"/>
    <pivotField axis="axisRow" showAll="0">
      <items count="2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82"/>
        <item x="43"/>
        <item x="160"/>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162"/>
        <item x="210"/>
        <item x="211"/>
        <item x="212"/>
        <item x="213"/>
        <item x="214"/>
        <item x="215"/>
        <item x="216"/>
        <item x="217"/>
        <item x="218"/>
        <item x="163"/>
        <item x="164"/>
        <item x="165"/>
        <item x="166"/>
        <item x="167"/>
        <item x="168"/>
        <item x="161"/>
        <item x="169"/>
        <item x="170"/>
        <item x="171"/>
        <item x="172"/>
        <item x="173"/>
        <item x="174"/>
        <item x="175"/>
        <item x="176"/>
        <item x="178"/>
        <item x="179"/>
        <item x="180"/>
        <item x="177"/>
        <item t="default"/>
      </items>
    </pivotField>
    <pivotField showAll="0"/>
    <pivotField showAll="0"/>
    <pivotField showAll="0"/>
    <pivotField showAll="0"/>
    <pivotField axis="axisRow" dataField="1" showAll="0">
      <items count="10">
        <item x="7"/>
        <item x="3"/>
        <item x="2"/>
        <item x="8"/>
        <item x="1"/>
        <item x="4"/>
        <item x="0"/>
        <item x="6"/>
        <item x="5"/>
        <item t="default"/>
      </items>
    </pivotField>
    <pivotField showAll="0"/>
    <pivotField showAll="0"/>
    <pivotField showAll="0"/>
    <pivotField showAll="0"/>
    <pivotField showAll="0"/>
    <pivotField showAll="0"/>
    <pivotField showAll="0"/>
    <pivotField showAll="0"/>
    <pivotField showAll="0"/>
    <pivotField showAll="0"/>
    <pivotField showAll="0"/>
  </pivotFields>
  <rowFields count="2">
    <field x="6"/>
    <field x="1"/>
  </rowFields>
  <rowItems count="229">
    <i>
      <x/>
    </i>
    <i r="1">
      <x v="100"/>
    </i>
    <i r="1">
      <x v="152"/>
    </i>
    <i r="1">
      <x v="153"/>
    </i>
    <i>
      <x v="1"/>
    </i>
    <i r="1">
      <x v="8"/>
    </i>
    <i r="1">
      <x v="9"/>
    </i>
    <i r="1">
      <x v="28"/>
    </i>
    <i r="1">
      <x v="62"/>
    </i>
    <i r="1">
      <x v="91"/>
    </i>
    <i r="1">
      <x v="96"/>
    </i>
    <i r="1">
      <x v="144"/>
    </i>
    <i r="1">
      <x v="169"/>
    </i>
    <i r="1">
      <x v="184"/>
    </i>
    <i>
      <x v="2"/>
    </i>
    <i r="1">
      <x v="4"/>
    </i>
    <i r="1">
      <x v="29"/>
    </i>
    <i r="1">
      <x v="39"/>
    </i>
    <i r="1">
      <x v="46"/>
    </i>
    <i r="1">
      <x v="53"/>
    </i>
    <i r="1">
      <x v="61"/>
    </i>
    <i r="1">
      <x v="65"/>
    </i>
    <i r="1">
      <x v="105"/>
    </i>
    <i r="1">
      <x v="186"/>
    </i>
    <i r="1">
      <x v="210"/>
    </i>
    <i>
      <x v="3"/>
    </i>
    <i r="1">
      <x v="129"/>
    </i>
    <i r="1">
      <x v="134"/>
    </i>
    <i r="1">
      <x v="136"/>
    </i>
    <i r="1">
      <x v="139"/>
    </i>
    <i r="1">
      <x v="180"/>
    </i>
    <i r="1">
      <x v="193"/>
    </i>
    <i r="1">
      <x v="208"/>
    </i>
    <i>
      <x v="4"/>
    </i>
    <i r="1">
      <x v="2"/>
    </i>
    <i r="1">
      <x v="3"/>
    </i>
    <i r="1">
      <x v="6"/>
    </i>
    <i r="1">
      <x v="7"/>
    </i>
    <i r="1">
      <x v="12"/>
    </i>
    <i r="1">
      <x v="13"/>
    </i>
    <i r="1">
      <x v="14"/>
    </i>
    <i r="1">
      <x v="15"/>
    </i>
    <i r="1">
      <x v="17"/>
    </i>
    <i r="1">
      <x v="21"/>
    </i>
    <i r="1">
      <x v="23"/>
    </i>
    <i r="1">
      <x v="34"/>
    </i>
    <i r="1">
      <x v="40"/>
    </i>
    <i r="1">
      <x v="43"/>
    </i>
    <i r="1">
      <x v="44"/>
    </i>
    <i r="1">
      <x v="47"/>
    </i>
    <i r="1">
      <x v="50"/>
    </i>
    <i r="1">
      <x v="51"/>
    </i>
    <i r="1">
      <x v="52"/>
    </i>
    <i r="1">
      <x v="55"/>
    </i>
    <i r="1">
      <x v="56"/>
    </i>
    <i r="1">
      <x v="57"/>
    </i>
    <i r="1">
      <x v="58"/>
    </i>
    <i r="1">
      <x v="59"/>
    </i>
    <i r="1">
      <x v="64"/>
    </i>
    <i r="1">
      <x v="67"/>
    </i>
    <i r="1">
      <x v="69"/>
    </i>
    <i r="1">
      <x v="71"/>
    </i>
    <i r="1">
      <x v="73"/>
    </i>
    <i r="1">
      <x v="74"/>
    </i>
    <i r="1">
      <x v="76"/>
    </i>
    <i r="1">
      <x v="78"/>
    </i>
    <i r="1">
      <x v="81"/>
    </i>
    <i r="1">
      <x v="84"/>
    </i>
    <i r="1">
      <x v="85"/>
    </i>
    <i r="1">
      <x v="87"/>
    </i>
    <i r="1">
      <x v="89"/>
    </i>
    <i r="1">
      <x v="93"/>
    </i>
    <i r="1">
      <x v="95"/>
    </i>
    <i r="1">
      <x v="97"/>
    </i>
    <i r="1">
      <x v="98"/>
    </i>
    <i r="1">
      <x v="99"/>
    </i>
    <i r="1">
      <x v="101"/>
    </i>
    <i r="1">
      <x v="103"/>
    </i>
    <i r="1">
      <x v="104"/>
    </i>
    <i r="1">
      <x v="106"/>
    </i>
    <i r="1">
      <x v="107"/>
    </i>
    <i r="1">
      <x v="111"/>
    </i>
    <i r="1">
      <x v="114"/>
    </i>
    <i r="1">
      <x v="115"/>
    </i>
    <i r="1">
      <x v="116"/>
    </i>
    <i r="1">
      <x v="120"/>
    </i>
    <i r="1">
      <x v="121"/>
    </i>
    <i r="1">
      <x v="122"/>
    </i>
    <i r="1">
      <x v="123"/>
    </i>
    <i r="1">
      <x v="125"/>
    </i>
    <i r="1">
      <x v="126"/>
    </i>
    <i r="1">
      <x v="127"/>
    </i>
    <i r="1">
      <x v="128"/>
    </i>
    <i r="1">
      <x v="131"/>
    </i>
    <i r="1">
      <x v="132"/>
    </i>
    <i r="1">
      <x v="141"/>
    </i>
    <i r="1">
      <x v="142"/>
    </i>
    <i r="1">
      <x v="143"/>
    </i>
    <i r="1">
      <x v="148"/>
    </i>
    <i r="1">
      <x v="149"/>
    </i>
    <i r="1">
      <x v="150"/>
    </i>
    <i r="1">
      <x v="151"/>
    </i>
    <i r="1">
      <x v="155"/>
    </i>
    <i r="1">
      <x v="156"/>
    </i>
    <i r="1">
      <x v="163"/>
    </i>
    <i r="1">
      <x v="164"/>
    </i>
    <i r="1">
      <x v="165"/>
    </i>
    <i r="1">
      <x v="166"/>
    </i>
    <i r="1">
      <x v="172"/>
    </i>
    <i r="1">
      <x v="177"/>
    </i>
    <i r="1">
      <x v="189"/>
    </i>
    <i r="1">
      <x v="190"/>
    </i>
    <i r="1">
      <x v="198"/>
    </i>
    <i r="1">
      <x v="200"/>
    </i>
    <i r="1">
      <x v="201"/>
    </i>
    <i r="1">
      <x v="202"/>
    </i>
    <i r="1">
      <x v="203"/>
    </i>
    <i r="1">
      <x v="204"/>
    </i>
    <i r="1">
      <x v="205"/>
    </i>
    <i r="1">
      <x v="207"/>
    </i>
    <i r="1">
      <x v="209"/>
    </i>
    <i r="1">
      <x v="213"/>
    </i>
    <i r="1">
      <x v="214"/>
    </i>
    <i r="1">
      <x v="215"/>
    </i>
    <i r="1">
      <x v="216"/>
    </i>
    <i r="1">
      <x v="217"/>
    </i>
    <i>
      <x v="5"/>
    </i>
    <i r="1">
      <x v="18"/>
    </i>
    <i r="1">
      <x v="54"/>
    </i>
    <i r="1">
      <x v="90"/>
    </i>
    <i r="1">
      <x v="206"/>
    </i>
    <i>
      <x v="6"/>
    </i>
    <i r="1">
      <x/>
    </i>
    <i r="1">
      <x v="1"/>
    </i>
    <i r="1">
      <x v="5"/>
    </i>
    <i r="1">
      <x v="10"/>
    </i>
    <i r="1">
      <x v="11"/>
    </i>
    <i r="1">
      <x v="16"/>
    </i>
    <i r="1">
      <x v="19"/>
    </i>
    <i r="1">
      <x v="20"/>
    </i>
    <i r="1">
      <x v="22"/>
    </i>
    <i r="1">
      <x v="24"/>
    </i>
    <i r="1">
      <x v="25"/>
    </i>
    <i r="1">
      <x v="26"/>
    </i>
    <i r="1">
      <x v="27"/>
    </i>
    <i r="1">
      <x v="30"/>
    </i>
    <i r="1">
      <x v="31"/>
    </i>
    <i r="1">
      <x v="33"/>
    </i>
    <i r="1">
      <x v="35"/>
    </i>
    <i r="1">
      <x v="36"/>
    </i>
    <i r="1">
      <x v="37"/>
    </i>
    <i r="1">
      <x v="38"/>
    </i>
    <i r="1">
      <x v="41"/>
    </i>
    <i r="1">
      <x v="42"/>
    </i>
    <i r="1">
      <x v="45"/>
    </i>
    <i r="1">
      <x v="48"/>
    </i>
    <i r="1">
      <x v="49"/>
    </i>
    <i r="1">
      <x v="63"/>
    </i>
    <i r="1">
      <x v="66"/>
    </i>
    <i r="1">
      <x v="70"/>
    </i>
    <i r="1">
      <x v="72"/>
    </i>
    <i r="1">
      <x v="75"/>
    </i>
    <i r="1">
      <x v="77"/>
    </i>
    <i r="1">
      <x v="82"/>
    </i>
    <i r="1">
      <x v="83"/>
    </i>
    <i r="1">
      <x v="86"/>
    </i>
    <i r="1">
      <x v="92"/>
    </i>
    <i r="1">
      <x v="102"/>
    </i>
    <i r="1">
      <x v="108"/>
    </i>
    <i r="1">
      <x v="109"/>
    </i>
    <i r="1">
      <x v="110"/>
    </i>
    <i r="1">
      <x v="112"/>
    </i>
    <i r="1">
      <x v="113"/>
    </i>
    <i r="1">
      <x v="117"/>
    </i>
    <i r="1">
      <x v="118"/>
    </i>
    <i r="1">
      <x v="124"/>
    </i>
    <i r="1">
      <x v="133"/>
    </i>
    <i r="1">
      <x v="137"/>
    </i>
    <i r="1">
      <x v="138"/>
    </i>
    <i r="1">
      <x v="140"/>
    </i>
    <i r="1">
      <x v="145"/>
    </i>
    <i r="1">
      <x v="146"/>
    </i>
    <i r="1">
      <x v="154"/>
    </i>
    <i r="1">
      <x v="157"/>
    </i>
    <i r="1">
      <x v="158"/>
    </i>
    <i r="1">
      <x v="159"/>
    </i>
    <i r="1">
      <x v="160"/>
    </i>
    <i r="1">
      <x v="161"/>
    </i>
    <i r="1">
      <x v="167"/>
    </i>
    <i r="1">
      <x v="168"/>
    </i>
    <i r="1">
      <x v="170"/>
    </i>
    <i r="1">
      <x v="171"/>
    </i>
    <i r="1">
      <x v="173"/>
    </i>
    <i r="1">
      <x v="174"/>
    </i>
    <i r="1">
      <x v="175"/>
    </i>
    <i r="1">
      <x v="176"/>
    </i>
    <i r="1">
      <x v="178"/>
    </i>
    <i r="1">
      <x v="179"/>
    </i>
    <i r="1">
      <x v="182"/>
    </i>
    <i r="1">
      <x v="185"/>
    </i>
    <i r="1">
      <x v="187"/>
    </i>
    <i r="1">
      <x v="188"/>
    </i>
    <i r="1">
      <x v="191"/>
    </i>
    <i r="1">
      <x v="192"/>
    </i>
    <i r="1">
      <x v="195"/>
    </i>
    <i r="1">
      <x v="196"/>
    </i>
    <i r="1">
      <x v="197"/>
    </i>
    <i r="1">
      <x v="199"/>
    </i>
    <i r="1">
      <x v="211"/>
    </i>
    <i r="1">
      <x v="212"/>
    </i>
    <i>
      <x v="7"/>
    </i>
    <i r="1">
      <x v="79"/>
    </i>
    <i r="1">
      <x v="80"/>
    </i>
    <i r="1">
      <x v="88"/>
    </i>
    <i r="1">
      <x v="130"/>
    </i>
    <i r="1">
      <x v="135"/>
    </i>
    <i r="1">
      <x v="181"/>
    </i>
    <i r="1">
      <x v="194"/>
    </i>
    <i>
      <x v="8"/>
    </i>
    <i r="1">
      <x v="32"/>
    </i>
    <i r="1">
      <x v="60"/>
    </i>
    <i r="1">
      <x v="68"/>
    </i>
    <i r="1">
      <x v="94"/>
    </i>
    <i r="1">
      <x v="119"/>
    </i>
    <i r="1">
      <x v="147"/>
    </i>
    <i r="1">
      <x v="162"/>
    </i>
    <i r="1">
      <x v="183"/>
    </i>
    <i r="1">
      <x v="218"/>
    </i>
    <i t="grand">
      <x/>
    </i>
  </rowItems>
  <colItems count="1">
    <i/>
  </colItems>
  <dataFields count="1">
    <dataField name="Count of overall stats _ type of company" fld="6" subtotal="count" baseField="0" baseItem="0"/>
  </dataFields>
  <formats count="22">
    <format dxfId="97">
      <pivotArea collapsedLevelsAreSubtotals="1" fieldPosition="0">
        <references count="1">
          <reference field="6" count="1">
            <x v="0"/>
          </reference>
        </references>
      </pivotArea>
    </format>
    <format dxfId="96">
      <pivotArea dataOnly="0" labelOnly="1" fieldPosition="0">
        <references count="1">
          <reference field="6" count="1">
            <x v="0"/>
          </reference>
        </references>
      </pivotArea>
    </format>
    <format dxfId="95">
      <pivotArea collapsedLevelsAreSubtotals="1" fieldPosition="0">
        <references count="1">
          <reference field="6" count="1">
            <x v="0"/>
          </reference>
        </references>
      </pivotArea>
    </format>
    <format dxfId="94">
      <pivotArea dataOnly="0" labelOnly="1" fieldPosition="0">
        <references count="1">
          <reference field="6" count="1">
            <x v="0"/>
          </reference>
        </references>
      </pivotArea>
    </format>
    <format dxfId="93">
      <pivotArea collapsedLevelsAreSubtotals="1" fieldPosition="0">
        <references count="1">
          <reference field="6" count="1">
            <x v="1"/>
          </reference>
        </references>
      </pivotArea>
    </format>
    <format dxfId="92">
      <pivotArea dataOnly="0" labelOnly="1" fieldPosition="0">
        <references count="1">
          <reference field="6" count="1">
            <x v="1"/>
          </reference>
        </references>
      </pivotArea>
    </format>
    <format dxfId="91">
      <pivotArea collapsedLevelsAreSubtotals="1" fieldPosition="0">
        <references count="1">
          <reference field="6" count="1">
            <x v="2"/>
          </reference>
        </references>
      </pivotArea>
    </format>
    <format dxfId="90">
      <pivotArea dataOnly="0" labelOnly="1" fieldPosition="0">
        <references count="1">
          <reference field="6" count="1">
            <x v="2"/>
          </reference>
        </references>
      </pivotArea>
    </format>
    <format dxfId="89">
      <pivotArea collapsedLevelsAreSubtotals="1" fieldPosition="0">
        <references count="1">
          <reference field="6" count="1">
            <x v="3"/>
          </reference>
        </references>
      </pivotArea>
    </format>
    <format dxfId="88">
      <pivotArea dataOnly="0" labelOnly="1" fieldPosition="0">
        <references count="1">
          <reference field="6" count="1">
            <x v="3"/>
          </reference>
        </references>
      </pivotArea>
    </format>
    <format dxfId="87">
      <pivotArea collapsedLevelsAreSubtotals="1" fieldPosition="0">
        <references count="1">
          <reference field="6" count="1">
            <x v="4"/>
          </reference>
        </references>
      </pivotArea>
    </format>
    <format dxfId="86">
      <pivotArea dataOnly="0" labelOnly="1" fieldPosition="0">
        <references count="1">
          <reference field="6" count="1">
            <x v="4"/>
          </reference>
        </references>
      </pivotArea>
    </format>
    <format dxfId="85">
      <pivotArea collapsedLevelsAreSubtotals="1" fieldPosition="0">
        <references count="1">
          <reference field="6" count="1">
            <x v="5"/>
          </reference>
        </references>
      </pivotArea>
    </format>
    <format dxfId="84">
      <pivotArea dataOnly="0" labelOnly="1" fieldPosition="0">
        <references count="1">
          <reference field="6" count="1">
            <x v="5"/>
          </reference>
        </references>
      </pivotArea>
    </format>
    <format dxfId="83">
      <pivotArea collapsedLevelsAreSubtotals="1" fieldPosition="0">
        <references count="1">
          <reference field="6" count="1">
            <x v="6"/>
          </reference>
        </references>
      </pivotArea>
    </format>
    <format dxfId="82">
      <pivotArea dataOnly="0" labelOnly="1" fieldPosition="0">
        <references count="1">
          <reference field="6" count="1">
            <x v="6"/>
          </reference>
        </references>
      </pivotArea>
    </format>
    <format dxfId="81">
      <pivotArea collapsedLevelsAreSubtotals="1" fieldPosition="0">
        <references count="1">
          <reference field="6" count="1">
            <x v="7"/>
          </reference>
        </references>
      </pivotArea>
    </format>
    <format dxfId="80">
      <pivotArea dataOnly="0" labelOnly="1" fieldPosition="0">
        <references count="1">
          <reference field="6" count="1">
            <x v="7"/>
          </reference>
        </references>
      </pivotArea>
    </format>
    <format dxfId="79">
      <pivotArea collapsedLevelsAreSubtotals="1" fieldPosition="0">
        <references count="1">
          <reference field="6" count="1">
            <x v="8"/>
          </reference>
        </references>
      </pivotArea>
    </format>
    <format dxfId="78">
      <pivotArea dataOnly="0" labelOnly="1" fieldPosition="0">
        <references count="1">
          <reference field="6" count="1">
            <x v="8"/>
          </reference>
        </references>
      </pivotArea>
    </format>
    <format dxfId="77">
      <pivotArea collapsedLevelsAreSubtotals="1" fieldPosition="0">
        <references count="2">
          <reference field="1" count="7">
            <x v="8"/>
            <x v="9"/>
            <x v="28"/>
            <x v="62"/>
            <x v="91"/>
            <x v="96"/>
            <x v="144"/>
          </reference>
          <reference field="6" count="1" selected="0">
            <x v="1"/>
          </reference>
        </references>
      </pivotArea>
    </format>
    <format dxfId="76">
      <pivotArea dataOnly="0" labelOnly="1" fieldPosition="0">
        <references count="2">
          <reference field="1" count="7">
            <x v="8"/>
            <x v="9"/>
            <x v="28"/>
            <x v="62"/>
            <x v="91"/>
            <x v="96"/>
            <x v="144"/>
          </reference>
          <reference field="6"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554993-6D9A-4BD1-B196-020F09E2FA37}"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54" firstHeaderRow="1" firstDataRow="1" firstDataCol="1"/>
  <pivotFields count="18">
    <pivotField showAll="0"/>
    <pivotField axis="axisRow" showAll="0">
      <items count="2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82"/>
        <item x="43"/>
        <item x="160"/>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162"/>
        <item x="210"/>
        <item x="211"/>
        <item x="212"/>
        <item x="213"/>
        <item x="214"/>
        <item x="215"/>
        <item x="216"/>
        <item x="217"/>
        <item x="218"/>
        <item x="163"/>
        <item x="164"/>
        <item x="165"/>
        <item x="166"/>
        <item x="167"/>
        <item x="168"/>
        <item x="161"/>
        <item x="169"/>
        <item x="170"/>
        <item x="171"/>
        <item x="172"/>
        <item x="173"/>
        <item x="174"/>
        <item x="175"/>
        <item x="176"/>
        <item x="178"/>
        <item x="179"/>
        <item x="180"/>
        <item x="177"/>
        <item t="default"/>
      </items>
    </pivotField>
    <pivotField showAll="0"/>
    <pivotField showAll="0"/>
    <pivotField showAll="0"/>
    <pivotField showAll="0"/>
    <pivotField showAll="0"/>
    <pivotField axis="axisRow" dataField="1" showAll="0">
      <items count="133">
        <item x="26"/>
        <item x="131"/>
        <item sd="0" x="90"/>
        <item x="15"/>
        <item x="14"/>
        <item x="76"/>
        <item x="16"/>
        <item x="10"/>
        <item x="51"/>
        <item x="86"/>
        <item x="68"/>
        <item x="127"/>
        <item x="122"/>
        <item x="67"/>
        <item x="57"/>
        <item x="63"/>
        <item x="87"/>
        <item x="70"/>
        <item x="29"/>
        <item x="47"/>
        <item x="102"/>
        <item x="8"/>
        <item x="39"/>
        <item x="84"/>
        <item x="20"/>
        <item x="64"/>
        <item x="30"/>
        <item x="113"/>
        <item x="32"/>
        <item x="129"/>
        <item x="44"/>
        <item x="5"/>
        <item x="21"/>
        <item x="4"/>
        <item x="124"/>
        <item x="40"/>
        <item x="23"/>
        <item x="24"/>
        <item x="46"/>
        <item x="117"/>
        <item x="115"/>
        <item x="114"/>
        <item x="88"/>
        <item x="19"/>
        <item x="45"/>
        <item x="92"/>
        <item x="18"/>
        <item x="116"/>
        <item x="123"/>
        <item x="72"/>
        <item x="97"/>
        <item x="1"/>
        <item x="105"/>
        <item x="126"/>
        <item x="74"/>
        <item x="78"/>
        <item x="81"/>
        <item x="73"/>
        <item x="54"/>
        <item x="108"/>
        <item x="109"/>
        <item x="59"/>
        <item x="2"/>
        <item x="56"/>
        <item x="65"/>
        <item x="71"/>
        <item x="83"/>
        <item x="82"/>
        <item x="7"/>
        <item x="66"/>
        <item x="62"/>
        <item x="50"/>
        <item x="48"/>
        <item x="94"/>
        <item x="53"/>
        <item x="35"/>
        <item x="61"/>
        <item x="96"/>
        <item x="33"/>
        <item x="130"/>
        <item x="37"/>
        <item x="106"/>
        <item x="111"/>
        <item x="17"/>
        <item x="52"/>
        <item x="95"/>
        <item x="118"/>
        <item x="79"/>
        <item x="101"/>
        <item x="69"/>
        <item x="27"/>
        <item x="12"/>
        <item x="43"/>
        <item x="22"/>
        <item x="104"/>
        <item x="60"/>
        <item x="119"/>
        <item x="13"/>
        <item x="110"/>
        <item x="107"/>
        <item x="55"/>
        <item x="112"/>
        <item x="0"/>
        <item x="128"/>
        <item x="93"/>
        <item x="9"/>
        <item x="77"/>
        <item x="75"/>
        <item x="49"/>
        <item x="120"/>
        <item x="91"/>
        <item x="58"/>
        <item x="41"/>
        <item x="42"/>
        <item x="121"/>
        <item x="36"/>
        <item x="85"/>
        <item x="38"/>
        <item x="100"/>
        <item x="125"/>
        <item x="11"/>
        <item x="31"/>
        <item x="99"/>
        <item x="28"/>
        <item x="34"/>
        <item x="80"/>
        <item x="103"/>
        <item x="3"/>
        <item x="6"/>
        <item x="98"/>
        <item x="25"/>
        <item x="89"/>
        <item t="default"/>
      </items>
    </pivotField>
    <pivotField showAll="0"/>
    <pivotField showAll="0"/>
    <pivotField showAll="0"/>
    <pivotField showAll="0"/>
    <pivotField showAll="0"/>
    <pivotField showAll="0"/>
    <pivotField showAll="0"/>
    <pivotField showAll="0"/>
    <pivotField showAll="0"/>
    <pivotField showAll="0"/>
  </pivotFields>
  <rowFields count="2">
    <field x="7"/>
    <field x="1"/>
  </rowFields>
  <rowItems count="351">
    <i>
      <x/>
    </i>
    <i r="1">
      <x v="35"/>
    </i>
    <i r="1">
      <x v="45"/>
    </i>
    <i r="1">
      <x v="48"/>
    </i>
    <i r="1">
      <x v="63"/>
    </i>
    <i r="1">
      <x v="66"/>
    </i>
    <i r="1">
      <x v="72"/>
    </i>
    <i r="1">
      <x v="75"/>
    </i>
    <i r="1">
      <x v="109"/>
    </i>
    <i r="1">
      <x v="112"/>
    </i>
    <i r="1">
      <x v="117"/>
    </i>
    <i r="1">
      <x v="118"/>
    </i>
    <i r="1">
      <x v="124"/>
    </i>
    <i r="1">
      <x v="133"/>
    </i>
    <i r="1">
      <x v="140"/>
    </i>
    <i r="1">
      <x v="145"/>
    </i>
    <i r="1">
      <x v="154"/>
    </i>
    <i r="1">
      <x v="161"/>
    </i>
    <i r="1">
      <x v="170"/>
    </i>
    <i r="1">
      <x v="174"/>
    </i>
    <i r="1">
      <x v="187"/>
    </i>
    <i r="1">
      <x v="188"/>
    </i>
    <i>
      <x v="1"/>
    </i>
    <i r="1">
      <x v="199"/>
    </i>
    <i>
      <x v="2"/>
    </i>
    <i>
      <x v="3"/>
    </i>
    <i r="1">
      <x v="22"/>
    </i>
    <i>
      <x v="4"/>
    </i>
    <i r="1">
      <x v="20"/>
    </i>
    <i>
      <x v="5"/>
    </i>
    <i r="1">
      <x v="131"/>
    </i>
    <i>
      <x v="6"/>
    </i>
    <i r="1">
      <x v="24"/>
    </i>
    <i>
      <x v="7"/>
    </i>
    <i r="1">
      <x v="11"/>
    </i>
    <i>
      <x v="8"/>
    </i>
    <i r="1">
      <x v="82"/>
    </i>
    <i>
      <x v="9"/>
    </i>
    <i r="1">
      <x v="147"/>
    </i>
    <i>
      <x v="10"/>
    </i>
    <i r="1">
      <x v="110"/>
    </i>
    <i>
      <x v="11"/>
    </i>
    <i r="1">
      <x v="195"/>
    </i>
    <i>
      <x v="12"/>
    </i>
    <i r="1">
      <x v="184"/>
    </i>
    <i>
      <x v="13"/>
    </i>
    <i r="1">
      <x v="108"/>
    </i>
    <i>
      <x v="14"/>
    </i>
    <i r="1">
      <x v="88"/>
    </i>
    <i>
      <x v="15"/>
    </i>
    <i r="1">
      <x v="100"/>
    </i>
    <i>
      <x v="16"/>
    </i>
    <i r="1">
      <x v="152"/>
    </i>
    <i r="1">
      <x v="153"/>
    </i>
    <i>
      <x v="17"/>
    </i>
    <i r="1">
      <x v="115"/>
    </i>
    <i r="1">
      <x v="116"/>
    </i>
    <i>
      <x v="18"/>
    </i>
    <i r="1">
      <x v="38"/>
    </i>
    <i>
      <x v="19"/>
    </i>
    <i r="1">
      <x v="77"/>
    </i>
    <i>
      <x v="20"/>
    </i>
    <i r="1">
      <x v="212"/>
    </i>
    <i>
      <x v="21"/>
    </i>
    <i r="1">
      <x v="8"/>
    </i>
    <i r="1">
      <x v="9"/>
    </i>
    <i r="1">
      <x v="91"/>
    </i>
    <i>
      <x v="22"/>
    </i>
    <i r="1">
      <x v="62"/>
    </i>
    <i r="1">
      <x v="169"/>
    </i>
    <i>
      <x v="23"/>
    </i>
    <i r="1">
      <x v="144"/>
    </i>
    <i>
      <x v="24"/>
    </i>
    <i r="1">
      <x v="28"/>
    </i>
    <i>
      <x v="25"/>
    </i>
    <i r="1">
      <x v="102"/>
    </i>
    <i>
      <x v="26"/>
    </i>
    <i r="1">
      <x v="40"/>
    </i>
    <i>
      <x v="27"/>
    </i>
    <i r="1">
      <x v="172"/>
    </i>
    <i>
      <x v="28"/>
    </i>
    <i r="1">
      <x v="42"/>
    </i>
    <i>
      <x v="29"/>
    </i>
    <i r="1">
      <x v="197"/>
    </i>
    <i>
      <x v="30"/>
    </i>
    <i r="1">
      <x v="71"/>
    </i>
    <i>
      <x v="31"/>
    </i>
    <i r="1">
      <x v="5"/>
    </i>
    <i>
      <x v="32"/>
    </i>
    <i r="1">
      <x v="29"/>
    </i>
    <i r="1">
      <x v="39"/>
    </i>
    <i r="1">
      <x v="46"/>
    </i>
    <i r="1">
      <x v="61"/>
    </i>
    <i r="1">
      <x v="105"/>
    </i>
    <i r="1">
      <x v="210"/>
    </i>
    <i>
      <x v="33"/>
    </i>
    <i r="1">
      <x v="4"/>
    </i>
    <i>
      <x v="34"/>
    </i>
    <i r="1">
      <x v="186"/>
    </i>
    <i>
      <x v="35"/>
    </i>
    <i r="1">
      <x v="65"/>
    </i>
    <i>
      <x v="36"/>
    </i>
    <i r="1">
      <x v="31"/>
    </i>
    <i>
      <x v="37"/>
    </i>
    <i r="1">
      <x v="32"/>
    </i>
    <i r="1">
      <x v="94"/>
    </i>
    <i>
      <x v="38"/>
    </i>
    <i r="1">
      <x v="74"/>
    </i>
    <i>
      <x v="39"/>
    </i>
    <i r="1">
      <x v="177"/>
    </i>
    <i>
      <x v="40"/>
    </i>
    <i r="1">
      <x v="175"/>
    </i>
    <i>
      <x v="41"/>
    </i>
    <i r="1">
      <x v="173"/>
    </i>
    <i>
      <x v="42"/>
    </i>
    <i r="1">
      <x v="155"/>
    </i>
    <i>
      <x v="43"/>
    </i>
    <i r="1">
      <x v="27"/>
    </i>
    <i>
      <x v="44"/>
    </i>
    <i r="1">
      <x v="73"/>
    </i>
    <i>
      <x v="45"/>
    </i>
    <i r="1">
      <x v="159"/>
    </i>
    <i>
      <x v="46"/>
    </i>
    <i r="1">
      <x v="26"/>
    </i>
    <i>
      <x v="47"/>
    </i>
    <i r="1">
      <x v="176"/>
    </i>
    <i>
      <x v="48"/>
    </i>
    <i r="1">
      <x v="185"/>
    </i>
    <i>
      <x v="49"/>
    </i>
    <i r="1">
      <x v="125"/>
    </i>
    <i>
      <x v="50"/>
    </i>
    <i r="1">
      <x v="204"/>
    </i>
    <i>
      <x v="51"/>
    </i>
    <i r="1">
      <x v="1"/>
    </i>
    <i>
      <x v="52"/>
    </i>
    <i r="1">
      <x v="162"/>
    </i>
    <i>
      <x v="53"/>
    </i>
    <i r="1">
      <x v="192"/>
    </i>
    <i>
      <x v="54"/>
    </i>
    <i r="1">
      <x v="129"/>
    </i>
    <i r="1">
      <x v="134"/>
    </i>
    <i>
      <x v="55"/>
    </i>
    <i r="1">
      <x v="136"/>
    </i>
    <i r="1">
      <x v="180"/>
    </i>
    <i r="1">
      <x v="193"/>
    </i>
    <i>
      <x v="56"/>
    </i>
    <i r="1">
      <x v="139"/>
    </i>
    <i>
      <x v="57"/>
    </i>
    <i r="1">
      <x v="126"/>
    </i>
    <i>
      <x v="58"/>
    </i>
    <i r="1">
      <x v="84"/>
    </i>
    <i r="1">
      <x v="85"/>
    </i>
    <i>
      <x v="59"/>
    </i>
    <i r="1">
      <x v="165"/>
    </i>
    <i>
      <x v="60"/>
    </i>
    <i r="1">
      <x v="166"/>
    </i>
    <i>
      <x v="61"/>
    </i>
    <i r="1">
      <x v="95"/>
    </i>
    <i>
      <x v="62"/>
    </i>
    <i r="1">
      <x v="2"/>
    </i>
    <i r="1">
      <x v="12"/>
    </i>
    <i r="1">
      <x v="13"/>
    </i>
    <i r="1">
      <x v="14"/>
    </i>
    <i r="1">
      <x v="15"/>
    </i>
    <i r="1">
      <x v="17"/>
    </i>
    <i r="1">
      <x v="21"/>
    </i>
    <i r="1">
      <x v="34"/>
    </i>
    <i r="1">
      <x v="44"/>
    </i>
    <i r="1">
      <x v="50"/>
    </i>
    <i r="1">
      <x v="52"/>
    </i>
    <i r="1">
      <x v="55"/>
    </i>
    <i r="1">
      <x v="56"/>
    </i>
    <i r="1">
      <x v="57"/>
    </i>
    <i r="1">
      <x v="58"/>
    </i>
    <i r="1">
      <x v="64"/>
    </i>
    <i r="1">
      <x v="69"/>
    </i>
    <i r="1">
      <x v="76"/>
    </i>
    <i r="1">
      <x v="89"/>
    </i>
    <i r="1">
      <x v="93"/>
    </i>
    <i r="1">
      <x v="97"/>
    </i>
    <i r="1">
      <x v="101"/>
    </i>
    <i r="1">
      <x v="103"/>
    </i>
    <i r="1">
      <x v="104"/>
    </i>
    <i r="1">
      <x v="111"/>
    </i>
    <i r="1">
      <x v="114"/>
    </i>
    <i r="1">
      <x v="120"/>
    </i>
    <i r="1">
      <x v="121"/>
    </i>
    <i r="1">
      <x v="123"/>
    </i>
    <i r="1">
      <x v="127"/>
    </i>
    <i r="1">
      <x v="128"/>
    </i>
    <i r="1">
      <x v="132"/>
    </i>
    <i r="1">
      <x v="143"/>
    </i>
    <i r="1">
      <x v="148"/>
    </i>
    <i r="1">
      <x v="149"/>
    </i>
    <i r="1">
      <x v="150"/>
    </i>
    <i r="1">
      <x v="151"/>
    </i>
    <i r="1">
      <x v="200"/>
    </i>
    <i r="1">
      <x v="202"/>
    </i>
    <i r="1">
      <x v="209"/>
    </i>
    <i r="1">
      <x v="213"/>
    </i>
    <i r="1">
      <x v="214"/>
    </i>
    <i r="1">
      <x v="215"/>
    </i>
    <i r="1">
      <x v="216"/>
    </i>
    <i>
      <x v="63"/>
    </i>
    <i r="1">
      <x v="87"/>
    </i>
    <i>
      <x v="64"/>
    </i>
    <i r="1">
      <x v="106"/>
    </i>
    <i>
      <x v="65"/>
    </i>
    <i r="1">
      <x v="122"/>
    </i>
    <i>
      <x v="66"/>
    </i>
    <i r="1">
      <x v="142"/>
    </i>
    <i>
      <x v="67"/>
    </i>
    <i r="1">
      <x v="141"/>
    </i>
    <i>
      <x v="68"/>
    </i>
    <i r="1">
      <x v="7"/>
    </i>
    <i>
      <x v="69"/>
    </i>
    <i r="1">
      <x v="107"/>
    </i>
    <i>
      <x v="70"/>
    </i>
    <i r="1">
      <x v="99"/>
    </i>
    <i>
      <x v="71"/>
    </i>
    <i r="1">
      <x v="81"/>
    </i>
    <i>
      <x v="72"/>
    </i>
    <i r="1">
      <x v="78"/>
    </i>
    <i>
      <x v="73"/>
    </i>
    <i r="1">
      <x v="190"/>
    </i>
    <i>
      <x v="74"/>
    </i>
    <i r="1">
      <x v="43"/>
    </i>
    <i>
      <x v="75"/>
    </i>
    <i r="1">
      <x v="51"/>
    </i>
    <i>
      <x v="76"/>
    </i>
    <i r="1">
      <x v="98"/>
    </i>
    <i>
      <x v="77"/>
    </i>
    <i r="1">
      <x v="203"/>
    </i>
    <i>
      <x v="78"/>
    </i>
    <i r="1">
      <x v="47"/>
    </i>
    <i>
      <x v="79"/>
    </i>
    <i r="1">
      <x v="198"/>
    </i>
    <i>
      <x v="80"/>
    </i>
    <i r="1">
      <x v="59"/>
    </i>
    <i>
      <x v="81"/>
    </i>
    <i r="1">
      <x v="163"/>
    </i>
    <i>
      <x v="82"/>
    </i>
    <i r="1">
      <x v="168"/>
    </i>
    <i>
      <x v="83"/>
    </i>
    <i r="1">
      <x v="25"/>
    </i>
    <i>
      <x v="84"/>
    </i>
    <i r="1">
      <x v="83"/>
    </i>
    <i>
      <x v="85"/>
    </i>
    <i r="1">
      <x v="189"/>
    </i>
    <i r="1">
      <x v="201"/>
    </i>
    <i>
      <x v="86"/>
    </i>
    <i r="1">
      <x v="178"/>
    </i>
    <i>
      <x v="87"/>
    </i>
    <i r="1">
      <x v="137"/>
    </i>
    <i>
      <x v="88"/>
    </i>
    <i r="1">
      <x v="211"/>
    </i>
    <i>
      <x v="89"/>
    </i>
    <i r="1">
      <x v="113"/>
    </i>
    <i>
      <x v="90"/>
    </i>
    <i r="1">
      <x v="36"/>
    </i>
    <i>
      <x v="91"/>
    </i>
    <i r="1">
      <x v="18"/>
    </i>
    <i r="1">
      <x v="23"/>
    </i>
    <i r="1">
      <x v="54"/>
    </i>
    <i r="1">
      <x v="90"/>
    </i>
    <i r="1">
      <x v="206"/>
    </i>
    <i>
      <x v="92"/>
    </i>
    <i r="1">
      <x v="70"/>
    </i>
    <i>
      <x v="93"/>
    </i>
    <i r="1">
      <x v="30"/>
    </i>
    <i>
      <x v="94"/>
    </i>
    <i r="1">
      <x v="217"/>
    </i>
    <i>
      <x v="95"/>
    </i>
    <i r="1">
      <x v="96"/>
    </i>
    <i>
      <x v="96"/>
    </i>
    <i r="1">
      <x v="179"/>
    </i>
    <i>
      <x v="97"/>
    </i>
    <i r="1">
      <x v="19"/>
    </i>
    <i>
      <x v="98"/>
    </i>
    <i r="1">
      <x v="167"/>
    </i>
    <i>
      <x v="99"/>
    </i>
    <i r="1">
      <x v="164"/>
    </i>
    <i>
      <x v="100"/>
    </i>
    <i r="1">
      <x v="86"/>
    </i>
    <i>
      <x v="101"/>
    </i>
    <i r="1">
      <x v="171"/>
    </i>
    <i>
      <x v="102"/>
    </i>
    <i r="1">
      <x/>
    </i>
    <i>
      <x v="103"/>
    </i>
    <i r="1">
      <x v="196"/>
    </i>
    <i>
      <x v="104"/>
    </i>
    <i r="1">
      <x v="160"/>
    </i>
    <i>
      <x v="105"/>
    </i>
    <i r="1">
      <x v="10"/>
    </i>
    <i>
      <x v="106"/>
    </i>
    <i r="1">
      <x v="135"/>
    </i>
    <i r="1">
      <x v="181"/>
    </i>
    <i r="1">
      <x v="194"/>
    </i>
    <i>
      <x v="107"/>
    </i>
    <i r="1">
      <x v="130"/>
    </i>
    <i>
      <x v="108"/>
    </i>
    <i r="1">
      <x v="79"/>
    </i>
    <i r="1">
      <x v="80"/>
    </i>
    <i>
      <x v="109"/>
    </i>
    <i r="1">
      <x v="182"/>
    </i>
    <i>
      <x v="110"/>
    </i>
    <i r="1">
      <x v="158"/>
    </i>
    <i>
      <x v="111"/>
    </i>
    <i r="1">
      <x v="92"/>
    </i>
    <i>
      <x v="112"/>
    </i>
    <i r="1">
      <x v="67"/>
    </i>
    <i>
      <x v="113"/>
    </i>
    <i r="1">
      <x v="68"/>
    </i>
    <i r="1">
      <x v="119"/>
    </i>
    <i>
      <x v="114"/>
    </i>
    <i r="1">
      <x v="183"/>
    </i>
    <i>
      <x v="115"/>
    </i>
    <i r="1">
      <x v="53"/>
    </i>
    <i>
      <x v="116"/>
    </i>
    <i r="1">
      <x v="146"/>
    </i>
    <i>
      <x v="117"/>
    </i>
    <i r="1">
      <x v="60"/>
    </i>
    <i>
      <x v="118"/>
    </i>
    <i r="1">
      <x v="208"/>
    </i>
    <i>
      <x v="119"/>
    </i>
    <i r="1">
      <x v="191"/>
    </i>
    <i>
      <x v="120"/>
    </i>
    <i r="1">
      <x v="16"/>
    </i>
    <i>
      <x v="121"/>
    </i>
    <i r="1">
      <x v="41"/>
    </i>
    <i>
      <x v="122"/>
    </i>
    <i r="1">
      <x v="207"/>
    </i>
    <i>
      <x v="123"/>
    </i>
    <i r="1">
      <x v="37"/>
    </i>
    <i>
      <x v="124"/>
    </i>
    <i r="1">
      <x v="49"/>
    </i>
    <i>
      <x v="125"/>
    </i>
    <i r="1">
      <x v="138"/>
    </i>
    <i>
      <x v="126"/>
    </i>
    <i r="1">
      <x v="218"/>
    </i>
    <i>
      <x v="127"/>
    </i>
    <i r="1">
      <x v="3"/>
    </i>
    <i>
      <x v="128"/>
    </i>
    <i r="1">
      <x v="6"/>
    </i>
    <i>
      <x v="129"/>
    </i>
    <i r="1">
      <x v="205"/>
    </i>
    <i>
      <x v="130"/>
    </i>
    <i r="1">
      <x v="33"/>
    </i>
    <i>
      <x v="131"/>
    </i>
    <i r="1">
      <x v="156"/>
    </i>
    <i t="grand">
      <x/>
    </i>
  </rowItems>
  <colItems count="1">
    <i/>
  </colItems>
  <dataFields count="1">
    <dataField name="Count of Type of Company" fld="7" subtotal="count" baseField="0" baseItem="0"/>
  </dataFields>
  <formats count="2">
    <format dxfId="75">
      <pivotArea outline="0" collapsedLevelsAreSubtotals="1" fieldPosition="0"/>
    </format>
    <format dxfId="7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C3C6E3-FD35-47E0-8E98-E0E87FA35A99}"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C37" firstHeaderRow="1" firstDataRow="1" firstDataCol="1"/>
  <pivotFields count="1">
    <pivotField axis="axisRow" dataField="1" showAll="0">
      <items count="40">
        <item x="14"/>
        <item x="10"/>
        <item x="15"/>
        <item x="7"/>
        <item x="17"/>
        <item x="12"/>
        <item x="5"/>
        <item x="29"/>
        <item x="23"/>
        <item x="3"/>
        <item x="32"/>
        <item x="1"/>
        <item x="2"/>
        <item x="8"/>
        <item x="25"/>
        <item m="1" x="37"/>
        <item x="11"/>
        <item x="18"/>
        <item x="21"/>
        <item x="13"/>
        <item x="22"/>
        <item x="30"/>
        <item x="26"/>
        <item x="19"/>
        <item x="24"/>
        <item m="1" x="38"/>
        <item m="1" x="33"/>
        <item m="1" x="35"/>
        <item m="1" x="36"/>
        <item x="0"/>
        <item x="28"/>
        <item x="16"/>
        <item x="27"/>
        <item x="31"/>
        <item x="20"/>
        <item m="1" x="34"/>
        <item x="4"/>
        <item x="6"/>
        <item x="9"/>
        <item t="default"/>
      </items>
    </pivotField>
  </pivotFields>
  <rowFields count="1">
    <field x="0"/>
  </rowFields>
  <rowItems count="34">
    <i>
      <x/>
    </i>
    <i>
      <x v="1"/>
    </i>
    <i>
      <x v="2"/>
    </i>
    <i>
      <x v="3"/>
    </i>
    <i>
      <x v="4"/>
    </i>
    <i>
      <x v="5"/>
    </i>
    <i>
      <x v="6"/>
    </i>
    <i>
      <x v="7"/>
    </i>
    <i>
      <x v="8"/>
    </i>
    <i>
      <x v="9"/>
    </i>
    <i>
      <x v="10"/>
    </i>
    <i>
      <x v="11"/>
    </i>
    <i>
      <x v="12"/>
    </i>
    <i>
      <x v="13"/>
    </i>
    <i>
      <x v="14"/>
    </i>
    <i>
      <x v="16"/>
    </i>
    <i>
      <x v="17"/>
    </i>
    <i>
      <x v="18"/>
    </i>
    <i>
      <x v="19"/>
    </i>
    <i>
      <x v="20"/>
    </i>
    <i>
      <x v="21"/>
    </i>
    <i>
      <x v="22"/>
    </i>
    <i>
      <x v="23"/>
    </i>
    <i>
      <x v="24"/>
    </i>
    <i>
      <x v="29"/>
    </i>
    <i>
      <x v="30"/>
    </i>
    <i>
      <x v="31"/>
    </i>
    <i>
      <x v="32"/>
    </i>
    <i>
      <x v="33"/>
    </i>
    <i>
      <x v="34"/>
    </i>
    <i>
      <x v="36"/>
    </i>
    <i>
      <x v="37"/>
    </i>
    <i>
      <x v="38"/>
    </i>
    <i t="grand">
      <x/>
    </i>
  </rowItems>
  <colItems count="1">
    <i/>
  </colItems>
  <dataFields count="1">
    <dataField name="Count of Certification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3" displayName="Table3" ref="A1:R227" totalsRowShown="0" headerRowDxfId="128" dataDxfId="127" tableBorderDxfId="126">
  <autoFilter ref="A1:R227" xr:uid="{00000000-0009-0000-0100-000003000000}">
    <filterColumn colId="6">
      <filters>
        <filter val="OEM"/>
      </filters>
    </filterColumn>
  </autoFilter>
  <tableColumns count="18">
    <tableColumn id="1" xr3:uid="{00000000-0010-0000-0300-000001000000}" name="Serial No." dataDxfId="125"/>
    <tableColumn id="2" xr3:uid="{00000000-0010-0000-0300-000002000000}" name="Company Name" dataDxfId="124" totalsRowDxfId="123"/>
    <tableColumn id="3" xr3:uid="{00000000-0010-0000-0300-000003000000}" name="Website"/>
    <tableColumn id="4" xr3:uid="{00000000-0010-0000-0300-000004000000}" name="Has a Website?_x000a_(1=Yes, 0=No)" dataDxfId="122" totalsRowDxfId="121">
      <calculatedColumnFormula>IF('Final List'!$C2=0,0,1)</calculatedColumnFormula>
    </tableColumn>
    <tableColumn id="5" xr3:uid="{00000000-0010-0000-0300-000005000000}" name="Static/Dynamic Website?" dataDxfId="120" totalsRowDxfId="119"/>
    <tableColumn id="6" xr3:uid="{00000000-0010-0000-0300-000006000000}" name="If no website- Is present on Facebook?_x000a_(1=Yes, 0=No)" dataDxfId="118" totalsRowDxfId="117"/>
    <tableColumn id="18" xr3:uid="{D90342C1-68D7-4926-8C7F-0DF2C630DC40}" name="overall stats _ type of company" dataDxfId="116" totalsRowDxfId="115"/>
    <tableColumn id="7" xr3:uid="{00000000-0010-0000-0300-000007000000}" name="Type of Company" dataDxfId="114" totalsRowDxfId="113"/>
    <tableColumn id="8" xr3:uid="{00000000-0010-0000-0300-000008000000}" name="Products" dataDxfId="112" totalsRowDxfId="111"/>
    <tableColumn id="9" xr3:uid="{00000000-0010-0000-0300-000009000000}" name="Remarks" dataDxfId="110" totalsRowDxfId="109"/>
    <tableColumn id="10" xr3:uid="{00000000-0010-0000-0300-00000A000000}" name="Certifications" dataDxfId="108" totalsRowDxfId="107"/>
    <tableColumn id="11" xr3:uid="{00000000-0010-0000-0300-00000B000000}" name="static/dynamic? Vamsi!" dataDxfId="106" totalsRowDxfId="105"/>
    <tableColumn id="12" xr3:uid="{00000000-0010-0000-0300-00000C000000}" name="Equipment Used" dataDxfId="104" totalsRowDxfId="103"/>
    <tableColumn id="13" xr3:uid="{00000000-0010-0000-0300-00000D000000}" name="Comments/ vamsi" dataDxfId="102"/>
    <tableColumn id="14" xr3:uid="{00000000-0010-0000-0300-00000E000000}" name="Processes" dataDxfId="101"/>
    <tableColumn id="15" xr3:uid="{00000000-0010-0000-0300-00000F000000}" name="Technology used" dataDxfId="100"/>
    <tableColumn id="16" xr3:uid="{00000000-0010-0000-0300-000010000000}" name="Custom built option " dataDxfId="99"/>
    <tableColumn id="17" xr3:uid="{00000000-0010-0000-0300-000011000000}" name="materials " dataDxfId="9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Q398" totalsRowShown="0" headerRowDxfId="58" dataDxfId="57" tableBorderDxfId="56">
  <autoFilter ref="A1:Q398" xr:uid="{00000000-0009-0000-0100-000002000000}">
    <filterColumn colId="1">
      <filters>
        <filter val="Kirby Risk Corporation"/>
        <filter val="Kirby Risk Service Center"/>
      </filters>
    </filterColumn>
  </autoFilter>
  <tableColumns count="17">
    <tableColumn id="1" xr3:uid="{00000000-0010-0000-0000-000001000000}" name="Serial No." dataDxfId="55"/>
    <tableColumn id="2" xr3:uid="{00000000-0010-0000-0000-000002000000}" name="Company Name"/>
    <tableColumn id="3" xr3:uid="{00000000-0010-0000-0000-000003000000}" name="Website" dataDxfId="54"/>
    <tableColumn id="4" xr3:uid="{00000000-0010-0000-0000-000004000000}" name="Has a Website?_x000a_(1=Yes, 0=No)" dataDxfId="53">
      <calculatedColumnFormula>IF('Final List'!$C2=0,0,1)</calculatedColumnFormula>
    </tableColumn>
    <tableColumn id="5" xr3:uid="{00000000-0010-0000-0000-000005000000}" name="Static/Dynamic Website?" dataDxfId="52"/>
    <tableColumn id="6" xr3:uid="{00000000-0010-0000-0000-000006000000}" name="If no website- Is present on Facebook?_x000a_(1=Yes, 0=No)" dataDxfId="51"/>
    <tableColumn id="13" xr3:uid="{00000000-0010-0000-0000-00000D000000}" name="Type of Company" dataDxfId="50"/>
    <tableColumn id="12" xr3:uid="{00000000-0010-0000-0000-00000C000000}" name="Products" dataDxfId="49"/>
    <tableColumn id="11" xr3:uid="{00000000-0010-0000-0000-00000B000000}" name="Remarks" dataDxfId="48"/>
    <tableColumn id="7" xr3:uid="{00000000-0010-0000-0000-000007000000}" name="Certifications" dataDxfId="47"/>
    <tableColumn id="8" xr3:uid="{00000000-0010-0000-0000-000008000000}" name="static/dynamic? Vamsi!" dataDxfId="46"/>
    <tableColumn id="9" xr3:uid="{00000000-0010-0000-0000-000009000000}" name="Equipment Used" dataDxfId="45"/>
    <tableColumn id="10" xr3:uid="{00000000-0010-0000-0000-00000A000000}" name="Comments/ vamsi"/>
    <tableColumn id="14" xr3:uid="{00000000-0010-0000-0000-00000E000000}" name="Processes" dataDxfId="44"/>
    <tableColumn id="15" xr3:uid="{00000000-0010-0000-0000-00000F000000}" name="Technology used" dataDxfId="43"/>
    <tableColumn id="16" xr3:uid="{00000000-0010-0000-0000-000010000000}" name="Custom built option " dataDxfId="42"/>
    <tableColumn id="17" xr3:uid="{00000000-0010-0000-0000-000011000000}" name="materials " dataDxfId="4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1:M28" totalsRowShown="0">
  <autoFilter ref="A1:M28" xr:uid="{00000000-0009-0000-0100-000004000000}"/>
  <tableColumns count="13">
    <tableColumn id="1" xr3:uid="{00000000-0010-0000-0100-000001000000}" name="Serial No."/>
    <tableColumn id="2" xr3:uid="{00000000-0010-0000-0100-000002000000}" name="Company Name"/>
    <tableColumn id="3" xr3:uid="{00000000-0010-0000-0100-000003000000}" name="Website" dataDxfId="19">
      <calculatedColumnFormula>VLOOKUP(B2, Table2[[#All],[Company Name]:[Website]],2,)</calculatedColumnFormula>
    </tableColumn>
    <tableColumn id="4" xr3:uid="{00000000-0010-0000-0100-000004000000}" name="Has a Website?_x000a_(1=Yes, 0=No)" dataDxfId="18"/>
    <tableColumn id="5" xr3:uid="{00000000-0010-0000-0100-000005000000}" name="Static/Dynamic Website?"/>
    <tableColumn id="6" xr3:uid="{00000000-0010-0000-0100-000006000000}" name="If no website- Is present on Facebook?_x000a_(1=Yes, 0=No)"/>
    <tableColumn id="7" xr3:uid="{00000000-0010-0000-0100-000007000000}" name="Type of Company" dataDxfId="17"/>
    <tableColumn id="8" xr3:uid="{00000000-0010-0000-0100-000008000000}" name="Products" dataDxfId="16"/>
    <tableColumn id="9" xr3:uid="{00000000-0010-0000-0100-000009000000}" name="Remarks" dataDxfId="15"/>
    <tableColumn id="10" xr3:uid="{00000000-0010-0000-0100-00000A000000}" name="Certifications"/>
    <tableColumn id="11" xr3:uid="{00000000-0010-0000-0100-00000B000000}" name="static/dynamic? Vamsi!"/>
    <tableColumn id="12" xr3:uid="{00000000-0010-0000-0100-00000C000000}" name="Equipment Used"/>
    <tableColumn id="13" xr3:uid="{00000000-0010-0000-0100-00000D000000}" name="Comments/ vamsi"/>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227"/>
  <sheetViews>
    <sheetView topLeftCell="A256" zoomScale="70" zoomScaleNormal="70" workbookViewId="0">
      <selection activeCell="C20" sqref="C20"/>
    </sheetView>
  </sheetViews>
  <sheetFormatPr defaultRowHeight="14.4" x14ac:dyDescent="0.55000000000000004"/>
  <cols>
    <col min="1" max="1" width="11.41796875" bestFit="1" customWidth="1"/>
    <col min="2" max="2" width="34.41796875" bestFit="1" customWidth="1"/>
    <col min="3" max="3" width="39.41796875" bestFit="1" customWidth="1"/>
    <col min="4" max="6" width="11.41796875" bestFit="1" customWidth="1"/>
    <col min="7" max="7" width="16.68359375" bestFit="1" customWidth="1"/>
    <col min="8" max="8" width="15.41796875" bestFit="1" customWidth="1"/>
    <col min="9" max="9" width="40" customWidth="1"/>
    <col min="10" max="10" width="34" customWidth="1"/>
    <col min="11" max="11" width="55.1015625" bestFit="1" customWidth="1"/>
    <col min="12" max="12" width="11.41796875" bestFit="1" customWidth="1"/>
    <col min="13" max="13" width="210.89453125" bestFit="1" customWidth="1"/>
    <col min="14" max="14" width="24.3125" bestFit="1" customWidth="1"/>
    <col min="15" max="15" width="195.89453125" bestFit="1" customWidth="1"/>
    <col min="16" max="17" width="11.41796875" bestFit="1" customWidth="1"/>
    <col min="18" max="18" width="53.68359375" bestFit="1" customWidth="1"/>
  </cols>
  <sheetData>
    <row r="1" spans="1:18" ht="72" x14ac:dyDescent="0.6">
      <c r="A1" s="26" t="s">
        <v>0</v>
      </c>
      <c r="B1" s="30" t="s">
        <v>1</v>
      </c>
      <c r="C1" s="51" t="s">
        <v>2</v>
      </c>
      <c r="D1" s="22" t="s">
        <v>3</v>
      </c>
      <c r="E1" s="22" t="s">
        <v>4</v>
      </c>
      <c r="F1" s="22" t="s">
        <v>5</v>
      </c>
      <c r="G1" s="40" t="s">
        <v>1543</v>
      </c>
      <c r="H1" s="40" t="s">
        <v>6</v>
      </c>
      <c r="I1" s="40" t="s">
        <v>7</v>
      </c>
      <c r="J1" s="40" t="s">
        <v>8</v>
      </c>
      <c r="K1" s="43" t="s">
        <v>9</v>
      </c>
      <c r="L1" s="26" t="s">
        <v>10</v>
      </c>
      <c r="M1" s="22" t="s">
        <v>11</v>
      </c>
      <c r="N1" s="40" t="s">
        <v>12</v>
      </c>
      <c r="O1" s="40" t="s">
        <v>13</v>
      </c>
      <c r="P1" s="40" t="s">
        <v>14</v>
      </c>
      <c r="Q1" s="40" t="s">
        <v>15</v>
      </c>
      <c r="R1" s="40" t="s">
        <v>16</v>
      </c>
    </row>
    <row r="2" spans="1:18" s="58" customFormat="1" ht="72" hidden="1" x14ac:dyDescent="0.55000000000000004">
      <c r="A2" s="53">
        <v>1</v>
      </c>
      <c r="B2" s="54" t="s">
        <v>17</v>
      </c>
      <c r="C2" s="55" t="s">
        <v>18</v>
      </c>
      <c r="D2" s="54">
        <f>IF('Final List'!$C2=0,0,1)</f>
        <v>1</v>
      </c>
      <c r="E2" s="54" t="s">
        <v>19</v>
      </c>
      <c r="F2" s="54"/>
      <c r="G2" s="134" t="s">
        <v>1362</v>
      </c>
      <c r="H2" s="56" t="s">
        <v>20</v>
      </c>
      <c r="I2" s="56" t="s">
        <v>21</v>
      </c>
      <c r="J2" s="56" t="s">
        <v>22</v>
      </c>
      <c r="K2" s="57" t="s">
        <v>23</v>
      </c>
      <c r="L2" s="53"/>
      <c r="M2" s="54"/>
      <c r="N2" s="58" t="s">
        <v>24</v>
      </c>
      <c r="O2" s="90"/>
      <c r="P2" s="90"/>
      <c r="Q2" s="90"/>
      <c r="R2" s="90"/>
    </row>
    <row r="3" spans="1:18" ht="86.4" hidden="1" x14ac:dyDescent="0.55000000000000004">
      <c r="A3" s="28">
        <v>2</v>
      </c>
      <c r="B3" s="24" t="s">
        <v>25</v>
      </c>
      <c r="C3" s="31" t="s">
        <v>26</v>
      </c>
      <c r="D3" s="24">
        <f>IF('Final List'!$C3=0,0,1)</f>
        <v>1</v>
      </c>
      <c r="E3" s="24" t="s">
        <v>27</v>
      </c>
      <c r="F3" s="24"/>
      <c r="G3" s="134" t="s">
        <v>1362</v>
      </c>
      <c r="H3" s="49" t="s">
        <v>28</v>
      </c>
      <c r="I3" s="49"/>
      <c r="J3" s="49" t="s">
        <v>29</v>
      </c>
      <c r="K3" s="2" t="s">
        <v>23</v>
      </c>
      <c r="L3" s="28" t="s">
        <v>27</v>
      </c>
      <c r="M3" s="24"/>
      <c r="N3" t="s">
        <v>24</v>
      </c>
      <c r="O3" s="90"/>
      <c r="P3" s="90"/>
      <c r="Q3" s="90"/>
      <c r="R3" s="90"/>
    </row>
    <row r="4" spans="1:18" ht="57.6" hidden="1" x14ac:dyDescent="0.55000000000000004">
      <c r="A4" s="27">
        <v>3</v>
      </c>
      <c r="B4" s="23" t="s">
        <v>30</v>
      </c>
      <c r="C4" s="32" t="s">
        <v>31</v>
      </c>
      <c r="D4" s="23">
        <f>IF('Final List'!$C4=0,0,1)</f>
        <v>1</v>
      </c>
      <c r="E4" s="23" t="s">
        <v>19</v>
      </c>
      <c r="F4" s="23"/>
      <c r="G4" s="23" t="s">
        <v>32</v>
      </c>
      <c r="H4" s="48" t="s">
        <v>32</v>
      </c>
      <c r="I4" s="48" t="s">
        <v>33</v>
      </c>
      <c r="J4" s="48" t="s">
        <v>34</v>
      </c>
      <c r="K4" s="44" t="s">
        <v>23</v>
      </c>
      <c r="L4" s="27" t="s">
        <v>19</v>
      </c>
      <c r="M4" t="s">
        <v>35</v>
      </c>
      <c r="N4" t="s">
        <v>36</v>
      </c>
      <c r="O4" s="90"/>
      <c r="P4" s="90"/>
      <c r="Q4" s="90"/>
      <c r="R4" s="90"/>
    </row>
    <row r="5" spans="1:18" ht="43.2" hidden="1" x14ac:dyDescent="0.55000000000000004">
      <c r="A5" s="28">
        <v>4</v>
      </c>
      <c r="B5" s="24" t="s">
        <v>37</v>
      </c>
      <c r="C5" s="31" t="s">
        <v>38</v>
      </c>
      <c r="D5" s="24">
        <f>IF('Final List'!$C5=0,0,1)</f>
        <v>1</v>
      </c>
      <c r="E5" s="24" t="s">
        <v>27</v>
      </c>
      <c r="F5" s="24"/>
      <c r="G5" s="23" t="s">
        <v>32</v>
      </c>
      <c r="H5" s="49" t="s">
        <v>1545</v>
      </c>
      <c r="I5" s="49" t="s">
        <v>40</v>
      </c>
      <c r="J5" s="49" t="s">
        <v>41</v>
      </c>
      <c r="K5" s="2" t="s">
        <v>23</v>
      </c>
      <c r="L5" s="28" t="s">
        <v>27</v>
      </c>
      <c r="M5" s="24"/>
      <c r="O5" s="90"/>
      <c r="P5" s="90"/>
      <c r="Q5" s="90"/>
      <c r="R5" s="90"/>
    </row>
    <row r="6" spans="1:18" ht="144" hidden="1" x14ac:dyDescent="0.55000000000000004">
      <c r="A6" s="27">
        <v>5</v>
      </c>
      <c r="B6" s="23" t="s">
        <v>42</v>
      </c>
      <c r="C6" s="34" t="s">
        <v>43</v>
      </c>
      <c r="D6" s="23">
        <f>IF('Final List'!$C6=0,0,1)</f>
        <v>1</v>
      </c>
      <c r="E6" s="23" t="s">
        <v>27</v>
      </c>
      <c r="F6" s="23"/>
      <c r="G6" s="23" t="s">
        <v>1358</v>
      </c>
      <c r="H6" s="48" t="s">
        <v>44</v>
      </c>
      <c r="I6" s="48" t="s">
        <v>45</v>
      </c>
      <c r="J6" s="48" t="s">
        <v>46</v>
      </c>
      <c r="K6" s="44" t="s">
        <v>47</v>
      </c>
      <c r="L6" s="27" t="s">
        <v>27</v>
      </c>
      <c r="M6" s="23"/>
      <c r="O6" s="90"/>
      <c r="P6" s="90"/>
      <c r="Q6" s="90"/>
      <c r="R6" s="90"/>
    </row>
    <row r="7" spans="1:18" s="70" customFormat="1" hidden="1" x14ac:dyDescent="0.55000000000000004">
      <c r="A7" s="65">
        <v>6</v>
      </c>
      <c r="B7" s="66" t="s">
        <v>48</v>
      </c>
      <c r="C7" s="67" t="s">
        <v>49</v>
      </c>
      <c r="D7" s="66">
        <f>IF('Final List'!$C7=0,0,1)</f>
        <v>1</v>
      </c>
      <c r="E7" s="66" t="s">
        <v>19</v>
      </c>
      <c r="F7" s="66"/>
      <c r="G7" s="134" t="s">
        <v>1362</v>
      </c>
      <c r="H7" s="68" t="s">
        <v>50</v>
      </c>
      <c r="I7" s="68"/>
      <c r="J7" s="68"/>
      <c r="K7" s="69" t="s">
        <v>23</v>
      </c>
      <c r="L7" s="65" t="s">
        <v>27</v>
      </c>
      <c r="M7" s="66"/>
      <c r="N7" s="70" t="s">
        <v>51</v>
      </c>
      <c r="O7" s="90"/>
      <c r="P7" s="90"/>
      <c r="Q7" s="90"/>
      <c r="R7" s="90"/>
    </row>
    <row r="8" spans="1:18" ht="86.4" hidden="1" x14ac:dyDescent="0.55000000000000004">
      <c r="A8" s="27">
        <v>7</v>
      </c>
      <c r="B8" s="23" t="s">
        <v>52</v>
      </c>
      <c r="C8" s="32" t="s">
        <v>53</v>
      </c>
      <c r="D8" s="23">
        <f>IF('Final List'!$C8=0,0,1)</f>
        <v>1</v>
      </c>
      <c r="E8" s="23" t="s">
        <v>19</v>
      </c>
      <c r="F8" s="23"/>
      <c r="G8" s="23" t="s">
        <v>32</v>
      </c>
      <c r="H8" s="48" t="s">
        <v>1546</v>
      </c>
      <c r="I8" s="48" t="s">
        <v>55</v>
      </c>
      <c r="J8" s="48"/>
      <c r="K8" s="44" t="s">
        <v>56</v>
      </c>
      <c r="L8" s="27" t="s">
        <v>27</v>
      </c>
      <c r="M8" t="s">
        <v>57</v>
      </c>
      <c r="O8" s="90"/>
      <c r="P8" s="90"/>
      <c r="Q8" s="90"/>
      <c r="R8" s="90"/>
    </row>
    <row r="9" spans="1:18" ht="100.8" hidden="1" x14ac:dyDescent="0.55000000000000004">
      <c r="A9" s="28">
        <v>8</v>
      </c>
      <c r="B9" s="24" t="s">
        <v>58</v>
      </c>
      <c r="C9" s="31" t="s">
        <v>59</v>
      </c>
      <c r="D9" s="24">
        <f>IF('Final List'!$C9=0,0,1)</f>
        <v>1</v>
      </c>
      <c r="E9" s="24" t="s">
        <v>27</v>
      </c>
      <c r="F9" s="24"/>
      <c r="G9" s="23" t="s">
        <v>32</v>
      </c>
      <c r="H9" s="49" t="s">
        <v>60</v>
      </c>
      <c r="I9" s="49" t="s">
        <v>61</v>
      </c>
      <c r="J9" s="49" t="s">
        <v>62</v>
      </c>
      <c r="K9" s="2" t="s">
        <v>63</v>
      </c>
      <c r="L9" s="28" t="s">
        <v>27</v>
      </c>
      <c r="M9" s="38"/>
      <c r="O9" s="90"/>
      <c r="P9" s="90"/>
      <c r="Q9" s="90"/>
      <c r="R9" s="90"/>
    </row>
    <row r="10" spans="1:18" ht="28.8" hidden="1" x14ac:dyDescent="0.55000000000000004">
      <c r="A10" s="27">
        <v>9</v>
      </c>
      <c r="B10" s="23" t="s">
        <v>64</v>
      </c>
      <c r="C10" s="34" t="s">
        <v>65</v>
      </c>
      <c r="D10" s="23">
        <f>IF('Final List'!$C10=0,0,1)</f>
        <v>1</v>
      </c>
      <c r="E10" s="23" t="s">
        <v>27</v>
      </c>
      <c r="F10" s="23"/>
      <c r="G10" s="23" t="s">
        <v>303</v>
      </c>
      <c r="H10" s="48" t="s">
        <v>66</v>
      </c>
      <c r="I10" s="48"/>
      <c r="J10" s="48" t="s">
        <v>67</v>
      </c>
      <c r="K10" s="44" t="s">
        <v>23</v>
      </c>
      <c r="L10" s="27" t="s">
        <v>27</v>
      </c>
      <c r="M10" s="39" t="s">
        <v>68</v>
      </c>
      <c r="O10" s="90"/>
      <c r="P10" s="90"/>
      <c r="Q10" s="90"/>
      <c r="R10" s="90"/>
    </row>
    <row r="11" spans="1:18" ht="86.4" hidden="1" x14ac:dyDescent="0.55000000000000004">
      <c r="A11" s="28">
        <v>10</v>
      </c>
      <c r="B11" s="24" t="s">
        <v>69</v>
      </c>
      <c r="C11" s="31" t="s">
        <v>70</v>
      </c>
      <c r="D11" s="24">
        <f>IF('Final List'!$C11=0,0,1)</f>
        <v>1</v>
      </c>
      <c r="E11" s="24" t="s">
        <v>27</v>
      </c>
      <c r="F11" s="24"/>
      <c r="G11" s="23" t="s">
        <v>303</v>
      </c>
      <c r="H11" s="49" t="s">
        <v>71</v>
      </c>
      <c r="I11" s="49"/>
      <c r="J11" s="49" t="s">
        <v>72</v>
      </c>
      <c r="K11" s="2" t="s">
        <v>23</v>
      </c>
      <c r="L11" s="28" t="s">
        <v>27</v>
      </c>
      <c r="M11" s="24"/>
      <c r="O11" s="90"/>
      <c r="P11" s="90"/>
      <c r="Q11" s="90"/>
      <c r="R11" s="90"/>
    </row>
    <row r="12" spans="1:18" ht="144" hidden="1" x14ac:dyDescent="0.55000000000000004">
      <c r="A12" s="27">
        <v>11</v>
      </c>
      <c r="B12" s="23" t="s">
        <v>73</v>
      </c>
      <c r="C12" s="34" t="s">
        <v>74</v>
      </c>
      <c r="D12" s="23">
        <f>IF('Final List'!$C12=0,0,1)</f>
        <v>1</v>
      </c>
      <c r="E12" s="23" t="s">
        <v>27</v>
      </c>
      <c r="F12" s="23"/>
      <c r="G12" s="134" t="s">
        <v>1362</v>
      </c>
      <c r="H12" s="48" t="s">
        <v>75</v>
      </c>
      <c r="I12" s="48"/>
      <c r="J12" s="48" t="s">
        <v>76</v>
      </c>
      <c r="K12" s="44" t="s">
        <v>23</v>
      </c>
      <c r="L12" s="27" t="s">
        <v>27</v>
      </c>
      <c r="M12" s="23"/>
      <c r="O12" s="90"/>
      <c r="P12" s="90"/>
      <c r="Q12" s="90"/>
      <c r="R12" s="90"/>
    </row>
    <row r="13" spans="1:18" s="58" customFormat="1" ht="28.8" hidden="1" x14ac:dyDescent="0.55000000000000004">
      <c r="A13" s="59">
        <v>12</v>
      </c>
      <c r="B13" s="60" t="s">
        <v>77</v>
      </c>
      <c r="C13" s="63" t="s">
        <v>78</v>
      </c>
      <c r="D13" s="60">
        <f>IF('Final List'!$C13=0,0,1)</f>
        <v>1</v>
      </c>
      <c r="E13" s="60" t="s">
        <v>27</v>
      </c>
      <c r="F13" s="60"/>
      <c r="G13" s="134" t="s">
        <v>1362</v>
      </c>
      <c r="H13" s="61" t="s">
        <v>79</v>
      </c>
      <c r="I13" s="61"/>
      <c r="J13" s="61"/>
      <c r="K13" s="62" t="s">
        <v>23</v>
      </c>
      <c r="L13" s="59" t="s">
        <v>27</v>
      </c>
      <c r="M13" s="60"/>
      <c r="O13" s="90"/>
      <c r="P13" s="90"/>
      <c r="Q13" s="90"/>
      <c r="R13" s="90"/>
    </row>
    <row r="14" spans="1:18" ht="203.4" hidden="1" customHeight="1" x14ac:dyDescent="0.55000000000000004">
      <c r="A14" s="27">
        <v>13</v>
      </c>
      <c r="B14" s="23" t="s">
        <v>80</v>
      </c>
      <c r="C14" s="32" t="s">
        <v>81</v>
      </c>
      <c r="D14" s="23">
        <f>IF('Final List'!$C14=0,0,1)</f>
        <v>1</v>
      </c>
      <c r="E14" s="23" t="s">
        <v>19</v>
      </c>
      <c r="F14" s="23"/>
      <c r="G14" s="114" t="s">
        <v>32</v>
      </c>
      <c r="H14" s="48" t="s">
        <v>32</v>
      </c>
      <c r="I14" s="48" t="s">
        <v>83</v>
      </c>
      <c r="J14" s="48" t="s">
        <v>1553</v>
      </c>
      <c r="K14" s="44" t="s">
        <v>23</v>
      </c>
      <c r="L14" s="27" t="s">
        <v>19</v>
      </c>
      <c r="M14" s="23"/>
      <c r="N14" t="s">
        <v>85</v>
      </c>
      <c r="O14" s="90"/>
      <c r="P14" s="90"/>
      <c r="Q14" s="90"/>
      <c r="R14" s="90"/>
    </row>
    <row r="15" spans="1:18" hidden="1" x14ac:dyDescent="0.55000000000000004">
      <c r="A15" s="28">
        <v>14</v>
      </c>
      <c r="B15" s="24" t="s">
        <v>86</v>
      </c>
      <c r="C15" s="31" t="s">
        <v>87</v>
      </c>
      <c r="D15" s="24">
        <f>IF('Final List'!$C15=0,0,1)</f>
        <v>1</v>
      </c>
      <c r="E15" s="24"/>
      <c r="F15" s="24"/>
      <c r="G15" s="23" t="s">
        <v>32</v>
      </c>
      <c r="H15" s="49" t="s">
        <v>88</v>
      </c>
      <c r="I15" s="49" t="s">
        <v>89</v>
      </c>
      <c r="J15" s="49"/>
      <c r="K15" s="2" t="s">
        <v>1524</v>
      </c>
      <c r="L15" s="28" t="s">
        <v>19</v>
      </c>
      <c r="M15" s="24" t="s">
        <v>91</v>
      </c>
      <c r="O15" s="90"/>
      <c r="P15" s="90"/>
      <c r="Q15" s="90"/>
      <c r="R15" s="90"/>
    </row>
    <row r="16" spans="1:18" ht="28.8" hidden="1" x14ac:dyDescent="0.55000000000000004">
      <c r="A16" s="27">
        <v>15</v>
      </c>
      <c r="B16" s="23" t="s">
        <v>92</v>
      </c>
      <c r="C16" s="34" t="s">
        <v>93</v>
      </c>
      <c r="D16" s="23">
        <f>IF('Final List'!$C16=0,0,1)</f>
        <v>1</v>
      </c>
      <c r="E16" s="23"/>
      <c r="F16" s="23"/>
      <c r="G16" s="23" t="s">
        <v>32</v>
      </c>
      <c r="H16" s="48" t="s">
        <v>88</v>
      </c>
      <c r="I16" s="48" t="s">
        <v>94</v>
      </c>
      <c r="J16" s="48" t="s">
        <v>95</v>
      </c>
      <c r="K16" s="44" t="s">
        <v>23</v>
      </c>
      <c r="L16" s="27"/>
      <c r="M16" s="23"/>
      <c r="O16" s="90"/>
      <c r="P16" s="90"/>
      <c r="Q16" s="90"/>
      <c r="R16" s="90"/>
    </row>
    <row r="17" spans="1:18" hidden="1" x14ac:dyDescent="0.55000000000000004">
      <c r="A17" s="28">
        <v>16</v>
      </c>
      <c r="B17" s="24" t="s">
        <v>96</v>
      </c>
      <c r="C17" s="31" t="s">
        <v>97</v>
      </c>
      <c r="D17" s="24">
        <f>IF('Final List'!$C17=0,0,1)</f>
        <v>1</v>
      </c>
      <c r="E17" s="24" t="s">
        <v>19</v>
      </c>
      <c r="F17" s="24"/>
      <c r="G17" s="23" t="s">
        <v>32</v>
      </c>
      <c r="H17" s="49" t="s">
        <v>88</v>
      </c>
      <c r="I17" s="49" t="s">
        <v>98</v>
      </c>
      <c r="J17" s="49"/>
      <c r="K17" s="2" t="s">
        <v>23</v>
      </c>
      <c r="L17" s="28" t="s">
        <v>27</v>
      </c>
      <c r="M17" s="24"/>
      <c r="O17" s="90"/>
      <c r="P17" s="90"/>
      <c r="Q17" s="90"/>
      <c r="R17" s="90"/>
    </row>
    <row r="18" spans="1:18" ht="187.2" hidden="1" x14ac:dyDescent="0.55000000000000004">
      <c r="A18" s="27">
        <v>17</v>
      </c>
      <c r="B18" s="23" t="s">
        <v>99</v>
      </c>
      <c r="C18" s="32" t="s">
        <v>100</v>
      </c>
      <c r="D18" s="23">
        <f>IF('Final List'!$C18=0,0,1)</f>
        <v>1</v>
      </c>
      <c r="E18" s="23" t="s">
        <v>19</v>
      </c>
      <c r="F18" s="23"/>
      <c r="G18" s="134" t="s">
        <v>1362</v>
      </c>
      <c r="H18" s="48" t="s">
        <v>101</v>
      </c>
      <c r="I18" s="48"/>
      <c r="J18" s="48" t="s">
        <v>102</v>
      </c>
      <c r="K18" s="45" t="s">
        <v>1413</v>
      </c>
      <c r="L18" s="27"/>
      <c r="M18" s="23"/>
      <c r="N18" t="s">
        <v>85</v>
      </c>
      <c r="O18" s="90"/>
      <c r="P18" s="90"/>
      <c r="Q18" s="90"/>
      <c r="R18" s="90"/>
    </row>
    <row r="19" spans="1:18" ht="43.2" hidden="1" x14ac:dyDescent="0.55000000000000004">
      <c r="A19" s="28">
        <v>18</v>
      </c>
      <c r="B19" s="24" t="s">
        <v>104</v>
      </c>
      <c r="C19" s="33" t="s">
        <v>105</v>
      </c>
      <c r="D19" s="24">
        <f>IF('Final List'!$C19=0,0,1)</f>
        <v>1</v>
      </c>
      <c r="E19" s="24" t="s">
        <v>19</v>
      </c>
      <c r="F19" s="24"/>
      <c r="G19" s="23" t="s">
        <v>32</v>
      </c>
      <c r="H19" s="49" t="s">
        <v>88</v>
      </c>
      <c r="I19" s="49" t="s">
        <v>106</v>
      </c>
      <c r="J19" s="49"/>
      <c r="K19" s="2" t="s">
        <v>23</v>
      </c>
      <c r="L19" s="28" t="s">
        <v>27</v>
      </c>
      <c r="M19" s="24" t="s">
        <v>107</v>
      </c>
      <c r="O19" s="90"/>
      <c r="P19" s="90"/>
      <c r="Q19" s="90"/>
      <c r="R19" s="90"/>
    </row>
    <row r="20" spans="1:18" ht="150.6" customHeight="1" x14ac:dyDescent="0.55000000000000004">
      <c r="A20" s="27">
        <v>19</v>
      </c>
      <c r="B20" s="23" t="s">
        <v>108</v>
      </c>
      <c r="C20" s="34" t="s">
        <v>109</v>
      </c>
      <c r="D20" s="23">
        <f>IF('Final List'!$C20=0,0,1)</f>
        <v>1</v>
      </c>
      <c r="E20" s="23" t="s">
        <v>19</v>
      </c>
      <c r="F20" s="23"/>
      <c r="G20" s="114" t="s">
        <v>82</v>
      </c>
      <c r="H20" s="48" t="s">
        <v>82</v>
      </c>
      <c r="I20" s="48" t="s">
        <v>110</v>
      </c>
      <c r="J20" s="48" t="s">
        <v>1557</v>
      </c>
      <c r="K20" s="44" t="s">
        <v>47</v>
      </c>
      <c r="L20" s="27" t="s">
        <v>19</v>
      </c>
      <c r="M20" s="23" t="s">
        <v>113</v>
      </c>
      <c r="O20" s="90"/>
      <c r="P20" s="90"/>
      <c r="Q20" s="90"/>
      <c r="R20" s="90"/>
    </row>
    <row r="21" spans="1:18" s="58" customFormat="1" ht="57.6" hidden="1" x14ac:dyDescent="0.55000000000000004">
      <c r="A21" s="59">
        <v>20</v>
      </c>
      <c r="B21" s="60" t="s">
        <v>114</v>
      </c>
      <c r="C21" s="63" t="s">
        <v>115</v>
      </c>
      <c r="D21" s="60">
        <f>IF('Final List'!$C21=0,0,1)</f>
        <v>1</v>
      </c>
      <c r="E21" s="60" t="s">
        <v>19</v>
      </c>
      <c r="F21" s="60"/>
      <c r="G21" s="134" t="s">
        <v>1362</v>
      </c>
      <c r="H21" s="61" t="s">
        <v>116</v>
      </c>
      <c r="I21" s="61" t="s">
        <v>117</v>
      </c>
      <c r="J21" s="61" t="s">
        <v>118</v>
      </c>
      <c r="K21" s="62" t="s">
        <v>23</v>
      </c>
      <c r="L21" s="59" t="s">
        <v>27</v>
      </c>
      <c r="M21" s="60"/>
      <c r="O21" s="90"/>
      <c r="P21" s="90"/>
      <c r="Q21" s="90"/>
      <c r="R21" s="90"/>
    </row>
    <row r="22" spans="1:18" ht="72" hidden="1" x14ac:dyDescent="0.55000000000000004">
      <c r="A22" s="27">
        <v>21</v>
      </c>
      <c r="B22" s="23" t="s">
        <v>119</v>
      </c>
      <c r="C22" s="32" t="s">
        <v>120</v>
      </c>
      <c r="D22" s="23">
        <f>IF('Final List'!$C22=0,0,1)</f>
        <v>1</v>
      </c>
      <c r="E22" s="23" t="s">
        <v>27</v>
      </c>
      <c r="F22" s="23"/>
      <c r="G22" s="134" t="s">
        <v>1362</v>
      </c>
      <c r="H22" s="48" t="s">
        <v>121</v>
      </c>
      <c r="I22" s="48" t="s">
        <v>122</v>
      </c>
      <c r="J22" s="48" t="s">
        <v>123</v>
      </c>
      <c r="K22" s="44" t="s">
        <v>23</v>
      </c>
      <c r="L22" s="27" t="s">
        <v>27</v>
      </c>
      <c r="M22" s="23"/>
      <c r="O22" s="90"/>
      <c r="P22" s="90"/>
      <c r="Q22" s="90"/>
      <c r="R22" s="90"/>
    </row>
    <row r="23" spans="1:18" ht="100.8" hidden="1" x14ac:dyDescent="0.55000000000000004">
      <c r="A23" s="28">
        <v>22</v>
      </c>
      <c r="B23" s="24" t="s">
        <v>124</v>
      </c>
      <c r="C23" s="33" t="s">
        <v>125</v>
      </c>
      <c r="D23" s="24">
        <f>IF('Final List'!$C23=0,0,1)</f>
        <v>1</v>
      </c>
      <c r="E23" s="24" t="s">
        <v>19</v>
      </c>
      <c r="F23" s="24"/>
      <c r="G23" s="23" t="s">
        <v>32</v>
      </c>
      <c r="H23" s="49" t="s">
        <v>88</v>
      </c>
      <c r="I23" s="49" t="s">
        <v>126</v>
      </c>
      <c r="J23" s="49" t="s">
        <v>127</v>
      </c>
      <c r="K23" s="2" t="s">
        <v>47</v>
      </c>
      <c r="L23" s="28" t="s">
        <v>19</v>
      </c>
      <c r="M23" t="s">
        <v>128</v>
      </c>
      <c r="O23" s="90"/>
      <c r="P23" s="90"/>
      <c r="Q23" s="90"/>
      <c r="R23" s="90"/>
    </row>
    <row r="24" spans="1:18" ht="100.8" hidden="1" x14ac:dyDescent="0.55000000000000004">
      <c r="A24" s="27">
        <v>23</v>
      </c>
      <c r="B24" s="23" t="s">
        <v>129</v>
      </c>
      <c r="C24" s="34" t="s">
        <v>130</v>
      </c>
      <c r="D24" s="23">
        <f>IF('Final List'!$C24=0,0,1)</f>
        <v>1</v>
      </c>
      <c r="E24" s="23" t="s">
        <v>27</v>
      </c>
      <c r="F24" s="23"/>
      <c r="G24" s="134" t="s">
        <v>1362</v>
      </c>
      <c r="H24" s="48" t="s">
        <v>131</v>
      </c>
      <c r="I24" s="48" t="s">
        <v>132</v>
      </c>
      <c r="J24" s="48" t="s">
        <v>133</v>
      </c>
      <c r="K24" s="44" t="s">
        <v>23</v>
      </c>
      <c r="L24" s="27" t="s">
        <v>19</v>
      </c>
      <c r="M24" s="23"/>
      <c r="O24" s="90"/>
      <c r="P24" s="90"/>
      <c r="Q24" s="90"/>
      <c r="R24" s="90"/>
    </row>
    <row r="25" spans="1:18" ht="83.4" hidden="1" customHeight="1" x14ac:dyDescent="0.55000000000000004">
      <c r="A25" s="28">
        <v>24</v>
      </c>
      <c r="B25" s="24" t="s">
        <v>134</v>
      </c>
      <c r="C25" s="31" t="s">
        <v>81</v>
      </c>
      <c r="D25" s="24">
        <f>IF('Final List'!$C25=0,0,1)</f>
        <v>1</v>
      </c>
      <c r="E25" s="24" t="s">
        <v>19</v>
      </c>
      <c r="F25" s="24"/>
      <c r="G25" s="114" t="s">
        <v>32</v>
      </c>
      <c r="H25" s="49" t="s">
        <v>82</v>
      </c>
      <c r="I25" s="49" t="s">
        <v>83</v>
      </c>
      <c r="J25" s="49" t="s">
        <v>84</v>
      </c>
      <c r="K25" s="2" t="s">
        <v>23</v>
      </c>
      <c r="L25" s="28" t="s">
        <v>19</v>
      </c>
      <c r="M25" s="24" t="s">
        <v>135</v>
      </c>
      <c r="O25" s="90"/>
      <c r="P25" s="90"/>
      <c r="Q25" s="90"/>
      <c r="R25" s="90"/>
    </row>
    <row r="26" spans="1:18" s="58" customFormat="1" ht="187.2" hidden="1" x14ac:dyDescent="0.55000000000000004">
      <c r="A26" s="53">
        <v>25</v>
      </c>
      <c r="B26" s="54" t="s">
        <v>136</v>
      </c>
      <c r="C26" s="55" t="s">
        <v>137</v>
      </c>
      <c r="D26" s="54">
        <f>IF('Final List'!$C26=0,0,1)</f>
        <v>1</v>
      </c>
      <c r="E26" s="54"/>
      <c r="F26" s="54"/>
      <c r="G26" s="134" t="s">
        <v>1362</v>
      </c>
      <c r="H26" s="56" t="s">
        <v>138</v>
      </c>
      <c r="I26" s="56" t="s">
        <v>139</v>
      </c>
      <c r="J26" s="56" t="s">
        <v>140</v>
      </c>
      <c r="K26" s="57" t="s">
        <v>23</v>
      </c>
      <c r="L26" s="53" t="s">
        <v>27</v>
      </c>
      <c r="M26" s="54"/>
      <c r="O26" s="90"/>
      <c r="P26" s="90"/>
      <c r="Q26" s="90"/>
      <c r="R26" s="90"/>
    </row>
    <row r="27" spans="1:18" ht="28.8" hidden="1" x14ac:dyDescent="0.55000000000000004">
      <c r="A27" s="28">
        <v>26</v>
      </c>
      <c r="B27" s="24" t="s">
        <v>141</v>
      </c>
      <c r="C27" s="31" t="s">
        <v>142</v>
      </c>
      <c r="D27" s="24">
        <f>IF('Final List'!$C27=0,0,1)</f>
        <v>1</v>
      </c>
      <c r="E27" s="24" t="s">
        <v>19</v>
      </c>
      <c r="F27" s="24"/>
      <c r="G27" s="134" t="s">
        <v>1362</v>
      </c>
      <c r="H27" s="49" t="s">
        <v>143</v>
      </c>
      <c r="I27" s="49" t="s">
        <v>144</v>
      </c>
      <c r="J27" s="49"/>
      <c r="K27" s="2" t="s">
        <v>23</v>
      </c>
      <c r="L27" s="28" t="s">
        <v>27</v>
      </c>
      <c r="M27" s="24"/>
      <c r="O27" s="90"/>
      <c r="P27" s="90"/>
      <c r="Q27" s="90"/>
      <c r="R27" s="90"/>
    </row>
    <row r="28" spans="1:18" s="58" customFormat="1" hidden="1" x14ac:dyDescent="0.55000000000000004">
      <c r="A28" s="53">
        <v>27</v>
      </c>
      <c r="B28" s="54" t="s">
        <v>145</v>
      </c>
      <c r="C28" s="55" t="s">
        <v>146</v>
      </c>
      <c r="D28" s="54">
        <f>IF('Final List'!$C28=0,0,1)</f>
        <v>1</v>
      </c>
      <c r="E28" s="54" t="s">
        <v>27</v>
      </c>
      <c r="F28" s="54"/>
      <c r="G28" s="134" t="s">
        <v>1362</v>
      </c>
      <c r="H28" s="56" t="s">
        <v>147</v>
      </c>
      <c r="I28" s="56"/>
      <c r="J28" s="56" t="s">
        <v>148</v>
      </c>
      <c r="K28" s="57" t="s">
        <v>23</v>
      </c>
      <c r="L28" s="53" t="s">
        <v>19</v>
      </c>
      <c r="M28" s="54"/>
      <c r="N28" s="58" t="s">
        <v>149</v>
      </c>
      <c r="O28" s="90"/>
      <c r="P28" s="90"/>
      <c r="Q28" s="90"/>
      <c r="R28" s="90"/>
    </row>
    <row r="29" spans="1:18" ht="28.8" hidden="1" x14ac:dyDescent="0.55000000000000004">
      <c r="A29" s="28">
        <v>28</v>
      </c>
      <c r="B29" s="24" t="s">
        <v>150</v>
      </c>
      <c r="C29" s="31" t="s">
        <v>151</v>
      </c>
      <c r="D29" s="24">
        <f>IF('Final List'!$C29=0,0,1)</f>
        <v>1</v>
      </c>
      <c r="E29" s="24" t="s">
        <v>19</v>
      </c>
      <c r="F29" s="24"/>
      <c r="G29" s="134" t="s">
        <v>1362</v>
      </c>
      <c r="H29" s="49" t="s">
        <v>152</v>
      </c>
      <c r="I29" s="49" t="s">
        <v>153</v>
      </c>
      <c r="J29" s="49"/>
      <c r="K29" s="2" t="s">
        <v>23</v>
      </c>
      <c r="L29" s="28" t="s">
        <v>19</v>
      </c>
      <c r="M29" s="24"/>
      <c r="N29" t="s">
        <v>154</v>
      </c>
      <c r="O29" s="90"/>
      <c r="P29" s="90"/>
      <c r="Q29" s="90"/>
      <c r="R29" s="90"/>
    </row>
    <row r="30" spans="1:18" ht="57.6" hidden="1" x14ac:dyDescent="0.55000000000000004">
      <c r="A30" s="27">
        <v>29</v>
      </c>
      <c r="B30" s="23" t="s">
        <v>155</v>
      </c>
      <c r="C30" s="34" t="s">
        <v>156</v>
      </c>
      <c r="D30" s="23">
        <f>IF('Final List'!$C30=0,0,1)</f>
        <v>1</v>
      </c>
      <c r="E30" s="23" t="s">
        <v>19</v>
      </c>
      <c r="F30" s="23"/>
      <c r="G30" s="23" t="s">
        <v>303</v>
      </c>
      <c r="H30" s="48" t="s">
        <v>157</v>
      </c>
      <c r="I30" s="48" t="s">
        <v>158</v>
      </c>
      <c r="J30" s="48"/>
      <c r="K30" s="44" t="s">
        <v>23</v>
      </c>
      <c r="L30" s="27" t="s">
        <v>19</v>
      </c>
      <c r="M30" s="23"/>
      <c r="N30" t="s">
        <v>159</v>
      </c>
      <c r="O30" s="90"/>
      <c r="P30" s="90"/>
      <c r="Q30" s="90"/>
      <c r="R30" s="90"/>
    </row>
    <row r="31" spans="1:18" hidden="1" x14ac:dyDescent="0.55000000000000004">
      <c r="A31" s="28">
        <v>30</v>
      </c>
      <c r="B31" s="24" t="s">
        <v>160</v>
      </c>
      <c r="C31" s="31" t="s">
        <v>161</v>
      </c>
      <c r="D31" s="24">
        <f>IF('Final List'!$C31=0,0,1)</f>
        <v>1</v>
      </c>
      <c r="E31" s="24" t="s">
        <v>19</v>
      </c>
      <c r="F31" s="24"/>
      <c r="G31" s="23" t="s">
        <v>1358</v>
      </c>
      <c r="H31" s="49" t="s">
        <v>162</v>
      </c>
      <c r="I31" s="49" t="s">
        <v>163</v>
      </c>
      <c r="J31" s="49"/>
      <c r="K31" s="2" t="s">
        <v>23</v>
      </c>
      <c r="L31" s="28" t="s">
        <v>19</v>
      </c>
      <c r="M31" s="24"/>
      <c r="O31" s="90"/>
      <c r="P31" s="90"/>
      <c r="Q31" s="90"/>
      <c r="R31" s="90"/>
    </row>
    <row r="32" spans="1:18" ht="72" hidden="1" x14ac:dyDescent="0.55000000000000004">
      <c r="A32" s="27">
        <v>31</v>
      </c>
      <c r="B32" s="23" t="s">
        <v>164</v>
      </c>
      <c r="C32" s="34" t="s">
        <v>165</v>
      </c>
      <c r="D32" s="23">
        <f>IF('Final List'!$C32=0,0,1)</f>
        <v>1</v>
      </c>
      <c r="E32" s="23" t="s">
        <v>27</v>
      </c>
      <c r="F32" s="23"/>
      <c r="G32" s="134" t="s">
        <v>1362</v>
      </c>
      <c r="H32" s="48" t="s">
        <v>166</v>
      </c>
      <c r="I32" s="48" t="s">
        <v>167</v>
      </c>
      <c r="J32" s="48"/>
      <c r="K32" s="44" t="s">
        <v>23</v>
      </c>
      <c r="L32" s="27" t="s">
        <v>19</v>
      </c>
      <c r="M32" s="23"/>
      <c r="O32" s="90"/>
      <c r="P32" s="90"/>
      <c r="Q32" s="90"/>
      <c r="R32" s="90"/>
    </row>
    <row r="33" spans="1:18" ht="43.2" hidden="1" x14ac:dyDescent="0.55000000000000004">
      <c r="A33" s="28">
        <v>32</v>
      </c>
      <c r="B33" s="24" t="s">
        <v>168</v>
      </c>
      <c r="C33" s="33" t="s">
        <v>169</v>
      </c>
      <c r="D33" s="24">
        <f>IF('Final List'!$C33=0,0,1)</f>
        <v>1</v>
      </c>
      <c r="E33" s="24" t="s">
        <v>19</v>
      </c>
      <c r="F33" s="24"/>
      <c r="G33" s="134" t="s">
        <v>1362</v>
      </c>
      <c r="H33" s="49" t="s">
        <v>170</v>
      </c>
      <c r="I33" s="49" t="s">
        <v>171</v>
      </c>
      <c r="J33" s="49" t="s">
        <v>172</v>
      </c>
      <c r="K33" s="2" t="s">
        <v>23</v>
      </c>
      <c r="L33" s="28" t="s">
        <v>19</v>
      </c>
      <c r="M33" s="24"/>
      <c r="O33" s="90"/>
      <c r="P33" s="90"/>
      <c r="Q33" s="90"/>
      <c r="R33" s="90"/>
    </row>
    <row r="34" spans="1:18" ht="43.2" hidden="1" x14ac:dyDescent="0.55000000000000004">
      <c r="A34" s="27">
        <v>33</v>
      </c>
      <c r="B34" s="23" t="s">
        <v>173</v>
      </c>
      <c r="C34" s="32" t="s">
        <v>174</v>
      </c>
      <c r="D34" s="23">
        <f>IF('Final List'!$C34=0,0,1)</f>
        <v>1</v>
      </c>
      <c r="E34" s="23" t="s">
        <v>27</v>
      </c>
      <c r="F34" s="23"/>
      <c r="G34" s="114" t="s">
        <v>1548</v>
      </c>
      <c r="H34" s="48" t="s">
        <v>1554</v>
      </c>
      <c r="I34" s="48" t="s">
        <v>175</v>
      </c>
      <c r="J34" s="48" t="s">
        <v>176</v>
      </c>
      <c r="K34" s="44" t="s">
        <v>23</v>
      </c>
      <c r="L34" s="27" t="s">
        <v>19</v>
      </c>
      <c r="M34" s="23"/>
      <c r="O34" s="90"/>
      <c r="P34" s="90"/>
      <c r="Q34" s="90"/>
      <c r="R34" s="90"/>
    </row>
    <row r="35" spans="1:18" ht="43.2" hidden="1" x14ac:dyDescent="0.55000000000000004">
      <c r="A35" s="28">
        <v>34</v>
      </c>
      <c r="B35" s="24" t="s">
        <v>177</v>
      </c>
      <c r="C35" s="31" t="s">
        <v>178</v>
      </c>
      <c r="D35" s="24">
        <f>IF('Final List'!$C35=0,0,1)</f>
        <v>1</v>
      </c>
      <c r="E35" s="24" t="s">
        <v>19</v>
      </c>
      <c r="F35" s="24"/>
      <c r="G35" s="114" t="s">
        <v>1555</v>
      </c>
      <c r="H35" s="49" t="s">
        <v>1556</v>
      </c>
      <c r="I35" s="49" t="s">
        <v>179</v>
      </c>
      <c r="J35" s="49" t="s">
        <v>180</v>
      </c>
      <c r="K35" s="2" t="s">
        <v>1414</v>
      </c>
      <c r="L35" s="28" t="s">
        <v>19</v>
      </c>
      <c r="M35" s="24"/>
      <c r="O35" s="90"/>
      <c r="P35" s="90"/>
      <c r="Q35" s="90"/>
      <c r="R35" s="90"/>
    </row>
    <row r="36" spans="1:18" ht="43.2" hidden="1" x14ac:dyDescent="0.55000000000000004">
      <c r="A36" s="27">
        <v>35</v>
      </c>
      <c r="B36" s="23" t="s">
        <v>182</v>
      </c>
      <c r="C36" s="34" t="s">
        <v>183</v>
      </c>
      <c r="D36" s="23">
        <f>IF('Final List'!$C36=0,0,1)</f>
        <v>1</v>
      </c>
      <c r="E36" s="23" t="s">
        <v>19</v>
      </c>
      <c r="F36" s="23"/>
      <c r="G36" s="23" t="s">
        <v>32</v>
      </c>
      <c r="H36" s="48" t="s">
        <v>88</v>
      </c>
      <c r="I36" s="48" t="s">
        <v>184</v>
      </c>
      <c r="J36" s="48" t="s">
        <v>185</v>
      </c>
      <c r="K36" s="44" t="s">
        <v>23</v>
      </c>
      <c r="L36" s="27" t="s">
        <v>27</v>
      </c>
      <c r="M36" s="23" t="s">
        <v>186</v>
      </c>
      <c r="O36" s="90"/>
      <c r="P36" s="90"/>
      <c r="Q36" s="90"/>
      <c r="R36" s="90"/>
    </row>
    <row r="37" spans="1:18" hidden="1" x14ac:dyDescent="0.55000000000000004">
      <c r="A37" s="28">
        <v>36</v>
      </c>
      <c r="B37" s="24" t="s">
        <v>187</v>
      </c>
      <c r="C37" s="31"/>
      <c r="D37" s="24">
        <f>IF('Final List'!$C37=0,0,1)</f>
        <v>0</v>
      </c>
      <c r="E37" s="24"/>
      <c r="F37" s="24"/>
      <c r="G37" s="134" t="s">
        <v>1362</v>
      </c>
      <c r="H37" s="49">
        <v>0</v>
      </c>
      <c r="I37" s="49"/>
      <c r="J37" s="49" t="s">
        <v>1535</v>
      </c>
      <c r="K37" s="2" t="s">
        <v>23</v>
      </c>
      <c r="L37" s="28"/>
      <c r="M37" s="24"/>
      <c r="N37" t="s">
        <v>188</v>
      </c>
      <c r="O37" s="90"/>
      <c r="P37" s="90"/>
      <c r="Q37" s="90"/>
      <c r="R37" s="90"/>
    </row>
    <row r="38" spans="1:18" s="58" customFormat="1" ht="28.8" hidden="1" x14ac:dyDescent="0.55000000000000004">
      <c r="A38" s="53">
        <v>37</v>
      </c>
      <c r="B38" s="54" t="s">
        <v>189</v>
      </c>
      <c r="C38" s="64" t="s">
        <v>190</v>
      </c>
      <c r="D38" s="54">
        <f>IF('Final List'!$C38=0,0,1)</f>
        <v>1</v>
      </c>
      <c r="E38" s="54" t="s">
        <v>19</v>
      </c>
      <c r="F38" s="54"/>
      <c r="G38" s="134" t="s">
        <v>1362</v>
      </c>
      <c r="H38" s="56" t="s">
        <v>191</v>
      </c>
      <c r="I38" s="56" t="s">
        <v>192</v>
      </c>
      <c r="J38" s="56"/>
      <c r="K38" s="57" t="s">
        <v>193</v>
      </c>
      <c r="L38" s="53" t="s">
        <v>19</v>
      </c>
      <c r="M38" s="54"/>
      <c r="O38" s="90"/>
      <c r="P38" s="90"/>
      <c r="Q38" s="90"/>
      <c r="R38" s="90"/>
    </row>
    <row r="39" spans="1:18" s="58" customFormat="1" ht="115.2" hidden="1" x14ac:dyDescent="0.55000000000000004">
      <c r="A39" s="59">
        <v>38</v>
      </c>
      <c r="B39" s="60" t="s">
        <v>194</v>
      </c>
      <c r="C39" s="63" t="s">
        <v>195</v>
      </c>
      <c r="D39" s="60">
        <f>IF('Final List'!$C39=0,0,1)</f>
        <v>1</v>
      </c>
      <c r="E39" s="60" t="s">
        <v>27</v>
      </c>
      <c r="F39" s="60"/>
      <c r="G39" s="134" t="s">
        <v>1362</v>
      </c>
      <c r="H39" s="61" t="s">
        <v>1533</v>
      </c>
      <c r="I39" s="61"/>
      <c r="J39" s="61" t="s">
        <v>196</v>
      </c>
      <c r="K39" s="62" t="s">
        <v>23</v>
      </c>
      <c r="L39" s="59" t="s">
        <v>27</v>
      </c>
      <c r="M39" s="60"/>
      <c r="O39" s="90"/>
      <c r="P39" s="90"/>
      <c r="Q39" s="90"/>
      <c r="R39" s="90"/>
    </row>
    <row r="40" spans="1:18" s="58" customFormat="1" hidden="1" x14ac:dyDescent="0.55000000000000004">
      <c r="A40" s="53">
        <v>39</v>
      </c>
      <c r="B40" s="54" t="s">
        <v>197</v>
      </c>
      <c r="C40" s="55" t="s">
        <v>198</v>
      </c>
      <c r="D40" s="54">
        <f>IF('Final List'!$C40=0,0,1)</f>
        <v>1</v>
      </c>
      <c r="E40" s="54" t="s">
        <v>19</v>
      </c>
      <c r="F40" s="54"/>
      <c r="G40" s="134" t="s">
        <v>1362</v>
      </c>
      <c r="H40" s="56" t="s">
        <v>199</v>
      </c>
      <c r="I40" s="56" t="s">
        <v>200</v>
      </c>
      <c r="J40" s="56"/>
      <c r="K40" s="57" t="s">
        <v>23</v>
      </c>
      <c r="L40" s="53" t="s">
        <v>27</v>
      </c>
      <c r="M40" s="54"/>
      <c r="O40" s="90"/>
      <c r="P40" s="90"/>
      <c r="Q40" s="90"/>
      <c r="R40" s="90"/>
    </row>
    <row r="41" spans="1:18" ht="201.6" hidden="1" x14ac:dyDescent="0.55000000000000004">
      <c r="A41" s="28">
        <v>40</v>
      </c>
      <c r="B41" s="24" t="s">
        <v>201</v>
      </c>
      <c r="C41" s="31" t="s">
        <v>202</v>
      </c>
      <c r="D41" s="24">
        <f>IF('Final List'!$C41=0,0,1)</f>
        <v>1</v>
      </c>
      <c r="E41" s="24" t="s">
        <v>203</v>
      </c>
      <c r="F41" s="24"/>
      <c r="G41" s="23" t="s">
        <v>1358</v>
      </c>
      <c r="H41" s="49" t="s">
        <v>204</v>
      </c>
      <c r="I41" s="49" t="s">
        <v>205</v>
      </c>
      <c r="J41" s="49" t="s">
        <v>206</v>
      </c>
      <c r="K41" s="2" t="s">
        <v>23</v>
      </c>
      <c r="L41" s="24" t="s">
        <v>203</v>
      </c>
      <c r="M41" s="24"/>
    </row>
    <row r="42" spans="1:18" ht="201.6" hidden="1" x14ac:dyDescent="0.55000000000000004">
      <c r="A42" s="27">
        <v>41</v>
      </c>
      <c r="B42" s="23" t="s">
        <v>207</v>
      </c>
      <c r="C42" s="34" t="s">
        <v>208</v>
      </c>
      <c r="D42" s="23">
        <f>IF('Final List'!$C42=0,0,1)</f>
        <v>1</v>
      </c>
      <c r="E42" s="23" t="s">
        <v>27</v>
      </c>
      <c r="F42" s="23"/>
      <c r="G42" s="23" t="s">
        <v>32</v>
      </c>
      <c r="H42" s="48" t="s">
        <v>209</v>
      </c>
      <c r="I42" s="49" t="s">
        <v>210</v>
      </c>
      <c r="J42" s="49" t="s">
        <v>211</v>
      </c>
      <c r="K42" s="49" t="s">
        <v>23</v>
      </c>
      <c r="L42" s="23" t="s">
        <v>27</v>
      </c>
      <c r="M42" s="49">
        <f>_xlfn.IFNA(VLOOKUP(Table2[[#This Row],[Website]],'Contacted Companies'!$C$2:$L$28,10,FALSE),0)</f>
        <v>0</v>
      </c>
      <c r="N42">
        <f>_xlfn.IFNA(VLOOKUP(Table2[[#This Row],[Website]],'Contacted Companies'!$C$2:$L$28,11,FALSE),0)</f>
        <v>0</v>
      </c>
      <c r="Q42" t="s">
        <v>212</v>
      </c>
      <c r="R42" t="s">
        <v>213</v>
      </c>
    </row>
    <row r="43" spans="1:18" ht="72" hidden="1" x14ac:dyDescent="0.55000000000000004">
      <c r="A43" s="28">
        <v>42</v>
      </c>
      <c r="B43" s="24" t="s">
        <v>214</v>
      </c>
      <c r="C43" s="31" t="s">
        <v>215</v>
      </c>
      <c r="D43" s="24">
        <f>IF('Final List'!$C43=0,0,1)</f>
        <v>1</v>
      </c>
      <c r="E43" s="24" t="s">
        <v>27</v>
      </c>
      <c r="F43" s="24"/>
      <c r="G43" s="134" t="s">
        <v>1362</v>
      </c>
      <c r="H43" s="49" t="s">
        <v>216</v>
      </c>
      <c r="I43" s="49" t="s">
        <v>217</v>
      </c>
      <c r="J43" s="49" t="s">
        <v>218</v>
      </c>
      <c r="K43" s="2" t="s">
        <v>23</v>
      </c>
      <c r="L43" s="24" t="s">
        <v>27</v>
      </c>
      <c r="M43" s="49">
        <f>_xlfn.IFNA(VLOOKUP(Table2[[#This Row],[Website]],'Contacted Companies'!$C$2:$L$28,10,FALSE),0)</f>
        <v>0</v>
      </c>
      <c r="N43">
        <f>_xlfn.IFNA(VLOOKUP(Table2[[#This Row],[Website]],'Contacted Companies'!$C$2:$L$28,11,FALSE),0)</f>
        <v>0</v>
      </c>
      <c r="Q43" t="s">
        <v>212</v>
      </c>
    </row>
    <row r="44" spans="1:18" ht="100.8" hidden="1" x14ac:dyDescent="0.55000000000000004">
      <c r="A44" s="27">
        <v>43</v>
      </c>
      <c r="B44" s="23" t="s">
        <v>219</v>
      </c>
      <c r="C44" s="34" t="s">
        <v>220</v>
      </c>
      <c r="D44" s="23">
        <f>IF('Final List'!$C44=0,0,1)</f>
        <v>1</v>
      </c>
      <c r="E44" s="23" t="s">
        <v>19</v>
      </c>
      <c r="F44" s="23"/>
      <c r="G44" s="134" t="s">
        <v>1362</v>
      </c>
      <c r="H44" s="49" t="s">
        <v>221</v>
      </c>
      <c r="I44" s="49" t="s">
        <v>222</v>
      </c>
      <c r="J44" s="48" t="s">
        <v>223</v>
      </c>
      <c r="K44" s="44" t="s">
        <v>23</v>
      </c>
      <c r="L44" s="23" t="s">
        <v>19</v>
      </c>
      <c r="M44" s="49">
        <f>_xlfn.IFNA(VLOOKUP(Table2[[#This Row],[Website]],'Contacted Companies'!$C$2:$L$28,10,FALSE),0)</f>
        <v>0</v>
      </c>
      <c r="N44">
        <f>_xlfn.IFNA(VLOOKUP(Table2[[#This Row],[Website]],'Contacted Companies'!$C$2:$L$28,11,FALSE),0)</f>
        <v>0</v>
      </c>
    </row>
    <row r="45" spans="1:18" ht="187.2" hidden="1" x14ac:dyDescent="0.55000000000000004">
      <c r="A45" s="28">
        <v>44</v>
      </c>
      <c r="B45" s="24" t="s">
        <v>224</v>
      </c>
      <c r="C45" s="31" t="s">
        <v>225</v>
      </c>
      <c r="D45" s="24">
        <f>IF('Final List'!$C45=0,0,1)</f>
        <v>1</v>
      </c>
      <c r="E45" s="24" t="s">
        <v>19</v>
      </c>
      <c r="F45" s="24"/>
      <c r="G45" s="23" t="s">
        <v>32</v>
      </c>
      <c r="H45" s="49" t="s">
        <v>88</v>
      </c>
      <c r="I45" s="49" t="s">
        <v>226</v>
      </c>
      <c r="J45" s="49" t="s">
        <v>227</v>
      </c>
      <c r="K45" s="2" t="s">
        <v>23</v>
      </c>
      <c r="L45" s="24" t="s">
        <v>19</v>
      </c>
      <c r="M45" s="49" t="s">
        <v>228</v>
      </c>
      <c r="N45">
        <f>_xlfn.IFNA(VLOOKUP(Table2[[#This Row],[Website]],'Contacted Companies'!$C$2:$L$28,11,FALSE),0)</f>
        <v>0</v>
      </c>
      <c r="Q45" t="s">
        <v>212</v>
      </c>
      <c r="R45" s="88" t="s">
        <v>229</v>
      </c>
    </row>
    <row r="46" spans="1:18" ht="72" hidden="1" x14ac:dyDescent="0.55000000000000004">
      <c r="A46" s="27">
        <v>45</v>
      </c>
      <c r="B46" s="23" t="s">
        <v>230</v>
      </c>
      <c r="C46" s="34" t="s">
        <v>231</v>
      </c>
      <c r="D46" s="23">
        <f>IF('Final List'!$C46=0,0,1)</f>
        <v>1</v>
      </c>
      <c r="E46" s="23" t="s">
        <v>19</v>
      </c>
      <c r="F46" s="23"/>
      <c r="G46" s="23" t="s">
        <v>1358</v>
      </c>
      <c r="H46" s="49" t="s">
        <v>162</v>
      </c>
      <c r="I46" s="49" t="s">
        <v>232</v>
      </c>
      <c r="J46" s="48" t="s">
        <v>233</v>
      </c>
      <c r="K46" s="44" t="s">
        <v>23</v>
      </c>
      <c r="L46" s="23" t="s">
        <v>19</v>
      </c>
      <c r="M46" s="49">
        <f>_xlfn.IFNA(VLOOKUP(Table2[[#This Row],[Website]],'Contacted Companies'!$C$2:$L$28,10,FALSE),0)</f>
        <v>0</v>
      </c>
      <c r="N46">
        <f>_xlfn.IFNA(VLOOKUP(Table2[[#This Row],[Website]],'Contacted Companies'!$C$2:$L$28,11,FALSE),0)</f>
        <v>0</v>
      </c>
    </row>
    <row r="47" spans="1:18" ht="244.8" hidden="1" x14ac:dyDescent="0.55000000000000004">
      <c r="A47" s="28">
        <v>46</v>
      </c>
      <c r="B47" s="24" t="s">
        <v>234</v>
      </c>
      <c r="C47" s="33" t="s">
        <v>235</v>
      </c>
      <c r="D47" s="24">
        <f>IF('Final List'!$C47=0,0,1)</f>
        <v>1</v>
      </c>
      <c r="E47" s="24" t="s">
        <v>27</v>
      </c>
      <c r="F47" s="24"/>
      <c r="G47" s="23" t="s">
        <v>32</v>
      </c>
      <c r="H47" s="49" t="s">
        <v>236</v>
      </c>
      <c r="I47" s="49" t="s">
        <v>237</v>
      </c>
      <c r="J47" s="49" t="s">
        <v>238</v>
      </c>
      <c r="K47" s="46" t="s">
        <v>239</v>
      </c>
      <c r="L47" s="24" t="s">
        <v>27</v>
      </c>
      <c r="M47" s="49">
        <f>_xlfn.IFNA(VLOOKUP(Table2[[#This Row],[Website]],'Contacted Companies'!$C$2:$L$28,10,FALSE),0)</f>
        <v>0</v>
      </c>
      <c r="N47">
        <f>_xlfn.IFNA(VLOOKUP(Table2[[#This Row],[Website]],'Contacted Companies'!$C$2:$L$28,11,FALSE),0)</f>
        <v>0</v>
      </c>
    </row>
    <row r="48" spans="1:18" hidden="1" x14ac:dyDescent="0.55000000000000004">
      <c r="A48" s="27">
        <v>47</v>
      </c>
      <c r="B48" s="23" t="s">
        <v>240</v>
      </c>
      <c r="C48" s="34" t="s">
        <v>241</v>
      </c>
      <c r="D48" s="23">
        <f>IF('Final List'!$C48=0,0,1)</f>
        <v>1</v>
      </c>
      <c r="E48" s="23" t="s">
        <v>19</v>
      </c>
      <c r="F48" s="23"/>
      <c r="G48" s="134" t="s">
        <v>1362</v>
      </c>
      <c r="H48" s="49">
        <f>_xlfn.IFNA(VLOOKUP(Table2[[#This Row],[Website]],'Contacted Companies'!$C$2:$L$28,5,FALSE),0)</f>
        <v>0</v>
      </c>
      <c r="I48" s="49">
        <f>_xlfn.IFNA(VLOOKUP(Table2[[#This Row],[Website]],'Contacted Companies'!$C$2:$L$28,6,FALSE),0)</f>
        <v>0</v>
      </c>
      <c r="J48" s="48" t="s">
        <v>242</v>
      </c>
      <c r="K48" s="44" t="s">
        <v>23</v>
      </c>
      <c r="L48" s="23" t="s">
        <v>19</v>
      </c>
      <c r="M48" s="49">
        <f>_xlfn.IFNA(VLOOKUP(Table2[[#This Row],[Website]],'Contacted Companies'!$C$2:$L$28,10,FALSE),0)</f>
        <v>0</v>
      </c>
      <c r="N48">
        <f>_xlfn.IFNA(VLOOKUP(Table2[[#This Row],[Website]],'Contacted Companies'!$C$2:$L$28,11,FALSE),0)</f>
        <v>0</v>
      </c>
    </row>
    <row r="49" spans="1:18" ht="28.8" hidden="1" x14ac:dyDescent="0.55000000000000004">
      <c r="A49" s="28">
        <v>48</v>
      </c>
      <c r="B49" s="24" t="s">
        <v>243</v>
      </c>
      <c r="C49" s="31"/>
      <c r="D49" s="24">
        <f>IF('Final List'!$C49=0,0,1)</f>
        <v>0</v>
      </c>
      <c r="E49" s="24"/>
      <c r="F49" s="24"/>
      <c r="G49" s="134" t="s">
        <v>1362</v>
      </c>
      <c r="H49" s="48" t="s">
        <v>1534</v>
      </c>
      <c r="I49" s="48"/>
      <c r="J49" s="48" t="s">
        <v>1535</v>
      </c>
      <c r="K49" s="2" t="s">
        <v>23</v>
      </c>
      <c r="L49" s="24"/>
      <c r="M49" s="49">
        <f>_xlfn.IFNA(VLOOKUP(Table2[[#This Row],[Website]],'Contacted Companies'!$C$2:$L$28,10,FALSE),0)</f>
        <v>0</v>
      </c>
      <c r="N49">
        <f>_xlfn.IFNA(VLOOKUP(Table2[[#This Row],[Website]],'Contacted Companies'!$C$2:$L$28,11,FALSE),0)</f>
        <v>0</v>
      </c>
    </row>
    <row r="50" spans="1:18" ht="187.2" hidden="1" x14ac:dyDescent="0.55000000000000004">
      <c r="A50" s="27">
        <v>49</v>
      </c>
      <c r="B50" s="23" t="s">
        <v>244</v>
      </c>
      <c r="C50" s="32" t="s">
        <v>245</v>
      </c>
      <c r="D50" s="23">
        <f>IF('Final List'!$C50=0,0,1)</f>
        <v>1</v>
      </c>
      <c r="E50" s="23" t="s">
        <v>19</v>
      </c>
      <c r="F50" s="23"/>
      <c r="G50" s="23" t="s">
        <v>32</v>
      </c>
      <c r="H50" s="49" t="s">
        <v>32</v>
      </c>
      <c r="I50" s="81" t="s">
        <v>246</v>
      </c>
      <c r="J50" s="49" t="s">
        <v>247</v>
      </c>
      <c r="K50" s="44" t="s">
        <v>23</v>
      </c>
      <c r="L50" s="23" t="s">
        <v>19</v>
      </c>
      <c r="M50" s="49">
        <f>_xlfn.IFNA(VLOOKUP(Table2[[#This Row],[Website]],'Contacted Companies'!$C$2:$L$28,10,FALSE),0)</f>
        <v>0</v>
      </c>
      <c r="N50">
        <f>_xlfn.IFNA(VLOOKUP(Table2[[#This Row],[Website]],'Contacted Companies'!$C$2:$L$28,11,FALSE),0)</f>
        <v>0</v>
      </c>
    </row>
    <row r="51" spans="1:18" ht="273.60000000000002" hidden="1" x14ac:dyDescent="0.55000000000000004">
      <c r="A51" s="28">
        <v>50</v>
      </c>
      <c r="B51" s="24" t="s">
        <v>248</v>
      </c>
      <c r="C51" s="33" t="s">
        <v>249</v>
      </c>
      <c r="D51" s="24">
        <f>IF('Final List'!$C51=0,0,1)</f>
        <v>1</v>
      </c>
      <c r="E51" s="24" t="s">
        <v>19</v>
      </c>
      <c r="F51" s="24"/>
      <c r="G51" s="23" t="s">
        <v>32</v>
      </c>
      <c r="H51" s="49" t="s">
        <v>250</v>
      </c>
      <c r="I51" s="49" t="s">
        <v>251</v>
      </c>
      <c r="J51" s="49" t="s">
        <v>252</v>
      </c>
      <c r="K51" s="2" t="s">
        <v>1525</v>
      </c>
      <c r="L51" s="24" t="s">
        <v>19</v>
      </c>
      <c r="M51" s="49">
        <f>_xlfn.IFNA(VLOOKUP(Table2[[#This Row],[Website]],'Contacted Companies'!$C$2:$L$28,10,FALSE),0)</f>
        <v>0</v>
      </c>
      <c r="N51">
        <f>_xlfn.IFNA(VLOOKUP(Table2[[#This Row],[Website]],'Contacted Companies'!$C$2:$L$28,11,FALSE),0)</f>
        <v>0</v>
      </c>
      <c r="O51" s="89" t="s">
        <v>254</v>
      </c>
      <c r="P51" s="50" t="s">
        <v>255</v>
      </c>
    </row>
    <row r="52" spans="1:18" ht="244.8" hidden="1" x14ac:dyDescent="0.55000000000000004">
      <c r="A52" s="27">
        <v>51</v>
      </c>
      <c r="B52" s="23" t="s">
        <v>256</v>
      </c>
      <c r="C52" s="34" t="s">
        <v>257</v>
      </c>
      <c r="D52" s="23">
        <f>IF('Final List'!$C52=0,0,1)</f>
        <v>1</v>
      </c>
      <c r="E52" s="23" t="s">
        <v>27</v>
      </c>
      <c r="F52" s="23"/>
      <c r="G52" s="23" t="s">
        <v>32</v>
      </c>
      <c r="H52" s="49" t="s">
        <v>32</v>
      </c>
      <c r="I52" s="49" t="s">
        <v>258</v>
      </c>
      <c r="J52" s="48" t="s">
        <v>259</v>
      </c>
      <c r="K52" s="44" t="s">
        <v>23</v>
      </c>
      <c r="L52" s="23" t="s">
        <v>27</v>
      </c>
      <c r="M52" s="49">
        <f>_xlfn.IFNA(VLOOKUP(Table2[[#This Row],[Website]],'Contacted Companies'!$C$2:$L$28,10,FALSE),0)</f>
        <v>0</v>
      </c>
      <c r="N52">
        <f>_xlfn.IFNA(VLOOKUP(Table2[[#This Row],[Website]],'Contacted Companies'!$C$2:$L$28,11,FALSE),0)</f>
        <v>0</v>
      </c>
      <c r="Q52" t="s">
        <v>212</v>
      </c>
    </row>
    <row r="53" spans="1:18" ht="106.2" hidden="1" customHeight="1" x14ac:dyDescent="0.55000000000000004">
      <c r="A53" s="28">
        <v>52</v>
      </c>
      <c r="B53" s="24" t="s">
        <v>260</v>
      </c>
      <c r="C53" s="33" t="s">
        <v>261</v>
      </c>
      <c r="D53" s="24">
        <f>IF('Final List'!$C53=0,0,1)</f>
        <v>1</v>
      </c>
      <c r="E53" s="24" t="s">
        <v>27</v>
      </c>
      <c r="F53" s="24"/>
      <c r="G53" s="23" t="s">
        <v>1358</v>
      </c>
      <c r="H53" s="49" t="s">
        <v>262</v>
      </c>
      <c r="I53" s="49" t="s">
        <v>263</v>
      </c>
      <c r="J53" s="49" t="s">
        <v>264</v>
      </c>
      <c r="K53" s="2" t="s">
        <v>23</v>
      </c>
      <c r="L53" s="24" t="s">
        <v>27</v>
      </c>
      <c r="M53" s="49">
        <f>_xlfn.IFNA(VLOOKUP(Table2[[#This Row],[Website]],'Contacted Companies'!$C$2:$L$28,10,FALSE),0)</f>
        <v>0</v>
      </c>
      <c r="N53">
        <f>_xlfn.IFNA(VLOOKUP(Table2[[#This Row],[Website]],'Contacted Companies'!$C$2:$L$28,11,FALSE),0)</f>
        <v>0</v>
      </c>
      <c r="Q53" t="s">
        <v>212</v>
      </c>
    </row>
    <row r="54" spans="1:18" ht="100.8" x14ac:dyDescent="0.55000000000000004">
      <c r="A54" s="27">
        <v>53</v>
      </c>
      <c r="B54" s="23" t="s">
        <v>265</v>
      </c>
      <c r="C54" s="32" t="s">
        <v>266</v>
      </c>
      <c r="D54" s="23">
        <f>IF('Final List'!$C54=0,0,1)</f>
        <v>1</v>
      </c>
      <c r="E54" s="23" t="s">
        <v>27</v>
      </c>
      <c r="F54" s="23"/>
      <c r="G54" s="114" t="s">
        <v>82</v>
      </c>
      <c r="H54" s="49" t="s">
        <v>82</v>
      </c>
      <c r="I54" s="49" t="s">
        <v>267</v>
      </c>
      <c r="J54" s="48" t="s">
        <v>268</v>
      </c>
      <c r="K54" s="44" t="s">
        <v>47</v>
      </c>
      <c r="L54" s="23" t="s">
        <v>27</v>
      </c>
      <c r="M54" s="49">
        <f>_xlfn.IFNA(VLOOKUP(Table2[[#This Row],[Website]],'Contacted Companies'!$C$2:$L$28,10,FALSE),0)</f>
        <v>0</v>
      </c>
      <c r="N54">
        <f>_xlfn.IFNA(VLOOKUP(Table2[[#This Row],[Website]],'Contacted Companies'!$C$2:$L$28,11,FALSE),0)</f>
        <v>0</v>
      </c>
      <c r="Q54" t="s">
        <v>212</v>
      </c>
    </row>
    <row r="55" spans="1:18" s="87" customFormat="1" ht="115.2" hidden="1" x14ac:dyDescent="0.55000000000000004">
      <c r="A55" s="82">
        <v>54</v>
      </c>
      <c r="B55" s="83" t="s">
        <v>269</v>
      </c>
      <c r="C55" s="84" t="s">
        <v>270</v>
      </c>
      <c r="D55" s="83">
        <f>IF('Final List'!$C55=0,0,1)</f>
        <v>1</v>
      </c>
      <c r="E55" s="83" t="s">
        <v>19</v>
      </c>
      <c r="F55" s="83"/>
      <c r="G55" s="23" t="s">
        <v>32</v>
      </c>
      <c r="H55" s="85" t="str">
        <f>_xlfn.IFNA(VLOOKUP(Table2[[#This Row],[Website]],'Contacted Companies'!$C$2:$L$28,5,FALSE),0)</f>
        <v>Manufacturing</v>
      </c>
      <c r="I55" s="85" t="str">
        <f>_xlfn.IFNA(VLOOKUP(Table2[[#This Row],[Website]],'Contacted Companies'!$C$2:$L$28,6,FALSE),0)</f>
        <v>Creating solutions for machine and process efficiencies,  Creating turnkey process planning and implementation for your manufacturing line,                    FOOD AND BEVERAGE DIVISION:  Custom machine/component design and manufacturing,  OEM parts replacement and equipment refurbishmen Development of new processing line to enhance productivity.</v>
      </c>
      <c r="J55" s="85"/>
      <c r="K55" s="86" t="s">
        <v>271</v>
      </c>
      <c r="L55" s="83" t="s">
        <v>19</v>
      </c>
      <c r="M55" s="85">
        <f>_xlfn.IFNA(VLOOKUP(Table2[[#This Row],[Website]],'Contacted Companies'!$C$2:$L$28,10,FALSE),0)</f>
        <v>0</v>
      </c>
      <c r="N55" s="87" t="e">
        <f>_xlfn.IFNA(VLOOKUP(Table2[[#This Row],[Website]],'Contacted Companies'!$C$2:$L$28,11,FALSE),0)</f>
        <v>#REF!</v>
      </c>
      <c r="O55"/>
      <c r="P55"/>
      <c r="Q55" t="s">
        <v>212</v>
      </c>
      <c r="R55"/>
    </row>
    <row r="56" spans="1:18" ht="288" hidden="1" x14ac:dyDescent="0.55000000000000004">
      <c r="A56" s="27">
        <v>55</v>
      </c>
      <c r="B56" s="23" t="s">
        <v>272</v>
      </c>
      <c r="C56" s="34" t="s">
        <v>273</v>
      </c>
      <c r="D56" s="23">
        <f>IF('Final List'!$C56=0,0,1)</f>
        <v>1</v>
      </c>
      <c r="E56" s="23" t="s">
        <v>27</v>
      </c>
      <c r="F56" s="23"/>
      <c r="G56" s="23" t="s">
        <v>32</v>
      </c>
      <c r="H56" s="49" t="s">
        <v>32</v>
      </c>
      <c r="I56" s="49" t="s">
        <v>274</v>
      </c>
      <c r="J56" s="48" t="s">
        <v>275</v>
      </c>
      <c r="K56" s="44" t="s">
        <v>23</v>
      </c>
      <c r="L56" s="23" t="s">
        <v>27</v>
      </c>
      <c r="M56" s="49">
        <f>_xlfn.IFNA(VLOOKUP(Table2[[#This Row],[Website]],'Contacted Companies'!$C$2:$L$28,10,FALSE),0)</f>
        <v>0</v>
      </c>
      <c r="N56">
        <f>_xlfn.IFNA(VLOOKUP(Table2[[#This Row],[Website]],'Contacted Companies'!$C$2:$L$28,11,FALSE),0)</f>
        <v>0</v>
      </c>
      <c r="P56" s="50" t="s">
        <v>276</v>
      </c>
    </row>
    <row r="57" spans="1:18" ht="129.6" hidden="1" x14ac:dyDescent="0.55000000000000004">
      <c r="A57" s="28">
        <v>56</v>
      </c>
      <c r="B57" s="24" t="s">
        <v>277</v>
      </c>
      <c r="C57" s="31" t="s">
        <v>278</v>
      </c>
      <c r="D57" s="24">
        <f>IF('Final List'!$C57=0,0,1)</f>
        <v>1</v>
      </c>
      <c r="E57" s="24" t="s">
        <v>19</v>
      </c>
      <c r="F57" s="24"/>
      <c r="G57" s="23" t="s">
        <v>32</v>
      </c>
      <c r="H57" s="49" t="s">
        <v>88</v>
      </c>
      <c r="I57" s="49" t="s">
        <v>279</v>
      </c>
      <c r="J57" s="49" t="s">
        <v>280</v>
      </c>
      <c r="K57" s="44" t="s">
        <v>281</v>
      </c>
      <c r="L57" s="24" t="s">
        <v>19</v>
      </c>
      <c r="M57" s="49" t="s">
        <v>282</v>
      </c>
      <c r="N57">
        <f>_xlfn.IFNA(VLOOKUP(Table2[[#This Row],[Website]],'Contacted Companies'!$C$2:$L$28,11,FALSE),0)</f>
        <v>0</v>
      </c>
    </row>
    <row r="58" spans="1:18" ht="187.2" hidden="1" x14ac:dyDescent="0.55000000000000004">
      <c r="A58" s="27">
        <v>57</v>
      </c>
      <c r="B58" s="23" t="s">
        <v>283</v>
      </c>
      <c r="C58" s="34" t="s">
        <v>284</v>
      </c>
      <c r="D58" s="23">
        <f>IF('Final List'!$C58=0,0,1)</f>
        <v>1</v>
      </c>
      <c r="E58" s="23" t="s">
        <v>27</v>
      </c>
      <c r="F58" s="23"/>
      <c r="G58" s="23" t="s">
        <v>32</v>
      </c>
      <c r="H58" s="49" t="s">
        <v>88</v>
      </c>
      <c r="I58" s="49" t="s">
        <v>285</v>
      </c>
      <c r="J58" s="48" t="s">
        <v>286</v>
      </c>
      <c r="K58" s="44" t="s">
        <v>23</v>
      </c>
      <c r="L58" s="23" t="s">
        <v>27</v>
      </c>
      <c r="M58" s="49">
        <f>_xlfn.IFNA(VLOOKUP(Table2[[#This Row],[Website]],'Contacted Companies'!$C$2:$L$28,10,FALSE),0)</f>
        <v>0</v>
      </c>
      <c r="N58">
        <f>_xlfn.IFNA(VLOOKUP(Table2[[#This Row],[Website]],'Contacted Companies'!$C$2:$L$28,11,FALSE),0)</f>
        <v>0</v>
      </c>
    </row>
    <row r="59" spans="1:18" ht="201.6" hidden="1" x14ac:dyDescent="0.55000000000000004">
      <c r="A59" s="28">
        <v>58</v>
      </c>
      <c r="B59" s="24" t="s">
        <v>287</v>
      </c>
      <c r="C59" s="31" t="s">
        <v>288</v>
      </c>
      <c r="D59" s="24">
        <f>IF('Final List'!$C59=0,0,1)</f>
        <v>1</v>
      </c>
      <c r="E59" s="24" t="s">
        <v>27</v>
      </c>
      <c r="F59" s="24"/>
      <c r="G59" s="23" t="s">
        <v>32</v>
      </c>
      <c r="H59" s="49" t="s">
        <v>289</v>
      </c>
      <c r="I59" s="49" t="s">
        <v>290</v>
      </c>
      <c r="J59" s="49" t="s">
        <v>291</v>
      </c>
      <c r="K59" s="47" t="s">
        <v>23</v>
      </c>
      <c r="L59" s="24" t="s">
        <v>27</v>
      </c>
      <c r="M59" s="49">
        <f>_xlfn.IFNA(VLOOKUP(Table2[[#This Row],[Website]],'Contacted Companies'!$C$2:$L$28,10,FALSE),0)</f>
        <v>0</v>
      </c>
      <c r="N59">
        <f>_xlfn.IFNA(VLOOKUP(Table2[[#This Row],[Website]],'Contacted Companies'!$C$2:$L$28,11,FALSE),0)</f>
        <v>0</v>
      </c>
    </row>
    <row r="60" spans="1:18" ht="115.2" hidden="1" x14ac:dyDescent="0.55000000000000004">
      <c r="A60" s="27">
        <v>59</v>
      </c>
      <c r="B60" s="23" t="s">
        <v>292</v>
      </c>
      <c r="C60" s="34" t="s">
        <v>293</v>
      </c>
      <c r="D60" s="23">
        <f>IF('Final List'!$C60=0,0,1)</f>
        <v>1</v>
      </c>
      <c r="E60" s="23" t="s">
        <v>27</v>
      </c>
      <c r="F60" s="23"/>
      <c r="G60" s="134" t="s">
        <v>1548</v>
      </c>
      <c r="H60" s="49" t="s">
        <v>294</v>
      </c>
      <c r="I60" s="49" t="s">
        <v>295</v>
      </c>
      <c r="J60" s="48" t="s">
        <v>296</v>
      </c>
      <c r="K60" s="44" t="s">
        <v>23</v>
      </c>
      <c r="L60" s="23" t="s">
        <v>27</v>
      </c>
      <c r="M60" s="49">
        <f>_xlfn.IFNA(VLOOKUP(Table2[[#This Row],[Website]],'Contacted Companies'!$C$2:$L$28,10,FALSE),0)</f>
        <v>0</v>
      </c>
      <c r="N60">
        <f>_xlfn.IFNA(VLOOKUP(Table2[[#This Row],[Website]],'Contacted Companies'!$C$2:$L$28,11,FALSE),0)</f>
        <v>0</v>
      </c>
    </row>
    <row r="61" spans="1:18" ht="115.2" hidden="1" x14ac:dyDescent="0.55000000000000004">
      <c r="A61" s="28">
        <v>60</v>
      </c>
      <c r="B61" s="24" t="s">
        <v>297</v>
      </c>
      <c r="C61" s="33" t="s">
        <v>298</v>
      </c>
      <c r="D61" s="24">
        <f>IF('Final List'!$C61=0,0,1)</f>
        <v>1</v>
      </c>
      <c r="E61" s="24" t="s">
        <v>27</v>
      </c>
      <c r="F61" s="24"/>
      <c r="G61" s="23" t="s">
        <v>1358</v>
      </c>
      <c r="H61" s="49" t="s">
        <v>204</v>
      </c>
      <c r="I61" s="49" t="s">
        <v>299</v>
      </c>
      <c r="J61" s="49" t="s">
        <v>300</v>
      </c>
      <c r="K61" s="2" t="s">
        <v>23</v>
      </c>
      <c r="L61" s="24" t="s">
        <v>27</v>
      </c>
      <c r="M61" s="49">
        <f>_xlfn.IFNA(VLOOKUP(Table2[[#This Row],[Website]],'Contacted Companies'!$C$2:$L$28,10,FALSE),0)</f>
        <v>0</v>
      </c>
      <c r="N61">
        <f>_xlfn.IFNA(VLOOKUP(Table2[[#This Row],[Website]],'Contacted Companies'!$C$2:$L$28,11,FALSE),0)</f>
        <v>0</v>
      </c>
      <c r="Q61" t="s">
        <v>212</v>
      </c>
    </row>
    <row r="62" spans="1:18" ht="115.2" hidden="1" x14ac:dyDescent="0.55000000000000004">
      <c r="A62" s="27">
        <v>61</v>
      </c>
      <c r="B62" s="23" t="s">
        <v>301</v>
      </c>
      <c r="C62" s="32" t="s">
        <v>302</v>
      </c>
      <c r="D62" s="23">
        <f>IF('Final List'!$C62=0,0,1)</f>
        <v>1</v>
      </c>
      <c r="E62" s="23" t="s">
        <v>27</v>
      </c>
      <c r="F62" s="23"/>
      <c r="G62" s="23" t="s">
        <v>303</v>
      </c>
      <c r="H62" s="49" t="s">
        <v>303</v>
      </c>
      <c r="I62" s="49" t="s">
        <v>304</v>
      </c>
      <c r="J62" s="48" t="s">
        <v>305</v>
      </c>
      <c r="K62" s="44" t="s">
        <v>23</v>
      </c>
      <c r="L62" s="23" t="s">
        <v>27</v>
      </c>
      <c r="M62" s="49">
        <f>_xlfn.IFNA(VLOOKUP(Table2[[#This Row],[Website]],'Contacted Companies'!$C$2:$L$28,10,FALSE),0)</f>
        <v>0</v>
      </c>
      <c r="N62">
        <f>_xlfn.IFNA(VLOOKUP(Table2[[#This Row],[Website]],'Contacted Companies'!$C$2:$L$28,11,FALSE),0)</f>
        <v>0</v>
      </c>
    </row>
    <row r="63" spans="1:18" hidden="1" x14ac:dyDescent="0.55000000000000004">
      <c r="A63" s="28">
        <v>62</v>
      </c>
      <c r="B63" s="24" t="s">
        <v>306</v>
      </c>
      <c r="C63" s="31" t="s">
        <v>307</v>
      </c>
      <c r="D63" s="24">
        <f>IF('Final List'!$C63=0,0,1)</f>
        <v>1</v>
      </c>
      <c r="E63" s="24" t="s">
        <v>308</v>
      </c>
      <c r="F63" s="24"/>
      <c r="G63" s="134" t="s">
        <v>1362</v>
      </c>
      <c r="H63" s="49">
        <v>0</v>
      </c>
      <c r="I63" s="49">
        <v>0</v>
      </c>
      <c r="J63" s="49" t="s">
        <v>309</v>
      </c>
      <c r="K63" s="2" t="s">
        <v>23</v>
      </c>
      <c r="L63" s="24" t="s">
        <v>308</v>
      </c>
      <c r="M63" s="49">
        <f>_xlfn.IFNA(VLOOKUP(Table2[[#This Row],[Website]],'Contacted Companies'!$C$2:$L$28,10,FALSE),0)</f>
        <v>0</v>
      </c>
      <c r="N63">
        <f>_xlfn.IFNA(VLOOKUP(Table2[[#This Row],[Website]],'Contacted Companies'!$C$2:$L$28,11,FALSE),0)</f>
        <v>0</v>
      </c>
    </row>
    <row r="64" spans="1:18" ht="100.8" hidden="1" x14ac:dyDescent="0.55000000000000004">
      <c r="A64" s="27">
        <v>63</v>
      </c>
      <c r="B64" s="23" t="s">
        <v>310</v>
      </c>
      <c r="C64" s="34" t="s">
        <v>311</v>
      </c>
      <c r="D64" s="23">
        <f>IF('Final List'!$C64=0,0,1)</f>
        <v>1</v>
      </c>
      <c r="E64" s="23" t="s">
        <v>203</v>
      </c>
      <c r="F64" s="23"/>
      <c r="G64" s="23" t="s">
        <v>32</v>
      </c>
      <c r="H64" s="49" t="s">
        <v>88</v>
      </c>
      <c r="I64" s="49" t="s">
        <v>312</v>
      </c>
      <c r="J64" s="48"/>
      <c r="K64" s="44" t="s">
        <v>23</v>
      </c>
      <c r="L64" s="23" t="s">
        <v>203</v>
      </c>
      <c r="M64" s="49">
        <f>_xlfn.IFNA(VLOOKUP(Table2[[#This Row],[Website]],'Contacted Companies'!$C$2:$L$28,10,FALSE),0)</f>
        <v>0</v>
      </c>
      <c r="N64">
        <f>_xlfn.IFNA(VLOOKUP(Table2[[#This Row],[Website]],'Contacted Companies'!$C$2:$L$28,11,FALSE),0)</f>
        <v>0</v>
      </c>
      <c r="R64" s="50" t="s">
        <v>313</v>
      </c>
    </row>
    <row r="65" spans="1:18" ht="86.4" hidden="1" x14ac:dyDescent="0.55000000000000004">
      <c r="A65" s="28">
        <v>64</v>
      </c>
      <c r="B65" s="24" t="s">
        <v>314</v>
      </c>
      <c r="C65" s="31" t="s">
        <v>315</v>
      </c>
      <c r="D65" s="24">
        <f>IF('Final List'!$C65=0,0,1)</f>
        <v>1</v>
      </c>
      <c r="E65" s="24" t="s">
        <v>27</v>
      </c>
      <c r="F65" s="24"/>
      <c r="G65" s="23" t="s">
        <v>1358</v>
      </c>
      <c r="H65" s="49" t="s">
        <v>316</v>
      </c>
      <c r="I65" s="49" t="s">
        <v>317</v>
      </c>
      <c r="J65" s="49" t="s">
        <v>318</v>
      </c>
      <c r="K65" s="2" t="s">
        <v>23</v>
      </c>
      <c r="L65" s="24" t="s">
        <v>27</v>
      </c>
      <c r="M65" s="49">
        <f>_xlfn.IFNA(VLOOKUP(Table2[[#This Row],[Website]],'Contacted Companies'!$C$2:$L$28,10,FALSE),0)</f>
        <v>0</v>
      </c>
      <c r="N65">
        <f>_xlfn.IFNA(VLOOKUP(Table2[[#This Row],[Website]],'Contacted Companies'!$C$2:$L$28,11,FALSE),0)</f>
        <v>0</v>
      </c>
      <c r="R65" t="s">
        <v>319</v>
      </c>
    </row>
    <row r="66" spans="1:18" hidden="1" x14ac:dyDescent="0.55000000000000004">
      <c r="A66" s="27">
        <v>65</v>
      </c>
      <c r="B66" s="23" t="s">
        <v>320</v>
      </c>
      <c r="C66" s="34" t="s">
        <v>321</v>
      </c>
      <c r="D66" s="23">
        <f>IF('Final List'!$C66=0,0,1)</f>
        <v>1</v>
      </c>
      <c r="E66" s="23" t="s">
        <v>27</v>
      </c>
      <c r="F66" s="23"/>
      <c r="G66" s="134" t="s">
        <v>1362</v>
      </c>
      <c r="H66" s="49">
        <v>0</v>
      </c>
      <c r="I66" s="49">
        <v>0</v>
      </c>
      <c r="J66" s="48" t="s">
        <v>1551</v>
      </c>
      <c r="K66" s="44" t="s">
        <v>23</v>
      </c>
      <c r="L66" s="23" t="s">
        <v>27</v>
      </c>
      <c r="M66" s="49">
        <f>_xlfn.IFNA(VLOOKUP(Table2[[#This Row],[Website]],'Contacted Companies'!$C$2:$L$28,10,FALSE),0)</f>
        <v>0</v>
      </c>
      <c r="N66">
        <f>_xlfn.IFNA(VLOOKUP(Table2[[#This Row],[Website]],'Contacted Companies'!$C$2:$L$28,11,FALSE),0)</f>
        <v>0</v>
      </c>
    </row>
    <row r="67" spans="1:18" ht="72" hidden="1" x14ac:dyDescent="0.55000000000000004">
      <c r="A67" s="28">
        <v>66</v>
      </c>
      <c r="B67" s="24" t="s">
        <v>322</v>
      </c>
      <c r="C67" s="33" t="s">
        <v>323</v>
      </c>
      <c r="D67" s="24">
        <f>IF('Final List'!$C67=0,0,1)</f>
        <v>1</v>
      </c>
      <c r="E67" s="24" t="s">
        <v>19</v>
      </c>
      <c r="F67" s="24"/>
      <c r="G67" s="23" t="s">
        <v>32</v>
      </c>
      <c r="H67" s="49" t="s">
        <v>324</v>
      </c>
      <c r="I67" s="49" t="s">
        <v>325</v>
      </c>
      <c r="J67" s="49" t="s">
        <v>326</v>
      </c>
      <c r="K67" s="2" t="s">
        <v>327</v>
      </c>
      <c r="L67" s="24" t="s">
        <v>19</v>
      </c>
      <c r="M67" s="49" t="s">
        <v>328</v>
      </c>
      <c r="N67">
        <f>_xlfn.IFNA(VLOOKUP(Table2[[#This Row],[Website]],'Contacted Companies'!$C$2:$L$28,11,FALSE),0)</f>
        <v>0</v>
      </c>
      <c r="O67" t="s">
        <v>329</v>
      </c>
      <c r="R67" t="s">
        <v>330</v>
      </c>
    </row>
    <row r="68" spans="1:18" ht="100.8" hidden="1" x14ac:dyDescent="0.55000000000000004">
      <c r="A68" s="27">
        <v>67</v>
      </c>
      <c r="B68" s="23" t="s">
        <v>331</v>
      </c>
      <c r="C68" s="32" t="s">
        <v>332</v>
      </c>
      <c r="D68" s="23">
        <f>IF('Final List'!$C68=0,0,1)</f>
        <v>1</v>
      </c>
      <c r="E68" s="23" t="s">
        <v>19</v>
      </c>
      <c r="F68" s="23"/>
      <c r="G68" s="134" t="s">
        <v>1548</v>
      </c>
      <c r="H68" s="49" t="s">
        <v>333</v>
      </c>
      <c r="I68" s="49" t="s">
        <v>334</v>
      </c>
      <c r="J68" s="48" t="s">
        <v>335</v>
      </c>
      <c r="K68" s="44" t="s">
        <v>23</v>
      </c>
      <c r="L68" s="23" t="s">
        <v>19</v>
      </c>
      <c r="M68" s="49" t="s">
        <v>336</v>
      </c>
      <c r="N68">
        <f>_xlfn.IFNA(VLOOKUP(Table2[[#This Row],[Website]],'Contacted Companies'!$C$2:$L$28,11,FALSE),0)</f>
        <v>0</v>
      </c>
    </row>
    <row r="69" spans="1:18" ht="100.8" hidden="1" x14ac:dyDescent="0.55000000000000004">
      <c r="A69" s="28">
        <v>68</v>
      </c>
      <c r="B69" s="24" t="s">
        <v>337</v>
      </c>
      <c r="C69" s="31" t="s">
        <v>338</v>
      </c>
      <c r="D69" s="24">
        <f>IF('Final List'!$C69=0,0,1)</f>
        <v>1</v>
      </c>
      <c r="E69" s="24" t="s">
        <v>19</v>
      </c>
      <c r="F69" s="24"/>
      <c r="G69" s="23" t="s">
        <v>32</v>
      </c>
      <c r="H69" s="49" t="s">
        <v>88</v>
      </c>
      <c r="I69" s="49" t="s">
        <v>339</v>
      </c>
      <c r="J69" s="49" t="s">
        <v>340</v>
      </c>
      <c r="K69" s="2" t="s">
        <v>23</v>
      </c>
      <c r="L69" s="24" t="s">
        <v>19</v>
      </c>
      <c r="M69" s="49">
        <f>_xlfn.IFNA(VLOOKUP(Table2[[#This Row],[Website]],'Contacted Companies'!$C$2:$L$28,10,FALSE),0)</f>
        <v>0</v>
      </c>
      <c r="N69">
        <f>_xlfn.IFNA(VLOOKUP(Table2[[#This Row],[Website]],'Contacted Companies'!$C$2:$L$28,11,FALSE),0)</f>
        <v>0</v>
      </c>
      <c r="R69" t="s">
        <v>341</v>
      </c>
    </row>
    <row r="70" spans="1:18" ht="302.39999999999998" hidden="1" x14ac:dyDescent="0.55000000000000004">
      <c r="A70" s="27">
        <v>69</v>
      </c>
      <c r="B70" s="23" t="s">
        <v>342</v>
      </c>
      <c r="C70" s="34" t="s">
        <v>343</v>
      </c>
      <c r="D70" s="23">
        <f>IF('Final List'!$C70=0,0,1)</f>
        <v>1</v>
      </c>
      <c r="E70" s="23" t="s">
        <v>19</v>
      </c>
      <c r="F70" s="23"/>
      <c r="G70" s="134" t="s">
        <v>1362</v>
      </c>
      <c r="H70" s="49" t="s">
        <v>344</v>
      </c>
      <c r="I70" s="49" t="s">
        <v>345</v>
      </c>
      <c r="J70" s="48" t="s">
        <v>346</v>
      </c>
      <c r="K70" s="44" t="s">
        <v>23</v>
      </c>
      <c r="L70" s="23" t="s">
        <v>19</v>
      </c>
      <c r="M70" s="49">
        <f>_xlfn.IFNA(VLOOKUP(Table2[[#This Row],[Website]],'Contacted Companies'!$C$2:$L$28,10,FALSE),0)</f>
        <v>0</v>
      </c>
      <c r="N70">
        <f>_xlfn.IFNA(VLOOKUP(Table2[[#This Row],[Website]],'Contacted Companies'!$C$2:$L$28,11,FALSE),0)</f>
        <v>0</v>
      </c>
    </row>
    <row r="71" spans="1:18" ht="288" hidden="1" x14ac:dyDescent="0.55000000000000004">
      <c r="A71" s="28">
        <v>70</v>
      </c>
      <c r="B71" s="24" t="s">
        <v>347</v>
      </c>
      <c r="C71" s="31" t="s">
        <v>348</v>
      </c>
      <c r="D71" s="24">
        <f>IF('Final List'!$C71=0,0,1)</f>
        <v>1</v>
      </c>
      <c r="E71" s="24" t="s">
        <v>27</v>
      </c>
      <c r="F71" s="24"/>
      <c r="G71" s="23" t="s">
        <v>32</v>
      </c>
      <c r="H71" s="49" t="s">
        <v>349</v>
      </c>
      <c r="I71" s="49" t="s">
        <v>350</v>
      </c>
      <c r="J71" s="49" t="s">
        <v>351</v>
      </c>
      <c r="K71" s="2" t="s">
        <v>23</v>
      </c>
      <c r="L71" s="24" t="s">
        <v>27</v>
      </c>
      <c r="M71" s="49">
        <f>_xlfn.IFNA(VLOOKUP(Table2[[#This Row],[Website]],'Contacted Companies'!$C$2:$L$28,10,FALSE),0)</f>
        <v>0</v>
      </c>
      <c r="N71">
        <f>_xlfn.IFNA(VLOOKUP(Table2[[#This Row],[Website]],'Contacted Companies'!$C$2:$L$28,11,FALSE),0)</f>
        <v>0</v>
      </c>
    </row>
    <row r="72" spans="1:18" hidden="1" x14ac:dyDescent="0.55000000000000004">
      <c r="A72" s="27">
        <v>71</v>
      </c>
      <c r="B72" s="23" t="s">
        <v>352</v>
      </c>
      <c r="C72" s="34" t="s">
        <v>353</v>
      </c>
      <c r="D72" s="23">
        <f>IF('Final List'!$C72=0,0,1)</f>
        <v>1</v>
      </c>
      <c r="E72" s="23" t="s">
        <v>27</v>
      </c>
      <c r="F72" s="23"/>
      <c r="G72" s="134" t="s">
        <v>1362</v>
      </c>
      <c r="H72" s="49">
        <v>0</v>
      </c>
      <c r="I72" s="49">
        <v>0</v>
      </c>
      <c r="J72" s="48" t="s">
        <v>354</v>
      </c>
      <c r="K72" s="44" t="s">
        <v>23</v>
      </c>
      <c r="L72" s="23" t="s">
        <v>27</v>
      </c>
      <c r="M72" s="49">
        <f>_xlfn.IFNA(VLOOKUP(Table2[[#This Row],[Website]],'Contacted Companies'!$C$2:$L$28,10,FALSE),0)</f>
        <v>0</v>
      </c>
      <c r="N72">
        <f>_xlfn.IFNA(VLOOKUP(Table2[[#This Row],[Website]],'Contacted Companies'!$C$2:$L$28,11,FALSE),0)</f>
        <v>0</v>
      </c>
    </row>
    <row r="73" spans="1:18" ht="201.6" hidden="1" x14ac:dyDescent="0.55000000000000004">
      <c r="A73" s="28">
        <v>72</v>
      </c>
      <c r="B73" s="24" t="s">
        <v>355</v>
      </c>
      <c r="C73" s="33" t="s">
        <v>356</v>
      </c>
      <c r="D73" s="24">
        <f>IF('Final List'!$C73=0,0,1)</f>
        <v>1</v>
      </c>
      <c r="E73" s="24" t="s">
        <v>308</v>
      </c>
      <c r="F73" s="24"/>
      <c r="G73" s="23" t="s">
        <v>32</v>
      </c>
      <c r="H73" s="49" t="s">
        <v>357</v>
      </c>
      <c r="I73" s="49" t="s">
        <v>358</v>
      </c>
      <c r="J73" s="49" t="s">
        <v>359</v>
      </c>
      <c r="K73" s="2" t="s">
        <v>23</v>
      </c>
      <c r="L73" s="24" t="s">
        <v>308</v>
      </c>
      <c r="M73" s="49">
        <f>_xlfn.IFNA(VLOOKUP(Table2[[#This Row],[Website]],'Contacted Companies'!$C$2:$L$28,10,FALSE),0)</f>
        <v>0</v>
      </c>
      <c r="N73">
        <f>_xlfn.IFNA(VLOOKUP(Table2[[#This Row],[Website]],'Contacted Companies'!$C$2:$L$28,11,FALSE),0)</f>
        <v>0</v>
      </c>
    </row>
    <row r="74" spans="1:18" ht="201.6" hidden="1" x14ac:dyDescent="0.55000000000000004">
      <c r="A74" s="27">
        <v>73</v>
      </c>
      <c r="B74" s="23" t="s">
        <v>360</v>
      </c>
      <c r="C74" s="32" t="s">
        <v>361</v>
      </c>
      <c r="D74" s="23">
        <f>IF('Final List'!$C74=0,0,1)</f>
        <v>1</v>
      </c>
      <c r="E74" s="23" t="s">
        <v>27</v>
      </c>
      <c r="F74" s="23"/>
      <c r="G74" s="23" t="s">
        <v>32</v>
      </c>
      <c r="H74" s="49" t="s">
        <v>362</v>
      </c>
      <c r="I74" s="49" t="s">
        <v>363</v>
      </c>
      <c r="J74" s="48" t="s">
        <v>364</v>
      </c>
      <c r="K74" s="44" t="s">
        <v>23</v>
      </c>
      <c r="L74" s="23" t="s">
        <v>27</v>
      </c>
      <c r="M74" s="49">
        <f>_xlfn.IFNA(VLOOKUP(Table2[[#This Row],[Website]],'Contacted Companies'!$C$2:$L$28,10,FALSE),0)</f>
        <v>0</v>
      </c>
      <c r="N74">
        <f>_xlfn.IFNA(VLOOKUP(Table2[[#This Row],[Website]],'Contacted Companies'!$C$2:$L$28,11,FALSE),0)</f>
        <v>0</v>
      </c>
    </row>
    <row r="75" spans="1:18" hidden="1" x14ac:dyDescent="0.55000000000000004">
      <c r="A75" s="28">
        <v>74</v>
      </c>
      <c r="B75" s="24" t="s">
        <v>365</v>
      </c>
      <c r="C75" s="31" t="s">
        <v>365</v>
      </c>
      <c r="D75" s="24">
        <f>IF('Final List'!$C75=0,0,1)</f>
        <v>1</v>
      </c>
      <c r="E75" s="24" t="s">
        <v>308</v>
      </c>
      <c r="F75" s="24"/>
      <c r="G75" s="134" t="s">
        <v>1362</v>
      </c>
      <c r="H75" s="49">
        <v>0</v>
      </c>
      <c r="I75" s="49">
        <v>0</v>
      </c>
      <c r="J75" s="49" t="s">
        <v>366</v>
      </c>
      <c r="K75" s="2" t="s">
        <v>23</v>
      </c>
      <c r="L75" s="24" t="s">
        <v>308</v>
      </c>
      <c r="M75" s="49">
        <f>_xlfn.IFNA(VLOOKUP(Table2[[#This Row],[Website]],'Contacted Companies'!$C$2:$L$28,10,FALSE),0)</f>
        <v>0</v>
      </c>
      <c r="N75">
        <f>_xlfn.IFNA(VLOOKUP(Table2[[#This Row],[Website]],'Contacted Companies'!$C$2:$L$28,11,FALSE),0)</f>
        <v>0</v>
      </c>
    </row>
    <row r="76" spans="1:18" ht="187.2" hidden="1" x14ac:dyDescent="0.55000000000000004">
      <c r="A76" s="27">
        <v>75</v>
      </c>
      <c r="B76" s="23" t="s">
        <v>367</v>
      </c>
      <c r="C76" s="32" t="s">
        <v>368</v>
      </c>
      <c r="D76" s="23">
        <f>IF('Final List'!$C76=0,0,1)</f>
        <v>1</v>
      </c>
      <c r="E76" s="23" t="s">
        <v>19</v>
      </c>
      <c r="F76" s="23"/>
      <c r="G76" s="23" t="s">
        <v>32</v>
      </c>
      <c r="H76" s="49" t="s">
        <v>32</v>
      </c>
      <c r="I76" s="49" t="s">
        <v>369</v>
      </c>
      <c r="J76" s="48" t="s">
        <v>370</v>
      </c>
      <c r="K76" s="44" t="s">
        <v>23</v>
      </c>
      <c r="L76" s="23" t="s">
        <v>19</v>
      </c>
      <c r="M76" s="49" t="s">
        <v>371</v>
      </c>
      <c r="N76">
        <f>_xlfn.IFNA(VLOOKUP(Table2[[#This Row],[Website]],'Contacted Companies'!$C$2:$L$28,11,FALSE),0)</f>
        <v>0</v>
      </c>
    </row>
    <row r="77" spans="1:18" ht="172.8" hidden="1" x14ac:dyDescent="0.55000000000000004">
      <c r="A77" s="28">
        <v>76</v>
      </c>
      <c r="B77" s="24" t="s">
        <v>372</v>
      </c>
      <c r="C77" s="31" t="s">
        <v>373</v>
      </c>
      <c r="D77" s="24">
        <f>IF('Final List'!$C77=0,0,1)</f>
        <v>1</v>
      </c>
      <c r="E77" s="24" t="s">
        <v>27</v>
      </c>
      <c r="F77" s="24"/>
      <c r="G77" s="134" t="s">
        <v>1362</v>
      </c>
      <c r="H77" s="49" t="s">
        <v>374</v>
      </c>
      <c r="I77" s="49">
        <v>0</v>
      </c>
      <c r="J77" s="49" t="s">
        <v>375</v>
      </c>
      <c r="K77" s="2" t="s">
        <v>23</v>
      </c>
      <c r="L77" s="24" t="s">
        <v>27</v>
      </c>
      <c r="M77" s="49" t="s">
        <v>376</v>
      </c>
      <c r="N77">
        <f>_xlfn.IFNA(VLOOKUP(Table2[[#This Row],[Website]],'Contacted Companies'!$C$2:$L$28,11,FALSE),0)</f>
        <v>0</v>
      </c>
    </row>
    <row r="78" spans="1:18" ht="244.8" hidden="1" x14ac:dyDescent="0.55000000000000004">
      <c r="A78" s="27">
        <v>77</v>
      </c>
      <c r="B78" s="23" t="s">
        <v>377</v>
      </c>
      <c r="C78" s="32" t="s">
        <v>378</v>
      </c>
      <c r="D78" s="23">
        <f>IF('Final List'!$C78=0,0,1)</f>
        <v>1</v>
      </c>
      <c r="E78" s="23" t="s">
        <v>27</v>
      </c>
      <c r="F78" s="23"/>
      <c r="G78" s="23" t="s">
        <v>32</v>
      </c>
      <c r="H78" s="49" t="s">
        <v>1528</v>
      </c>
      <c r="I78" s="49" t="s">
        <v>258</v>
      </c>
      <c r="J78" s="48" t="s">
        <v>259</v>
      </c>
      <c r="K78" s="44" t="s">
        <v>23</v>
      </c>
      <c r="L78" s="23" t="s">
        <v>27</v>
      </c>
      <c r="M78" s="49">
        <f>_xlfn.IFNA(VLOOKUP(Table2[[#This Row],[Website]],'Contacted Companies'!$C$2:$L$28,10,FALSE),0)</f>
        <v>0</v>
      </c>
      <c r="N78">
        <f>_xlfn.IFNA(VLOOKUP(Table2[[#This Row],[Website]],'Contacted Companies'!$C$2:$L$28,11,FALSE),0)</f>
        <v>0</v>
      </c>
    </row>
    <row r="79" spans="1:18" ht="115.2" hidden="1" x14ac:dyDescent="0.55000000000000004">
      <c r="A79" s="28">
        <v>78</v>
      </c>
      <c r="B79" s="24" t="s">
        <v>380</v>
      </c>
      <c r="C79" s="31" t="s">
        <v>381</v>
      </c>
      <c r="D79" s="24">
        <f>IF('Final List'!$C79=0,0,1)</f>
        <v>1</v>
      </c>
      <c r="E79" s="24" t="s">
        <v>19</v>
      </c>
      <c r="F79" s="24"/>
      <c r="G79" s="24" t="s">
        <v>382</v>
      </c>
      <c r="H79" s="49" t="s">
        <v>382</v>
      </c>
      <c r="I79" s="49" t="s">
        <v>383</v>
      </c>
      <c r="J79" s="49" t="s">
        <v>384</v>
      </c>
      <c r="K79" s="2" t="s">
        <v>23</v>
      </c>
      <c r="L79" s="24" t="s">
        <v>19</v>
      </c>
      <c r="M79" s="49">
        <f>_xlfn.IFNA(VLOOKUP(Table2[[#This Row],[Website]],'Contacted Companies'!$C$2:$L$28,10,FALSE),0)</f>
        <v>0</v>
      </c>
      <c r="N79">
        <f>_xlfn.IFNA(VLOOKUP(Table2[[#This Row],[Website]],'Contacted Companies'!$C$2:$L$28,11,FALSE),0)</f>
        <v>0</v>
      </c>
    </row>
    <row r="80" spans="1:18" ht="288" hidden="1" x14ac:dyDescent="0.55000000000000004">
      <c r="A80" s="27">
        <v>79</v>
      </c>
      <c r="B80" s="23" t="s">
        <v>385</v>
      </c>
      <c r="C80" s="34" t="s">
        <v>386</v>
      </c>
      <c r="D80" s="23">
        <f>IF('Final List'!$C80=0,0,1)</f>
        <v>1</v>
      </c>
      <c r="E80" s="23"/>
      <c r="F80" s="23"/>
      <c r="G80" s="24" t="s">
        <v>382</v>
      </c>
      <c r="H80" s="49" t="s">
        <v>382</v>
      </c>
      <c r="I80" s="49" t="s">
        <v>387</v>
      </c>
      <c r="J80" s="48" t="s">
        <v>388</v>
      </c>
      <c r="K80" s="44" t="s">
        <v>23</v>
      </c>
      <c r="L80" s="23"/>
      <c r="M80" s="49">
        <f>_xlfn.IFNA(VLOOKUP(Table2[[#This Row],[Website]],'Contacted Companies'!$C$2:$L$28,10,FALSE),0)</f>
        <v>0</v>
      </c>
      <c r="N80">
        <f>_xlfn.IFNA(VLOOKUP(Table2[[#This Row],[Website]],'Contacted Companies'!$C$2:$L$28,11,FALSE),0)</f>
        <v>0</v>
      </c>
    </row>
    <row r="81" spans="1:18" ht="57.6" hidden="1" x14ac:dyDescent="0.55000000000000004">
      <c r="A81" s="28">
        <v>80</v>
      </c>
      <c r="B81" s="24" t="s">
        <v>389</v>
      </c>
      <c r="C81" s="33" t="s">
        <v>390</v>
      </c>
      <c r="D81" s="24">
        <f>IF('Final List'!$C81=0,0,1)</f>
        <v>1</v>
      </c>
      <c r="E81" s="24" t="s">
        <v>27</v>
      </c>
      <c r="F81" s="24"/>
      <c r="G81" s="23" t="s">
        <v>32</v>
      </c>
      <c r="H81" s="49" t="s">
        <v>391</v>
      </c>
      <c r="I81" s="49" t="s">
        <v>392</v>
      </c>
      <c r="J81" s="49" t="s">
        <v>393</v>
      </c>
      <c r="K81" s="2" t="s">
        <v>23</v>
      </c>
      <c r="L81" s="24" t="s">
        <v>27</v>
      </c>
      <c r="M81" s="49">
        <f>_xlfn.IFNA(VLOOKUP(Table2[[#This Row],[Website]],'Contacted Companies'!$C$2:$L$28,10,FALSE),0)</f>
        <v>0</v>
      </c>
      <c r="N81">
        <f>_xlfn.IFNA(VLOOKUP(Table2[[#This Row],[Website]],'Contacted Companies'!$C$2:$L$28,11,FALSE),0)</f>
        <v>0</v>
      </c>
      <c r="Q81" t="s">
        <v>212</v>
      </c>
      <c r="R81" t="s">
        <v>394</v>
      </c>
    </row>
    <row r="82" spans="1:18" ht="100.8" hidden="1" x14ac:dyDescent="0.55000000000000004">
      <c r="A82" s="27">
        <v>81</v>
      </c>
      <c r="B82" s="23" t="s">
        <v>395</v>
      </c>
      <c r="C82" s="34" t="s">
        <v>396</v>
      </c>
      <c r="D82" s="23">
        <f>IF('Final List'!$C82=0,0,1)</f>
        <v>1</v>
      </c>
      <c r="E82" s="23" t="s">
        <v>27</v>
      </c>
      <c r="F82" s="23"/>
      <c r="G82" s="134" t="s">
        <v>1362</v>
      </c>
      <c r="H82" s="49" t="s">
        <v>397</v>
      </c>
      <c r="I82" s="49" t="s">
        <v>398</v>
      </c>
      <c r="J82" s="48" t="s">
        <v>399</v>
      </c>
      <c r="K82" s="44" t="s">
        <v>23</v>
      </c>
      <c r="L82" s="49">
        <f>_xlfn.IFNA(VLOOKUP(Table2[[#This Row],[Website]],'Contacted Companies'!$C$2:$L$28,9,FALSE),0)</f>
        <v>0</v>
      </c>
      <c r="M82" s="49"/>
      <c r="N82">
        <f>_xlfn.IFNA(VLOOKUP(Table2[[#This Row],[Website]],'Contacted Companies'!$C$2:$L$28,11,FALSE),0)</f>
        <v>0</v>
      </c>
      <c r="O82" s="90"/>
      <c r="P82" s="90" t="s">
        <v>1280</v>
      </c>
      <c r="Q82" s="90"/>
      <c r="R82" s="90"/>
    </row>
    <row r="83" spans="1:18" ht="100.8" hidden="1" x14ac:dyDescent="0.55000000000000004">
      <c r="A83" s="28">
        <v>82</v>
      </c>
      <c r="B83" s="24" t="s">
        <v>400</v>
      </c>
      <c r="C83" s="33" t="s">
        <v>401</v>
      </c>
      <c r="D83" s="24">
        <f>IF('Final List'!$C83=0,0,1)</f>
        <v>1</v>
      </c>
      <c r="E83" s="24" t="s">
        <v>27</v>
      </c>
      <c r="F83" s="24"/>
      <c r="G83" s="134" t="s">
        <v>1362</v>
      </c>
      <c r="H83" s="48" t="s">
        <v>402</v>
      </c>
      <c r="I83" s="49" t="s">
        <v>403</v>
      </c>
      <c r="J83" s="49" t="s">
        <v>404</v>
      </c>
      <c r="K83" s="2" t="s">
        <v>23</v>
      </c>
      <c r="L83" s="49">
        <f>_xlfn.IFNA(VLOOKUP(Table2[[#This Row],[Website]],'Contacted Companies'!$C$2:$L$28,9,FALSE),0)</f>
        <v>0</v>
      </c>
      <c r="M83" s="49" t="s">
        <v>1281</v>
      </c>
      <c r="N83">
        <f>_xlfn.IFNA(VLOOKUP(Table2[[#This Row],[Website]],'Contacted Companies'!$C$2:$L$28,11,FALSE),0)</f>
        <v>0</v>
      </c>
      <c r="O83" s="90"/>
      <c r="P83" s="90" t="s">
        <v>1282</v>
      </c>
      <c r="Q83" s="90" t="s">
        <v>212</v>
      </c>
      <c r="R83" s="90"/>
    </row>
    <row r="84" spans="1:18" ht="187.2" hidden="1" x14ac:dyDescent="0.55000000000000004">
      <c r="A84" s="27">
        <v>83</v>
      </c>
      <c r="B84" s="23" t="s">
        <v>405</v>
      </c>
      <c r="C84" s="32" t="s">
        <v>406</v>
      </c>
      <c r="D84" s="23">
        <f>IF('Final List'!$C84=0,0,1)</f>
        <v>1</v>
      </c>
      <c r="E84" s="23" t="s">
        <v>19</v>
      </c>
      <c r="F84" s="23"/>
      <c r="G84" s="23" t="s">
        <v>32</v>
      </c>
      <c r="H84" s="49" t="s">
        <v>407</v>
      </c>
      <c r="I84" s="49" t="s">
        <v>408</v>
      </c>
      <c r="J84" s="48" t="s">
        <v>409</v>
      </c>
      <c r="K84" s="44" t="s">
        <v>23</v>
      </c>
      <c r="L84" s="49">
        <f>_xlfn.IFNA(VLOOKUP(Table2[[#This Row],[Website]],'Contacted Companies'!$C$2:$L$28,9,FALSE),0)</f>
        <v>0</v>
      </c>
      <c r="M84" s="49" t="s">
        <v>1283</v>
      </c>
      <c r="N84">
        <f>_xlfn.IFNA(VLOOKUP(Table2[[#This Row],[Website]],'Contacted Companies'!$C$2:$L$28,11,FALSE),0)</f>
        <v>0</v>
      </c>
      <c r="O84" s="90"/>
      <c r="P84" s="90"/>
      <c r="Q84" s="90" t="s">
        <v>212</v>
      </c>
      <c r="R84" s="90"/>
    </row>
    <row r="85" spans="1:18" ht="360" hidden="1" x14ac:dyDescent="0.55000000000000004">
      <c r="A85" s="28">
        <v>84</v>
      </c>
      <c r="B85" s="24" t="s">
        <v>410</v>
      </c>
      <c r="C85" s="31" t="s">
        <v>411</v>
      </c>
      <c r="D85" s="24">
        <f>IF('Final List'!$C85=0,0,1)</f>
        <v>1</v>
      </c>
      <c r="E85" s="24" t="s">
        <v>19</v>
      </c>
      <c r="F85" s="24"/>
      <c r="G85" s="23" t="s">
        <v>32</v>
      </c>
      <c r="H85" s="49" t="s">
        <v>412</v>
      </c>
      <c r="I85" s="49" t="s">
        <v>413</v>
      </c>
      <c r="J85" s="49" t="s">
        <v>414</v>
      </c>
      <c r="K85" s="2" t="s">
        <v>23</v>
      </c>
      <c r="L85" s="49">
        <f>_xlfn.IFNA(VLOOKUP(Table2[[#This Row],[Website]],'Contacted Companies'!$C$2:$L$28,9,FALSE),0)</f>
        <v>0</v>
      </c>
      <c r="M85" s="49"/>
      <c r="N85">
        <f>_xlfn.IFNA(VLOOKUP(Table2[[#This Row],[Website]],'Contacted Companies'!$C$2:$L$28,11,FALSE),0)</f>
        <v>0</v>
      </c>
      <c r="O85" s="90"/>
      <c r="P85" s="90"/>
      <c r="Q85" s="90"/>
      <c r="R85" s="90"/>
    </row>
    <row r="86" spans="1:18" ht="115.2" hidden="1" x14ac:dyDescent="0.55000000000000004">
      <c r="A86" s="27">
        <v>85</v>
      </c>
      <c r="B86" s="23" t="s">
        <v>415</v>
      </c>
      <c r="C86" s="34" t="s">
        <v>416</v>
      </c>
      <c r="D86" s="23">
        <f>IF('Final List'!$C86=0,0,1)</f>
        <v>1</v>
      </c>
      <c r="E86" s="23" t="s">
        <v>19</v>
      </c>
      <c r="F86" s="23"/>
      <c r="G86" s="23" t="s">
        <v>32</v>
      </c>
      <c r="H86" s="49" t="s">
        <v>417</v>
      </c>
      <c r="I86" s="49" t="s">
        <v>418</v>
      </c>
      <c r="J86" s="48" t="s">
        <v>419</v>
      </c>
      <c r="K86" s="44" t="s">
        <v>23</v>
      </c>
      <c r="L86" s="49">
        <f>_xlfn.IFNA(VLOOKUP(Table2[[#This Row],[Website]],'Contacted Companies'!$C$2:$L$28,9,FALSE),0)</f>
        <v>0</v>
      </c>
      <c r="M86" s="49"/>
      <c r="N86">
        <f>_xlfn.IFNA(VLOOKUP(Table2[[#This Row],[Website]],'Contacted Companies'!$C$2:$L$28,11,FALSE),0)</f>
        <v>0</v>
      </c>
      <c r="O86" s="90"/>
      <c r="P86" s="90"/>
      <c r="Q86" s="90"/>
      <c r="R86" s="90"/>
    </row>
    <row r="87" spans="1:18" ht="172.8" hidden="1" x14ac:dyDescent="0.55000000000000004">
      <c r="A87" s="28">
        <v>86</v>
      </c>
      <c r="B87" s="24" t="s">
        <v>420</v>
      </c>
      <c r="C87" s="31" t="s">
        <v>421</v>
      </c>
      <c r="D87" s="24">
        <f>IF('Final List'!$C87=0,0,1)</f>
        <v>1</v>
      </c>
      <c r="E87" s="24" t="s">
        <v>27</v>
      </c>
      <c r="F87" s="24"/>
      <c r="G87" s="134" t="s">
        <v>1362</v>
      </c>
      <c r="H87" s="49" t="s">
        <v>422</v>
      </c>
      <c r="I87" s="49" t="s">
        <v>423</v>
      </c>
      <c r="J87" s="48" t="s">
        <v>424</v>
      </c>
      <c r="K87" s="2" t="s">
        <v>23</v>
      </c>
      <c r="L87" s="49">
        <f>_xlfn.IFNA(VLOOKUP(Table2[[#This Row],[Website]],'Contacted Companies'!$C$2:$L$28,9,FALSE),0)</f>
        <v>0</v>
      </c>
      <c r="M87" s="49" t="s">
        <v>1284</v>
      </c>
      <c r="N87">
        <f>_xlfn.IFNA(VLOOKUP(Table2[[#This Row],[Website]],'Contacted Companies'!$C$2:$L$28,11,FALSE),0)</f>
        <v>0</v>
      </c>
      <c r="O87" s="111" t="s">
        <v>1285</v>
      </c>
      <c r="P87" s="90"/>
      <c r="Q87" s="90" t="s">
        <v>212</v>
      </c>
      <c r="R87" s="90"/>
    </row>
    <row r="88" spans="1:18" s="87" customFormat="1" ht="187.2" hidden="1" x14ac:dyDescent="0.55000000000000004">
      <c r="A88" s="82">
        <v>87</v>
      </c>
      <c r="B88" s="83" t="s">
        <v>425</v>
      </c>
      <c r="C88" s="92" t="s">
        <v>225</v>
      </c>
      <c r="D88" s="83">
        <f>IF('Final List'!$C88=0,0,1)</f>
        <v>1</v>
      </c>
      <c r="E88" s="83" t="s">
        <v>19</v>
      </c>
      <c r="F88" s="83"/>
      <c r="G88" s="23" t="s">
        <v>32</v>
      </c>
      <c r="H88" s="49" t="s">
        <v>1529</v>
      </c>
      <c r="I88" s="49" t="s">
        <v>226</v>
      </c>
      <c r="J88" s="49" t="s">
        <v>227</v>
      </c>
      <c r="K88" s="86" t="s">
        <v>23</v>
      </c>
      <c r="L88" s="85">
        <f>_xlfn.IFNA(VLOOKUP(Table2[[#This Row],[Website]],'Contacted Companies'!$C$2:$L$28,9,FALSE),0)</f>
        <v>0</v>
      </c>
      <c r="M88" s="85" t="s">
        <v>228</v>
      </c>
      <c r="N88" s="87">
        <f>_xlfn.IFNA(VLOOKUP(Table2[[#This Row],[Website]],'Contacted Companies'!$C$2:$L$28,11,FALSE),0)</f>
        <v>0</v>
      </c>
      <c r="Q88" s="87" t="s">
        <v>212</v>
      </c>
      <c r="R88" s="87" t="s">
        <v>229</v>
      </c>
    </row>
    <row r="89" spans="1:18" ht="316.8" hidden="1" x14ac:dyDescent="0.55000000000000004">
      <c r="A89" s="28">
        <v>88</v>
      </c>
      <c r="B89" s="24" t="s">
        <v>426</v>
      </c>
      <c r="C89" s="33" t="s">
        <v>427</v>
      </c>
      <c r="D89" s="24">
        <f>IF('Final List'!$C89=0,0,1)</f>
        <v>1</v>
      </c>
      <c r="E89" s="24" t="s">
        <v>27</v>
      </c>
      <c r="F89" s="24"/>
      <c r="G89" s="24" t="s">
        <v>382</v>
      </c>
      <c r="H89" s="49" t="s">
        <v>428</v>
      </c>
      <c r="I89" s="49" t="s">
        <v>429</v>
      </c>
      <c r="J89" s="49"/>
      <c r="K89" s="2" t="s">
        <v>193</v>
      </c>
      <c r="L89" s="49">
        <f>_xlfn.IFNA(VLOOKUP(Table2[[#This Row],[Website]],'Contacted Companies'!$C$2:$L$28,9,FALSE),0)</f>
        <v>0</v>
      </c>
      <c r="M89" s="49"/>
      <c r="N89">
        <f>_xlfn.IFNA(VLOOKUP(Table2[[#This Row],[Website]],'Contacted Companies'!$C$2:$L$28,11,FALSE),0)</f>
        <v>0</v>
      </c>
      <c r="O89" s="90"/>
      <c r="P89" s="90"/>
      <c r="Q89" s="90"/>
      <c r="R89" s="90"/>
    </row>
    <row r="90" spans="1:18" ht="115.2" hidden="1" x14ac:dyDescent="0.55000000000000004">
      <c r="A90" s="27">
        <v>89</v>
      </c>
      <c r="B90" s="23" t="s">
        <v>430</v>
      </c>
      <c r="C90" s="34" t="s">
        <v>431</v>
      </c>
      <c r="D90" s="23">
        <f>IF('Final List'!$C90=0,0,1)</f>
        <v>1</v>
      </c>
      <c r="E90" s="23" t="s">
        <v>19</v>
      </c>
      <c r="F90" s="23"/>
      <c r="G90" s="23" t="s">
        <v>32</v>
      </c>
      <c r="H90" s="49" t="s">
        <v>88</v>
      </c>
      <c r="I90" s="49" t="s">
        <v>432</v>
      </c>
      <c r="J90" s="48" t="s">
        <v>433</v>
      </c>
      <c r="K90" s="44" t="s">
        <v>23</v>
      </c>
      <c r="L90" s="49">
        <f>_xlfn.IFNA(VLOOKUP(Table2[[#This Row],[Website]],'Contacted Companies'!$C$2:$L$28,9,FALSE),0)</f>
        <v>0</v>
      </c>
      <c r="M90" s="49" t="s">
        <v>1286</v>
      </c>
      <c r="N90">
        <f>_xlfn.IFNA(VLOOKUP(Table2[[#This Row],[Website]],'Contacted Companies'!$C$2:$L$28,11,FALSE),0)</f>
        <v>0</v>
      </c>
      <c r="O90" s="90"/>
      <c r="P90" s="90"/>
      <c r="Q90" s="90" t="s">
        <v>212</v>
      </c>
      <c r="R90" s="90"/>
    </row>
    <row r="91" spans="1:18" ht="72" x14ac:dyDescent="0.55000000000000004">
      <c r="A91" s="28">
        <v>90</v>
      </c>
      <c r="B91" s="35" t="s">
        <v>434</v>
      </c>
      <c r="C91" s="31" t="s">
        <v>435</v>
      </c>
      <c r="D91" s="24">
        <f>IF('Final List'!$C91=0,0,1)</f>
        <v>1</v>
      </c>
      <c r="E91" s="24" t="s">
        <v>203</v>
      </c>
      <c r="F91" s="24"/>
      <c r="G91" s="114" t="s">
        <v>82</v>
      </c>
      <c r="H91" s="49" t="str">
        <f>_xlfn.IFNA(VLOOKUP(Table2[[#This Row],[Website]],'Contacted Companies'!$C$2:$L$28,5,FALSE),0)</f>
        <v>OEM</v>
      </c>
      <c r="I91" s="49" t="str">
        <f>_xlfn.IFNA(VLOOKUP(Table2[[#This Row],[Website]],'Contacted Companies'!$C$2:$L$28,6,FALSE),0)</f>
        <v>Air Products and Timers, Auxiliary Generators, Cab Cooling &amp; Heating, Dynamic Braking Resistors, Locomotive Cooling Fan Assemblies, Locomotive Motor-Driven Air Compressors, Miscellaneous Mechanical, Motor, Pole pieces</v>
      </c>
      <c r="J91" s="49" t="s">
        <v>1558</v>
      </c>
      <c r="K91" s="2" t="s">
        <v>437</v>
      </c>
      <c r="L91" s="49">
        <f>_xlfn.IFNA(VLOOKUP(Table2[[#This Row],[Website]],'Contacted Companies'!$C$2:$L$28,9,FALSE),0)</f>
        <v>0</v>
      </c>
      <c r="M91" s="49" t="s">
        <v>1287</v>
      </c>
      <c r="N91" t="e">
        <f>_xlfn.IFNA(VLOOKUP(Table2[[#This Row],[Website]],'Contacted Companies'!$C$2:$L$28,11,FALSE),0)</f>
        <v>#REF!</v>
      </c>
      <c r="O91" s="90"/>
      <c r="P91" s="90"/>
      <c r="Q91" s="90" t="s">
        <v>212</v>
      </c>
      <c r="R91" s="90"/>
    </row>
    <row r="92" spans="1:18" ht="129.6" hidden="1" x14ac:dyDescent="0.55000000000000004">
      <c r="A92" s="27">
        <v>91</v>
      </c>
      <c r="B92" s="23" t="s">
        <v>438</v>
      </c>
      <c r="C92" s="34" t="s">
        <v>439</v>
      </c>
      <c r="D92" s="23">
        <f>IF('Final List'!$C92=0,0,1)</f>
        <v>1</v>
      </c>
      <c r="E92" s="23" t="s">
        <v>19</v>
      </c>
      <c r="F92" s="23"/>
      <c r="G92" s="23" t="s">
        <v>303</v>
      </c>
      <c r="H92" s="49" t="s">
        <v>71</v>
      </c>
      <c r="I92" s="49" t="s">
        <v>440</v>
      </c>
      <c r="J92" s="48" t="s">
        <v>441</v>
      </c>
      <c r="K92" s="44" t="s">
        <v>23</v>
      </c>
      <c r="L92" s="49">
        <f>_xlfn.IFNA(VLOOKUP(Table2[[#This Row],[Website]],'Contacted Companies'!$C$2:$L$28,9,FALSE),0)</f>
        <v>0</v>
      </c>
      <c r="M92" s="49"/>
      <c r="N92">
        <f>_xlfn.IFNA(VLOOKUP(Table2[[#This Row],[Website]],'Contacted Companies'!$C$2:$L$28,11,FALSE),0)</f>
        <v>0</v>
      </c>
      <c r="O92" s="90"/>
      <c r="P92" s="90"/>
      <c r="Q92" s="90"/>
      <c r="R92" s="90"/>
    </row>
    <row r="93" spans="1:18" ht="100.8" hidden="1" x14ac:dyDescent="0.55000000000000004">
      <c r="A93" s="28">
        <v>92</v>
      </c>
      <c r="B93" s="24" t="s">
        <v>442</v>
      </c>
      <c r="C93" s="31" t="s">
        <v>443</v>
      </c>
      <c r="D93" s="24">
        <f>IF('Final List'!$C93=0,0,1)</f>
        <v>1</v>
      </c>
      <c r="E93" s="24" t="s">
        <v>27</v>
      </c>
      <c r="F93" s="24"/>
      <c r="G93" s="134" t="s">
        <v>1362</v>
      </c>
      <c r="H93" s="49" t="s">
        <v>444</v>
      </c>
      <c r="I93" s="49">
        <f>_xlfn.IFNA(VLOOKUP(Table2[[#This Row],[Website]],'Contacted Companies'!$C$2:$L$28,6,FALSE),0)</f>
        <v>0</v>
      </c>
      <c r="J93" s="49" t="s">
        <v>445</v>
      </c>
      <c r="K93" s="2" t="s">
        <v>23</v>
      </c>
      <c r="L93" s="49">
        <f>_xlfn.IFNA(VLOOKUP(Table2[[#This Row],[Website]],'Contacted Companies'!$C$2:$L$28,9,FALSE),0)</f>
        <v>0</v>
      </c>
      <c r="M93" s="49"/>
      <c r="N93">
        <f>_xlfn.IFNA(VLOOKUP(Table2[[#This Row],[Website]],'Contacted Companies'!$C$2:$L$28,11,FALSE),0)</f>
        <v>0</v>
      </c>
      <c r="O93" s="90"/>
      <c r="P93" s="90"/>
      <c r="Q93" s="90" t="s">
        <v>212</v>
      </c>
      <c r="R93" s="90"/>
    </row>
    <row r="94" spans="1:18" ht="72" hidden="1" x14ac:dyDescent="0.55000000000000004">
      <c r="A94" s="27">
        <v>93</v>
      </c>
      <c r="B94" s="23" t="s">
        <v>446</v>
      </c>
      <c r="C94" s="34" t="s">
        <v>447</v>
      </c>
      <c r="D94" s="23">
        <f>IF('Final List'!$C94=0,0,1)</f>
        <v>1</v>
      </c>
      <c r="E94" s="23" t="s">
        <v>27</v>
      </c>
      <c r="F94" s="23"/>
      <c r="G94" s="23" t="s">
        <v>32</v>
      </c>
      <c r="H94" s="49" t="s">
        <v>88</v>
      </c>
      <c r="I94" s="49" t="s">
        <v>448</v>
      </c>
      <c r="J94" s="48" t="s">
        <v>449</v>
      </c>
      <c r="K94" s="44" t="s">
        <v>1288</v>
      </c>
      <c r="L94" s="49">
        <f>_xlfn.IFNA(VLOOKUP(Table2[[#This Row],[Website]],'Contacted Companies'!$C$2:$L$28,9,FALSE),0)</f>
        <v>0</v>
      </c>
      <c r="M94" s="49"/>
      <c r="N94">
        <f>_xlfn.IFNA(VLOOKUP(Table2[[#This Row],[Website]],'Contacted Companies'!$C$2:$L$28,11,FALSE),0)</f>
        <v>0</v>
      </c>
      <c r="O94" s="90" t="s">
        <v>1289</v>
      </c>
      <c r="P94" s="90"/>
      <c r="Q94" s="90" t="s">
        <v>212</v>
      </c>
      <c r="R94" s="90"/>
    </row>
    <row r="95" spans="1:18" s="98" customFormat="1" ht="28.8" hidden="1" x14ac:dyDescent="0.55000000000000004">
      <c r="A95" s="93">
        <v>94</v>
      </c>
      <c r="B95" s="94" t="s">
        <v>450</v>
      </c>
      <c r="C95" s="95">
        <v>0</v>
      </c>
      <c r="D95" s="94">
        <f>IF('Final List'!$C95=0,0,1)</f>
        <v>0</v>
      </c>
      <c r="E95" s="94"/>
      <c r="F95" s="94">
        <v>1</v>
      </c>
      <c r="G95" s="134" t="s">
        <v>1548</v>
      </c>
      <c r="H95" s="96" t="s">
        <v>451</v>
      </c>
      <c r="I95" s="96" t="s">
        <v>452</v>
      </c>
      <c r="J95" s="96"/>
      <c r="K95" s="97" t="s">
        <v>23</v>
      </c>
      <c r="L95" s="96">
        <f>_xlfn.IFNA(VLOOKUP(Table2[[#This Row],[Website]],'Contacted Companies'!$C$2:$L$28,9,FALSE),0)</f>
        <v>0</v>
      </c>
      <c r="M95" s="96"/>
      <c r="N95" s="98">
        <f>_xlfn.IFNA(VLOOKUP(Table2[[#This Row],[Website]],'Contacted Companies'!$C$2:$L$28,11,FALSE),0)</f>
        <v>0</v>
      </c>
    </row>
    <row r="96" spans="1:18" ht="129.6" hidden="1" x14ac:dyDescent="0.55000000000000004">
      <c r="A96" s="27">
        <v>95</v>
      </c>
      <c r="B96" s="23" t="s">
        <v>453</v>
      </c>
      <c r="C96" s="34" t="s">
        <v>454</v>
      </c>
      <c r="D96" s="23">
        <f>IF('Final List'!$C96=0,0,1)</f>
        <v>1</v>
      </c>
      <c r="E96" s="23" t="s">
        <v>27</v>
      </c>
      <c r="F96" s="23"/>
      <c r="G96" s="23" t="s">
        <v>32</v>
      </c>
      <c r="H96" s="49" t="s">
        <v>455</v>
      </c>
      <c r="I96" s="49" t="s">
        <v>456</v>
      </c>
      <c r="J96" s="48" t="s">
        <v>457</v>
      </c>
      <c r="K96" s="44" t="s">
        <v>23</v>
      </c>
      <c r="L96" s="49">
        <f>_xlfn.IFNA(VLOOKUP(Table2[[#This Row],[Website]],'Contacted Companies'!$C$2:$L$28,9,FALSE),0)</f>
        <v>0</v>
      </c>
      <c r="M96" s="49"/>
      <c r="N96">
        <f>_xlfn.IFNA(VLOOKUP(Table2[[#This Row],[Website]],'Contacted Companies'!$C$2:$L$28,11,FALSE),0)</f>
        <v>0</v>
      </c>
      <c r="O96" s="90"/>
      <c r="P96" s="90"/>
      <c r="Q96" s="90"/>
      <c r="R96" s="90"/>
    </row>
    <row r="97" spans="1:18" ht="201.6" hidden="1" x14ac:dyDescent="0.55000000000000004">
      <c r="A97" s="28">
        <v>96</v>
      </c>
      <c r="B97" s="24" t="s">
        <v>458</v>
      </c>
      <c r="C97" s="31" t="s">
        <v>459</v>
      </c>
      <c r="D97" s="24">
        <f>IF('Final List'!$C97=0,0,1)</f>
        <v>1</v>
      </c>
      <c r="E97" s="24" t="s">
        <v>27</v>
      </c>
      <c r="F97" s="24"/>
      <c r="G97" s="23" t="s">
        <v>303</v>
      </c>
      <c r="H97" s="49" t="s">
        <v>460</v>
      </c>
      <c r="I97" s="49" t="s">
        <v>461</v>
      </c>
      <c r="J97" s="49" t="s">
        <v>462</v>
      </c>
      <c r="K97" s="2" t="s">
        <v>23</v>
      </c>
      <c r="L97" s="49">
        <f>_xlfn.IFNA(VLOOKUP(Table2[[#This Row],[Website]],'Contacted Companies'!$C$2:$L$28,9,FALSE),0)</f>
        <v>0</v>
      </c>
      <c r="M97" s="49"/>
      <c r="N97">
        <f>_xlfn.IFNA(VLOOKUP(Table2[[#This Row],[Website]],'Contacted Companies'!$C$2:$L$28,11,FALSE),0)</f>
        <v>0</v>
      </c>
      <c r="O97" s="90"/>
      <c r="P97" s="90"/>
      <c r="Q97" s="90"/>
      <c r="R97" s="90"/>
    </row>
    <row r="98" spans="1:18" ht="317.39999999999998" hidden="1" customHeight="1" x14ac:dyDescent="0.55000000000000004">
      <c r="A98" s="27">
        <v>97</v>
      </c>
      <c r="B98" s="23" t="s">
        <v>463</v>
      </c>
      <c r="C98" s="34" t="s">
        <v>464</v>
      </c>
      <c r="D98" s="23">
        <f>IF('Final List'!$C98=0,0,1)</f>
        <v>1</v>
      </c>
      <c r="E98" s="23" t="s">
        <v>19</v>
      </c>
      <c r="F98" s="23"/>
      <c r="G98" s="23" t="s">
        <v>32</v>
      </c>
      <c r="H98" s="49" t="s">
        <v>88</v>
      </c>
      <c r="I98" s="49" t="s">
        <v>465</v>
      </c>
      <c r="J98" s="48" t="s">
        <v>466</v>
      </c>
      <c r="K98" s="44" t="s">
        <v>1290</v>
      </c>
      <c r="L98" s="49">
        <f>_xlfn.IFNA(VLOOKUP(Table2[[#This Row],[Website]],'Contacted Companies'!$C$2:$L$28,9,FALSE),0)</f>
        <v>0</v>
      </c>
      <c r="M98" s="49"/>
      <c r="N98">
        <f>_xlfn.IFNA(VLOOKUP(Table2[[#This Row],[Website]],'Contacted Companies'!$C$2:$L$28,11,FALSE),0)</f>
        <v>0</v>
      </c>
      <c r="O98" s="90" t="s">
        <v>1291</v>
      </c>
      <c r="P98" s="90"/>
      <c r="Q98" s="90"/>
      <c r="R98" s="90" t="s">
        <v>1292</v>
      </c>
    </row>
    <row r="99" spans="1:18" ht="144" hidden="1" x14ac:dyDescent="0.55000000000000004">
      <c r="A99" s="28">
        <v>98</v>
      </c>
      <c r="B99" s="24" t="s">
        <v>467</v>
      </c>
      <c r="C99" s="33" t="s">
        <v>468</v>
      </c>
      <c r="D99" s="24">
        <f>IF('Final List'!$C99=0,0,1)</f>
        <v>1</v>
      </c>
      <c r="E99" s="24" t="s">
        <v>27</v>
      </c>
      <c r="F99" s="24"/>
      <c r="G99" s="23" t="s">
        <v>32</v>
      </c>
      <c r="H99" s="49" t="s">
        <v>469</v>
      </c>
      <c r="I99" s="49" t="s">
        <v>470</v>
      </c>
      <c r="J99" s="49" t="s">
        <v>471</v>
      </c>
      <c r="K99" s="2" t="s">
        <v>1293</v>
      </c>
      <c r="L99" s="49">
        <f>_xlfn.IFNA(VLOOKUP(Table2[[#This Row],[Website]],'Contacted Companies'!$C$2:$L$28,9,FALSE),0)</f>
        <v>0</v>
      </c>
      <c r="M99" s="49"/>
      <c r="N99">
        <f>_xlfn.IFNA(VLOOKUP(Table2[[#This Row],[Website]],'Contacted Companies'!$C$2:$L$28,11,FALSE),0)</f>
        <v>0</v>
      </c>
      <c r="O99" s="90"/>
      <c r="P99" s="90" t="s">
        <v>1294</v>
      </c>
      <c r="Q99" s="90" t="s">
        <v>212</v>
      </c>
      <c r="R99" s="90"/>
    </row>
    <row r="100" spans="1:18" ht="100.8" hidden="1" x14ac:dyDescent="0.55000000000000004">
      <c r="A100" s="27">
        <v>99</v>
      </c>
      <c r="B100" s="23" t="s">
        <v>472</v>
      </c>
      <c r="C100" s="34" t="s">
        <v>473</v>
      </c>
      <c r="D100" s="23">
        <f>IF('Final List'!$C100=0,0,1)</f>
        <v>1</v>
      </c>
      <c r="E100" s="23" t="s">
        <v>27</v>
      </c>
      <c r="F100" s="23"/>
      <c r="G100" s="23" t="s">
        <v>32</v>
      </c>
      <c r="H100" s="49" t="s">
        <v>474</v>
      </c>
      <c r="I100" s="49" t="s">
        <v>475</v>
      </c>
      <c r="J100" s="48" t="s">
        <v>476</v>
      </c>
      <c r="K100" s="44" t="s">
        <v>1295</v>
      </c>
      <c r="L100" s="49">
        <f>_xlfn.IFNA(VLOOKUP(Table2[[#This Row],[Website]],'Contacted Companies'!$C$2:$L$28,9,FALSE),0)</f>
        <v>0</v>
      </c>
      <c r="M100" s="49" t="s">
        <v>1296</v>
      </c>
      <c r="N100">
        <f>_xlfn.IFNA(VLOOKUP(Table2[[#This Row],[Website]],'Contacted Companies'!$C$2:$L$28,11,FALSE),0)</f>
        <v>0</v>
      </c>
      <c r="O100" s="111" t="s">
        <v>1297</v>
      </c>
      <c r="P100" s="90"/>
      <c r="Q100" s="90"/>
      <c r="R100" s="90" t="s">
        <v>1298</v>
      </c>
    </row>
    <row r="101" spans="1:18" ht="115.2" hidden="1" x14ac:dyDescent="0.55000000000000004">
      <c r="A101" s="28">
        <v>100</v>
      </c>
      <c r="B101" s="24" t="s">
        <v>477</v>
      </c>
      <c r="C101" s="31" t="s">
        <v>478</v>
      </c>
      <c r="D101" s="24">
        <f>IF('Final List'!$C101=0,0,1)</f>
        <v>1</v>
      </c>
      <c r="E101" s="24" t="s">
        <v>19</v>
      </c>
      <c r="F101" s="24"/>
      <c r="G101" s="24" t="s">
        <v>1547</v>
      </c>
      <c r="H101" s="49" t="s">
        <v>479</v>
      </c>
      <c r="I101" s="49" t="s">
        <v>480</v>
      </c>
      <c r="J101" s="49" t="s">
        <v>481</v>
      </c>
      <c r="K101" s="2" t="s">
        <v>1299</v>
      </c>
      <c r="L101" s="49">
        <f>_xlfn.IFNA(VLOOKUP(Table2[[#This Row],[Website]],'Contacted Companies'!$C$2:$L$28,9,FALSE),0)</f>
        <v>0</v>
      </c>
      <c r="M101" s="49"/>
      <c r="N101">
        <f>_xlfn.IFNA(VLOOKUP(Table2[[#This Row],[Website]],'Contacted Companies'!$C$2:$L$28,11,FALSE),0)</f>
        <v>0</v>
      </c>
      <c r="O101" s="90"/>
      <c r="P101" s="90"/>
      <c r="Q101" s="90"/>
      <c r="R101" s="90"/>
    </row>
    <row r="102" spans="1:18" ht="72" hidden="1" x14ac:dyDescent="0.55000000000000004">
      <c r="A102" s="27">
        <v>101</v>
      </c>
      <c r="B102" s="23" t="s">
        <v>482</v>
      </c>
      <c r="C102" s="32" t="s">
        <v>483</v>
      </c>
      <c r="D102" s="23">
        <f>IF('Final List'!$C102=0,0,1)</f>
        <v>1</v>
      </c>
      <c r="E102" s="23" t="s">
        <v>27</v>
      </c>
      <c r="F102" s="23"/>
      <c r="G102" s="23" t="s">
        <v>32</v>
      </c>
      <c r="H102" s="49" t="s">
        <v>88</v>
      </c>
      <c r="I102" s="49" t="s">
        <v>484</v>
      </c>
      <c r="J102" s="48" t="s">
        <v>485</v>
      </c>
      <c r="K102" s="44" t="s">
        <v>281</v>
      </c>
      <c r="L102" s="49">
        <f>_xlfn.IFNA(VLOOKUP(Table2[[#This Row],[Website]],'Contacted Companies'!$C$2:$L$28,9,FALSE),0)</f>
        <v>0</v>
      </c>
      <c r="M102" s="49"/>
      <c r="N102">
        <f>_xlfn.IFNA(VLOOKUP(Table2[[#This Row],[Website]],'Contacted Companies'!$C$2:$L$28,11,FALSE),0)</f>
        <v>0</v>
      </c>
      <c r="O102" s="90"/>
      <c r="P102" s="90"/>
      <c r="Q102" s="90"/>
      <c r="R102" s="90"/>
    </row>
    <row r="103" spans="1:18" s="98" customFormat="1" hidden="1" x14ac:dyDescent="0.55000000000000004">
      <c r="A103" s="93">
        <v>102</v>
      </c>
      <c r="B103" s="94" t="s">
        <v>486</v>
      </c>
      <c r="C103" s="95" t="s">
        <v>487</v>
      </c>
      <c r="D103" s="94">
        <f>IF('Final List'!$C103=0,0,1)</f>
        <v>1</v>
      </c>
      <c r="E103" s="94" t="s">
        <v>19</v>
      </c>
      <c r="F103" s="94"/>
      <c r="G103" s="134" t="s">
        <v>1362</v>
      </c>
      <c r="H103" s="96" t="s">
        <v>488</v>
      </c>
      <c r="I103" s="96" t="s">
        <v>489</v>
      </c>
      <c r="J103" s="96"/>
      <c r="K103" s="97" t="s">
        <v>23</v>
      </c>
      <c r="L103" s="96">
        <f>_xlfn.IFNA(VLOOKUP(Table2[[#This Row],[Website]],'Contacted Companies'!$C$2:$L$28,9,FALSE),0)</f>
        <v>0</v>
      </c>
      <c r="M103" s="96"/>
      <c r="N103" s="98">
        <f>_xlfn.IFNA(VLOOKUP(Table2[[#This Row],[Website]],'Contacted Companies'!$C$2:$L$28,11,FALSE),0)</f>
        <v>0</v>
      </c>
    </row>
    <row r="104" spans="1:18" ht="140.25" hidden="1" customHeight="1" x14ac:dyDescent="0.55000000000000004">
      <c r="A104" s="27">
        <v>103</v>
      </c>
      <c r="B104" s="23" t="s">
        <v>490</v>
      </c>
      <c r="C104" s="34" t="s">
        <v>491</v>
      </c>
      <c r="D104" s="23">
        <f>IF('Final List'!$C104=0,0,1)</f>
        <v>1</v>
      </c>
      <c r="E104" s="23" t="s">
        <v>19</v>
      </c>
      <c r="F104" s="23"/>
      <c r="G104" s="23" t="s">
        <v>32</v>
      </c>
      <c r="H104" s="49" t="str">
        <f>_xlfn.IFNA(VLOOKUP(Table2[[#This Row],[Website]],'Contacted Companies'!$C$2:$L$28,5,FALSE),0)</f>
        <v>Manufacturing</v>
      </c>
      <c r="I104" s="49" t="str">
        <f>_xlfn.IFNA(VLOOKUP(Table2[[#This Row],[Website]],'Contacted Companies'!$C$2:$L$28,6,FALSE),0)</f>
        <v>assembled machined components, fabricated and welded components </v>
      </c>
      <c r="J104" s="48"/>
      <c r="K104" s="44" t="s">
        <v>1209</v>
      </c>
      <c r="L104" s="49">
        <f>_xlfn.IFNA(VLOOKUP(Table2[[#This Row],[Website]],'Contacted Companies'!$C$2:$L$28,9,FALSE),0)</f>
        <v>0</v>
      </c>
      <c r="M104" s="49" t="s">
        <v>1300</v>
      </c>
      <c r="N104" t="e">
        <f>_xlfn.IFNA(VLOOKUP(Table2[[#This Row],[Website]],'Contacted Companies'!$C$2:$L$28,11,FALSE),0)</f>
        <v>#REF!</v>
      </c>
      <c r="O104" s="90"/>
      <c r="P104" s="90"/>
      <c r="Q104" s="90"/>
      <c r="R104" s="90"/>
    </row>
    <row r="105" spans="1:18" ht="28.8" hidden="1" x14ac:dyDescent="0.55000000000000004">
      <c r="A105" s="28">
        <v>104</v>
      </c>
      <c r="B105" s="24" t="s">
        <v>492</v>
      </c>
      <c r="C105" s="31" t="s">
        <v>493</v>
      </c>
      <c r="D105" s="24">
        <f>IF('Final List'!$C105=0,0,1)</f>
        <v>1</v>
      </c>
      <c r="E105" s="24" t="s">
        <v>27</v>
      </c>
      <c r="F105" s="24"/>
      <c r="G105" s="23" t="s">
        <v>32</v>
      </c>
      <c r="H105" s="49" t="s">
        <v>88</v>
      </c>
      <c r="I105" s="49" t="s">
        <v>494</v>
      </c>
      <c r="J105" s="49"/>
      <c r="K105" s="2" t="s">
        <v>23</v>
      </c>
      <c r="L105" s="49">
        <f>_xlfn.IFNA(VLOOKUP(Table2[[#This Row],[Website]],'Contacted Companies'!$C$2:$L$28,9,FALSE),0)</f>
        <v>0</v>
      </c>
      <c r="M105" s="49"/>
      <c r="N105">
        <f>_xlfn.IFNA(VLOOKUP(Table2[[#This Row],[Website]],'Contacted Companies'!$C$2:$L$28,11,FALSE),0)</f>
        <v>0</v>
      </c>
      <c r="O105" s="90"/>
      <c r="P105" s="90"/>
      <c r="Q105" s="90"/>
      <c r="R105" s="90"/>
    </row>
    <row r="106" spans="1:18" ht="273.60000000000002" hidden="1" x14ac:dyDescent="0.55000000000000004">
      <c r="A106" s="27">
        <v>105</v>
      </c>
      <c r="B106" s="23" t="s">
        <v>495</v>
      </c>
      <c r="C106" s="34" t="s">
        <v>496</v>
      </c>
      <c r="D106" s="23">
        <f>IF('Final List'!$C106=0,0,1)</f>
        <v>1</v>
      </c>
      <c r="E106" s="23" t="s">
        <v>19</v>
      </c>
      <c r="F106" s="23"/>
      <c r="G106" s="23" t="s">
        <v>1358</v>
      </c>
      <c r="H106" s="49" t="s">
        <v>204</v>
      </c>
      <c r="I106" s="49" t="s">
        <v>497</v>
      </c>
      <c r="J106" s="48" t="s">
        <v>498</v>
      </c>
      <c r="K106" s="44" t="s">
        <v>23</v>
      </c>
      <c r="L106" s="49">
        <f>_xlfn.IFNA(VLOOKUP(Table2[[#This Row],[Website]],'Contacted Companies'!$C$2:$L$28,9,FALSE),0)</f>
        <v>0</v>
      </c>
      <c r="M106" s="49" t="s">
        <v>1301</v>
      </c>
      <c r="N106">
        <f>_xlfn.IFNA(VLOOKUP(Table2[[#This Row],[Website]],'Contacted Companies'!$C$2:$L$28,11,FALSE),0)</f>
        <v>0</v>
      </c>
      <c r="O106" s="90"/>
      <c r="P106" s="90"/>
      <c r="Q106" s="90"/>
      <c r="R106" s="90"/>
    </row>
    <row r="107" spans="1:18" ht="144" hidden="1" x14ac:dyDescent="0.55000000000000004">
      <c r="A107" s="28">
        <v>106</v>
      </c>
      <c r="B107" s="24" t="s">
        <v>499</v>
      </c>
      <c r="C107" s="31" t="s">
        <v>500</v>
      </c>
      <c r="D107" s="24">
        <f>IF('Final List'!$C107=0,0,1)</f>
        <v>1</v>
      </c>
      <c r="E107" s="24" t="s">
        <v>19</v>
      </c>
      <c r="F107" s="24"/>
      <c r="G107" s="23" t="s">
        <v>32</v>
      </c>
      <c r="H107" s="49" t="s">
        <v>1530</v>
      </c>
      <c r="I107" s="49" t="s">
        <v>501</v>
      </c>
      <c r="J107" s="49" t="s">
        <v>502</v>
      </c>
      <c r="K107" s="2" t="s">
        <v>437</v>
      </c>
      <c r="L107" s="49">
        <f>_xlfn.IFNA(VLOOKUP(Table2[[#This Row],[Website]],'Contacted Companies'!$C$2:$L$28,9,FALSE),0)</f>
        <v>0</v>
      </c>
      <c r="M107" s="49"/>
      <c r="N107">
        <f>_xlfn.IFNA(VLOOKUP(Table2[[#This Row],[Website]],'Contacted Companies'!$C$2:$L$28,11,FALSE),0)</f>
        <v>0</v>
      </c>
      <c r="O107" s="90" t="s">
        <v>1302</v>
      </c>
      <c r="P107" s="90"/>
      <c r="Q107" s="90"/>
      <c r="R107" s="90" t="s">
        <v>1303</v>
      </c>
    </row>
    <row r="108" spans="1:18" s="98" customFormat="1" ht="216" hidden="1" x14ac:dyDescent="0.55000000000000004">
      <c r="A108" s="93">
        <v>107</v>
      </c>
      <c r="B108" s="94" t="s">
        <v>503</v>
      </c>
      <c r="C108" s="95"/>
      <c r="D108" s="94">
        <f>IF('Final List'!$C108=0,0,1)</f>
        <v>0</v>
      </c>
      <c r="E108" s="94"/>
      <c r="F108" s="94"/>
      <c r="G108" s="23" t="s">
        <v>32</v>
      </c>
      <c r="H108" s="96" t="s">
        <v>1532</v>
      </c>
      <c r="I108" s="96" t="s">
        <v>504</v>
      </c>
      <c r="J108" s="96" t="s">
        <v>1531</v>
      </c>
      <c r="K108" s="97" t="s">
        <v>23</v>
      </c>
      <c r="L108" s="96">
        <f>_xlfn.IFNA(VLOOKUP(Table2[[#This Row],[Website]],'Contacted Companies'!$C$2:$L$28,9,FALSE),0)</f>
        <v>0</v>
      </c>
      <c r="M108" s="96"/>
      <c r="N108" s="98">
        <f>_xlfn.IFNA(VLOOKUP(Table2[[#This Row],[Website]],'Contacted Companies'!$C$2:$L$28,11,FALSE),0)</f>
        <v>0</v>
      </c>
    </row>
    <row r="109" spans="1:18" ht="196.95" hidden="1" customHeight="1" x14ac:dyDescent="0.55000000000000004">
      <c r="A109" s="28">
        <v>108</v>
      </c>
      <c r="B109" s="24" t="s">
        <v>505</v>
      </c>
      <c r="C109" s="92" t="s">
        <v>506</v>
      </c>
      <c r="D109" s="24">
        <f>IF('Final List'!$C109=0,0,1)</f>
        <v>1</v>
      </c>
      <c r="E109" s="24" t="s">
        <v>27</v>
      </c>
      <c r="F109" s="24"/>
      <c r="G109" s="134" t="s">
        <v>1362</v>
      </c>
      <c r="H109" s="49" t="s">
        <v>507</v>
      </c>
      <c r="I109" s="49" t="s">
        <v>508</v>
      </c>
      <c r="J109" s="49" t="s">
        <v>509</v>
      </c>
      <c r="K109" s="2" t="s">
        <v>23</v>
      </c>
      <c r="L109" s="49">
        <f>_xlfn.IFNA(VLOOKUP(Table2[[#This Row],[Website]],'Contacted Companies'!$C$2:$L$28,9,FALSE),0)</f>
        <v>0</v>
      </c>
      <c r="M109" s="49"/>
      <c r="N109">
        <f>_xlfn.IFNA(VLOOKUP(Table2[[#This Row],[Website]],'Contacted Companies'!$C$2:$L$28,11,FALSE),0)</f>
        <v>0</v>
      </c>
      <c r="O109" s="90"/>
      <c r="P109" s="90"/>
      <c r="Q109" s="90" t="s">
        <v>212</v>
      </c>
      <c r="R109" s="90"/>
    </row>
    <row r="110" spans="1:18" s="98" customFormat="1" hidden="1" x14ac:dyDescent="0.55000000000000004">
      <c r="A110" s="93">
        <v>109</v>
      </c>
      <c r="B110" s="94" t="s">
        <v>510</v>
      </c>
      <c r="C110" s="95" t="s">
        <v>511</v>
      </c>
      <c r="D110" s="94">
        <f>IF('Final List'!$C110=0,0,1)</f>
        <v>1</v>
      </c>
      <c r="E110" s="94"/>
      <c r="F110" s="94"/>
      <c r="G110" s="134" t="s">
        <v>1362</v>
      </c>
      <c r="H110" s="96">
        <f>_xlfn.IFNA(VLOOKUP(Table2[[#This Row],[Website]],'Contacted Companies'!$C$2:$L$28,5,FALSE),0)</f>
        <v>0</v>
      </c>
      <c r="I110" s="136"/>
      <c r="J110" s="96" t="s">
        <v>512</v>
      </c>
      <c r="K110" s="97" t="s">
        <v>23</v>
      </c>
      <c r="L110" s="96">
        <f>_xlfn.IFNA(VLOOKUP(Table2[[#This Row],[Website]],'Contacted Companies'!$C$2:$L$28,9,FALSE),0)</f>
        <v>0</v>
      </c>
      <c r="M110" s="96"/>
      <c r="N110" s="98">
        <f>_xlfn.IFNA(VLOOKUP(Table2[[#This Row],[Website]],'Contacted Companies'!$C$2:$L$28,11,FALSE),0)</f>
        <v>0</v>
      </c>
    </row>
    <row r="111" spans="1:18" ht="144" hidden="1" x14ac:dyDescent="0.55000000000000004">
      <c r="A111" s="28">
        <v>110</v>
      </c>
      <c r="B111" s="24" t="s">
        <v>513</v>
      </c>
      <c r="C111" s="31" t="s">
        <v>514</v>
      </c>
      <c r="D111" s="24">
        <f>IF('Final List'!$C111=0,0,1)</f>
        <v>1</v>
      </c>
      <c r="E111" s="24" t="s">
        <v>27</v>
      </c>
      <c r="F111" s="24"/>
      <c r="G111" s="134" t="s">
        <v>1362</v>
      </c>
      <c r="H111" s="49" t="s">
        <v>515</v>
      </c>
      <c r="I111" s="117"/>
      <c r="J111" s="49" t="s">
        <v>516</v>
      </c>
      <c r="K111" s="2" t="s">
        <v>23</v>
      </c>
      <c r="L111" s="49">
        <f>_xlfn.IFNA(VLOOKUP(Table2[[#This Row],[Website]],'Contacted Companies'!$C$2:$L$28,9,FALSE),0)</f>
        <v>0</v>
      </c>
      <c r="M111" s="49"/>
      <c r="N111">
        <f>_xlfn.IFNA(VLOOKUP(Table2[[#This Row],[Website]],'Contacted Companies'!$C$2:$L$28,11,FALSE),0)</f>
        <v>0</v>
      </c>
      <c r="O111" s="90"/>
      <c r="P111" s="90" t="s">
        <v>1304</v>
      </c>
      <c r="Q111" s="90"/>
      <c r="R111" s="90"/>
    </row>
    <row r="112" spans="1:18" ht="158.4" hidden="1" x14ac:dyDescent="0.55000000000000004">
      <c r="A112" s="27">
        <v>111</v>
      </c>
      <c r="B112" s="23" t="s">
        <v>518</v>
      </c>
      <c r="C112" s="34" t="s">
        <v>519</v>
      </c>
      <c r="D112" s="23">
        <f>IF('Final List'!$C112=0,0,1)</f>
        <v>1</v>
      </c>
      <c r="E112" s="23" t="s">
        <v>19</v>
      </c>
      <c r="F112" s="23"/>
      <c r="G112" s="23" t="s">
        <v>32</v>
      </c>
      <c r="H112" s="49" t="s">
        <v>32</v>
      </c>
      <c r="I112" s="117"/>
      <c r="J112" s="49" t="s">
        <v>520</v>
      </c>
      <c r="K112" s="44" t="s">
        <v>23</v>
      </c>
      <c r="L112" s="49">
        <f>_xlfn.IFNA(VLOOKUP(Table2[[#This Row],[Website]],'Contacted Companies'!$C$2:$L$28,9,FALSE),0)</f>
        <v>0</v>
      </c>
      <c r="M112" s="49" t="s">
        <v>1305</v>
      </c>
      <c r="N112">
        <f>_xlfn.IFNA(VLOOKUP(Table2[[#This Row],[Website]],'Contacted Companies'!$C$2:$L$28,11,FALSE),0)</f>
        <v>0</v>
      </c>
      <c r="O112" s="90" t="s">
        <v>1306</v>
      </c>
      <c r="P112" s="90"/>
      <c r="Q112" s="90" t="s">
        <v>212</v>
      </c>
      <c r="R112" s="90"/>
    </row>
    <row r="113" spans="1:18" hidden="1" x14ac:dyDescent="0.55000000000000004">
      <c r="A113" s="28">
        <v>112</v>
      </c>
      <c r="B113" s="24" t="s">
        <v>522</v>
      </c>
      <c r="C113" s="31" t="s">
        <v>523</v>
      </c>
      <c r="D113" s="24">
        <f>IF('Final List'!$C113=0,0,1)</f>
        <v>1</v>
      </c>
      <c r="E113" s="24"/>
      <c r="F113" s="24"/>
      <c r="G113" s="134" t="s">
        <v>1362</v>
      </c>
      <c r="H113" s="49">
        <f>_xlfn.IFNA(VLOOKUP(Table2[[#This Row],[Website]],'Contacted Companies'!$C$2:$L$28,5,FALSE),0)</f>
        <v>0</v>
      </c>
      <c r="I113" s="117"/>
      <c r="J113" s="49" t="s">
        <v>512</v>
      </c>
      <c r="K113" s="2" t="s">
        <v>23</v>
      </c>
      <c r="L113" s="49">
        <f>_xlfn.IFNA(VLOOKUP(Table2[[#This Row],[Website]],'Contacted Companies'!$C$2:$L$28,9,FALSE),0)</f>
        <v>0</v>
      </c>
      <c r="M113" s="49"/>
      <c r="N113">
        <f>_xlfn.IFNA(VLOOKUP(Table2[[#This Row],[Website]],'Contacted Companies'!$C$2:$L$28,11,FALSE),0)</f>
        <v>0</v>
      </c>
      <c r="O113" s="90"/>
      <c r="P113" s="90"/>
      <c r="Q113" s="90"/>
      <c r="R113" s="90"/>
    </row>
    <row r="114" spans="1:18" hidden="1" x14ac:dyDescent="0.55000000000000004">
      <c r="A114" s="27">
        <v>113</v>
      </c>
      <c r="B114" s="23" t="s">
        <v>524</v>
      </c>
      <c r="C114" s="34" t="s">
        <v>525</v>
      </c>
      <c r="D114" s="23">
        <f>IF('Final List'!$C114=0,0,1)</f>
        <v>1</v>
      </c>
      <c r="E114" s="23" t="s">
        <v>19</v>
      </c>
      <c r="F114" s="23"/>
      <c r="G114" s="134" t="s">
        <v>1362</v>
      </c>
      <c r="H114" s="48" t="s">
        <v>526</v>
      </c>
      <c r="I114" s="117"/>
      <c r="J114" s="48"/>
      <c r="K114" s="44" t="s">
        <v>23</v>
      </c>
      <c r="L114" s="49">
        <f>_xlfn.IFNA(VLOOKUP(Table2[[#This Row],[Website]],'Contacted Companies'!$C$2:$L$28,9,FALSE),0)</f>
        <v>0</v>
      </c>
      <c r="M114" s="49"/>
      <c r="N114">
        <f>_xlfn.IFNA(VLOOKUP(Table2[[#This Row],[Website]],'Contacted Companies'!$C$2:$L$28,11,FALSE),0)</f>
        <v>0</v>
      </c>
      <c r="O114" s="90"/>
      <c r="P114" s="90"/>
      <c r="Q114" s="90"/>
      <c r="R114" s="90"/>
    </row>
    <row r="115" spans="1:18" hidden="1" x14ac:dyDescent="0.55000000000000004">
      <c r="A115" s="28">
        <v>114</v>
      </c>
      <c r="B115" s="24" t="s">
        <v>528</v>
      </c>
      <c r="C115" s="31" t="s">
        <v>529</v>
      </c>
      <c r="D115" s="24">
        <f>IF('Final List'!$C115=0,0,1)</f>
        <v>1</v>
      </c>
      <c r="E115" s="24" t="s">
        <v>27</v>
      </c>
      <c r="F115" s="24"/>
      <c r="G115" s="23" t="s">
        <v>32</v>
      </c>
      <c r="H115" s="48" t="s">
        <v>32</v>
      </c>
      <c r="I115" s="117"/>
      <c r="J115" s="49" t="s">
        <v>530</v>
      </c>
      <c r="K115" s="2" t="s">
        <v>1308</v>
      </c>
      <c r="L115" s="49">
        <f>_xlfn.IFNA(VLOOKUP(Table2[[#This Row],[Website]],'Contacted Companies'!$C$2:$L$28,9,FALSE),0)</f>
        <v>0</v>
      </c>
      <c r="M115" s="49" t="s">
        <v>1309</v>
      </c>
      <c r="N115">
        <f>_xlfn.IFNA(VLOOKUP(Table2[[#This Row],[Website]],'Contacted Companies'!$C$2:$L$28,11,FALSE),0)</f>
        <v>0</v>
      </c>
      <c r="O115" s="90" t="s">
        <v>1310</v>
      </c>
      <c r="P115" s="90" t="s">
        <v>1311</v>
      </c>
      <c r="Q115" s="90"/>
      <c r="R115" s="90"/>
    </row>
    <row r="116" spans="1:18" ht="28.8" hidden="1" x14ac:dyDescent="0.55000000000000004">
      <c r="A116" s="27">
        <v>115</v>
      </c>
      <c r="B116" s="23" t="s">
        <v>532</v>
      </c>
      <c r="C116" s="34" t="s">
        <v>533</v>
      </c>
      <c r="D116" s="23">
        <f>IF('Final List'!$C116=0,0,1)</f>
        <v>1</v>
      </c>
      <c r="E116" s="23" t="s">
        <v>27</v>
      </c>
      <c r="F116" s="23"/>
      <c r="G116" s="23" t="s">
        <v>32</v>
      </c>
      <c r="H116" s="49" t="s">
        <v>534</v>
      </c>
      <c r="I116" s="117"/>
      <c r="J116" s="49"/>
      <c r="K116" s="44" t="s">
        <v>1517</v>
      </c>
      <c r="L116" s="49">
        <f>_xlfn.IFNA(VLOOKUP(Table2[[#This Row],[Website]],'Contacted Companies'!$C$2:$L$28,9,FALSE),0)</f>
        <v>0</v>
      </c>
      <c r="M116" s="49"/>
      <c r="N116">
        <f>_xlfn.IFNA(VLOOKUP(Table2[[#This Row],[Website]],'Contacted Companies'!$C$2:$L$28,11,FALSE),0)</f>
        <v>0</v>
      </c>
      <c r="O116" s="90"/>
      <c r="P116" s="90"/>
      <c r="Q116" s="90"/>
      <c r="R116" s="90"/>
    </row>
    <row r="117" spans="1:18" ht="28.8" hidden="1" x14ac:dyDescent="0.55000000000000004">
      <c r="A117" s="28">
        <v>116</v>
      </c>
      <c r="B117" s="24" t="s">
        <v>536</v>
      </c>
      <c r="C117" s="31" t="s">
        <v>537</v>
      </c>
      <c r="D117" s="24">
        <f>IF('Final List'!$C117=0,0,1)</f>
        <v>1</v>
      </c>
      <c r="E117" s="24" t="s">
        <v>27</v>
      </c>
      <c r="F117" s="24"/>
      <c r="G117" s="23" t="s">
        <v>32</v>
      </c>
      <c r="H117" s="49" t="s">
        <v>534</v>
      </c>
      <c r="I117" s="117"/>
      <c r="J117" s="49"/>
      <c r="K117" s="44" t="s">
        <v>1517</v>
      </c>
      <c r="L117" s="49">
        <f>_xlfn.IFNA(VLOOKUP(Table2[[#This Row],[Website]],'Contacted Companies'!$C$2:$L$28,9,FALSE),0)</f>
        <v>0</v>
      </c>
      <c r="M117" s="49"/>
      <c r="N117">
        <f>_xlfn.IFNA(VLOOKUP(Table2[[#This Row],[Website]],'Contacted Companies'!$C$2:$L$28,11,FALSE),0)</f>
        <v>0</v>
      </c>
      <c r="O117" s="90"/>
      <c r="P117" s="90"/>
      <c r="Q117" s="90"/>
      <c r="R117" s="90"/>
    </row>
    <row r="118" spans="1:18" s="98" customFormat="1" hidden="1" x14ac:dyDescent="0.55000000000000004">
      <c r="A118" s="93">
        <v>117</v>
      </c>
      <c r="B118" s="94" t="s">
        <v>538</v>
      </c>
      <c r="C118" s="95" t="s">
        <v>539</v>
      </c>
      <c r="D118" s="94">
        <f>IF('Final List'!$C118=0,0,1)</f>
        <v>1</v>
      </c>
      <c r="E118" s="94" t="s">
        <v>19</v>
      </c>
      <c r="F118" s="94"/>
      <c r="G118" s="134" t="s">
        <v>1362</v>
      </c>
      <c r="H118" s="96">
        <f>_xlfn.IFNA(VLOOKUP(Table2[[#This Row],[Website]],'Contacted Companies'!$C$2:$L$28,5,FALSE),0)</f>
        <v>0</v>
      </c>
      <c r="I118" s="137"/>
      <c r="J118" s="96" t="s">
        <v>540</v>
      </c>
      <c r="K118" s="97" t="s">
        <v>23</v>
      </c>
      <c r="L118" s="96">
        <f>_xlfn.IFNA(VLOOKUP(Table2[[#This Row],[Website]],'Contacted Companies'!$C$2:$L$28,9,FALSE),0)</f>
        <v>0</v>
      </c>
      <c r="M118" s="96"/>
      <c r="N118" s="98">
        <f>_xlfn.IFNA(VLOOKUP(Table2[[#This Row],[Website]],'Contacted Companies'!$C$2:$L$28,11,FALSE),0)</f>
        <v>0</v>
      </c>
      <c r="O118" s="98" t="s">
        <v>1312</v>
      </c>
    </row>
    <row r="119" spans="1:18" s="98" customFormat="1" hidden="1" x14ac:dyDescent="0.55000000000000004">
      <c r="A119" s="93">
        <v>118</v>
      </c>
      <c r="B119" s="94" t="s">
        <v>541</v>
      </c>
      <c r="C119" s="95" t="s">
        <v>542</v>
      </c>
      <c r="D119" s="94">
        <f>IF('Final List'!$C119=0,0,1)</f>
        <v>1</v>
      </c>
      <c r="E119" s="94"/>
      <c r="F119" s="94"/>
      <c r="G119" s="134" t="s">
        <v>1362</v>
      </c>
      <c r="H119" s="96">
        <f>_xlfn.IFNA(VLOOKUP(Table2[[#This Row],[Website]],'Contacted Companies'!$C$2:$L$28,5,FALSE),0)</f>
        <v>0</v>
      </c>
      <c r="I119" s="137"/>
      <c r="J119" s="96" t="s">
        <v>512</v>
      </c>
      <c r="K119" s="97" t="s">
        <v>23</v>
      </c>
      <c r="L119" s="96">
        <f>_xlfn.IFNA(VLOOKUP(Table2[[#This Row],[Website]],'Contacted Companies'!$C$2:$L$28,9,FALSE),0)</f>
        <v>0</v>
      </c>
      <c r="M119" s="96"/>
      <c r="N119" s="98">
        <f>_xlfn.IFNA(VLOOKUP(Table2[[#This Row],[Website]],'Contacted Companies'!$C$2:$L$28,11,FALSE),0)</f>
        <v>0</v>
      </c>
    </row>
    <row r="120" spans="1:18" ht="115.2" hidden="1" x14ac:dyDescent="0.55000000000000004">
      <c r="A120" s="27">
        <v>119</v>
      </c>
      <c r="B120" s="23" t="s">
        <v>543</v>
      </c>
      <c r="C120" s="32" t="s">
        <v>544</v>
      </c>
      <c r="D120" s="23">
        <f>IF('Final List'!$C120=0,0,1)</f>
        <v>1</v>
      </c>
      <c r="E120" s="23" t="s">
        <v>27</v>
      </c>
      <c r="F120" s="23"/>
      <c r="G120" s="134" t="s">
        <v>1548</v>
      </c>
      <c r="H120" s="49" t="s">
        <v>333</v>
      </c>
      <c r="I120" s="49" t="s">
        <v>545</v>
      </c>
      <c r="J120" s="48" t="s">
        <v>546</v>
      </c>
      <c r="K120" s="44" t="s">
        <v>23</v>
      </c>
      <c r="L120" s="49">
        <f>_xlfn.IFNA(VLOOKUP(Table2[[#This Row],[Website]],'Contacted Companies'!$C$2:$L$28,9,FALSE),0)</f>
        <v>0</v>
      </c>
      <c r="M120" s="49"/>
      <c r="N120">
        <f>_xlfn.IFNA(VLOOKUP(Table2[[#This Row],[Website]],'Contacted Companies'!$C$2:$L$28,11,FALSE),0)</f>
        <v>0</v>
      </c>
      <c r="O120" s="111" t="s">
        <v>1313</v>
      </c>
      <c r="P120" s="90" t="s">
        <v>1314</v>
      </c>
      <c r="Q120" s="90"/>
      <c r="R120" s="90"/>
    </row>
    <row r="121" spans="1:18" ht="172.8" hidden="1" x14ac:dyDescent="0.55000000000000004">
      <c r="A121" s="28" t="s">
        <v>1315</v>
      </c>
      <c r="B121" s="24" t="s">
        <v>547</v>
      </c>
      <c r="C121" s="31" t="s">
        <v>548</v>
      </c>
      <c r="D121" s="24">
        <f>IF('Final List'!$C121=0,0,1)</f>
        <v>1</v>
      </c>
      <c r="E121" s="24"/>
      <c r="F121" s="24"/>
      <c r="G121" s="23" t="s">
        <v>32</v>
      </c>
      <c r="H121" s="49" t="s">
        <v>32</v>
      </c>
      <c r="I121" s="49" t="s">
        <v>549</v>
      </c>
      <c r="J121" s="49" t="s">
        <v>550</v>
      </c>
      <c r="K121" s="2" t="s">
        <v>23</v>
      </c>
      <c r="L121" s="49">
        <f>_xlfn.IFNA(VLOOKUP(Table2[[#This Row],[Website]],'Contacted Companies'!$C$2:$L$28,9,FALSE),0)</f>
        <v>0</v>
      </c>
      <c r="M121" s="49" t="s">
        <v>1316</v>
      </c>
      <c r="N121">
        <f>_xlfn.IFNA(VLOOKUP(Table2[[#This Row],[Website]],'Contacted Companies'!$C$2:$L$28,11,FALSE),0)</f>
        <v>0</v>
      </c>
      <c r="O121" s="111" t="s">
        <v>1317</v>
      </c>
      <c r="P121" s="90" t="s">
        <v>1318</v>
      </c>
      <c r="Q121" s="90"/>
      <c r="R121" s="90"/>
    </row>
    <row r="122" spans="1:18" ht="129.6" hidden="1" x14ac:dyDescent="0.55000000000000004">
      <c r="A122" s="27">
        <v>121</v>
      </c>
      <c r="B122" s="23" t="s">
        <v>551</v>
      </c>
      <c r="C122" s="34" t="s">
        <v>552</v>
      </c>
      <c r="D122" s="23">
        <f>IF('Final List'!$C122=0,0,1)</f>
        <v>1</v>
      </c>
      <c r="E122" s="23" t="s">
        <v>27</v>
      </c>
      <c r="F122" s="23"/>
      <c r="G122" s="23" t="s">
        <v>32</v>
      </c>
      <c r="H122" s="49" t="s">
        <v>88</v>
      </c>
      <c r="I122" s="49" t="s">
        <v>553</v>
      </c>
      <c r="J122" s="48" t="s">
        <v>554</v>
      </c>
      <c r="K122" s="44" t="s">
        <v>23</v>
      </c>
      <c r="L122" s="49">
        <f>_xlfn.IFNA(VLOOKUP(Table2[[#This Row],[Website]],'Contacted Companies'!$C$2:$L$28,9,FALSE),0)</f>
        <v>0</v>
      </c>
      <c r="M122" s="49" t="s">
        <v>1319</v>
      </c>
      <c r="N122">
        <f>_xlfn.IFNA(VLOOKUP(Table2[[#This Row],[Website]],'Contacted Companies'!$C$2:$L$28,11,FALSE),0)</f>
        <v>0</v>
      </c>
      <c r="O122" s="90"/>
      <c r="P122" s="90"/>
      <c r="Q122" s="90"/>
      <c r="R122" s="90" t="s">
        <v>1320</v>
      </c>
    </row>
    <row r="123" spans="1:18" ht="100.8" hidden="1" x14ac:dyDescent="0.55000000000000004">
      <c r="A123" s="28">
        <v>122</v>
      </c>
      <c r="B123" s="24" t="s">
        <v>555</v>
      </c>
      <c r="C123" s="31" t="s">
        <v>556</v>
      </c>
      <c r="D123" s="24">
        <f>IF('Final List'!$C123=0,0,1)</f>
        <v>1</v>
      </c>
      <c r="E123" s="24" t="s">
        <v>19</v>
      </c>
      <c r="F123" s="24"/>
      <c r="G123" s="23" t="s">
        <v>32</v>
      </c>
      <c r="H123" s="49" t="s">
        <v>557</v>
      </c>
      <c r="I123" s="49" t="s">
        <v>558</v>
      </c>
      <c r="J123" s="49"/>
      <c r="K123" s="2" t="s">
        <v>23</v>
      </c>
      <c r="L123" s="49">
        <f>_xlfn.IFNA(VLOOKUP(Table2[[#This Row],[Website]],'Contacted Companies'!$C$2:$L$28,9,FALSE),0)</f>
        <v>0</v>
      </c>
      <c r="M123" s="49" t="s">
        <v>1321</v>
      </c>
      <c r="N123">
        <f>_xlfn.IFNA(VLOOKUP(Table2[[#This Row],[Website]],'Contacted Companies'!$C$2:$L$28,11,FALSE),0)</f>
        <v>0</v>
      </c>
      <c r="O123" s="111" t="s">
        <v>1322</v>
      </c>
      <c r="P123" s="90"/>
      <c r="Q123" s="90"/>
      <c r="R123" s="90"/>
    </row>
    <row r="124" spans="1:18" ht="115.2" hidden="1" x14ac:dyDescent="0.55000000000000004">
      <c r="A124" s="27">
        <v>123</v>
      </c>
      <c r="B124" s="23" t="s">
        <v>559</v>
      </c>
      <c r="C124" s="34" t="s">
        <v>560</v>
      </c>
      <c r="D124" s="23">
        <f>IF('Final List'!$C124=0,0,1)</f>
        <v>1</v>
      </c>
      <c r="E124" s="23" t="s">
        <v>27</v>
      </c>
      <c r="F124" s="23"/>
      <c r="G124" s="23" t="s">
        <v>32</v>
      </c>
      <c r="H124" s="49" t="s">
        <v>88</v>
      </c>
      <c r="I124" s="49" t="s">
        <v>561</v>
      </c>
      <c r="J124" s="48" t="s">
        <v>562</v>
      </c>
      <c r="K124" s="44" t="s">
        <v>23</v>
      </c>
      <c r="L124" s="49">
        <f>_xlfn.IFNA(VLOOKUP(Table2[[#This Row],[Website]],'Contacted Companies'!$C$2:$L$28,9,FALSE),0)</f>
        <v>0</v>
      </c>
      <c r="M124" s="49"/>
      <c r="N124">
        <f>_xlfn.IFNA(VLOOKUP(Table2[[#This Row],[Website]],'Contacted Companies'!$C$2:$L$28,11,FALSE),0)</f>
        <v>0</v>
      </c>
      <c r="O124" s="90"/>
      <c r="P124" s="90"/>
      <c r="Q124" s="90"/>
      <c r="R124" s="90"/>
    </row>
    <row r="125" spans="1:18" hidden="1" x14ac:dyDescent="0.55000000000000004">
      <c r="A125" s="28">
        <v>124</v>
      </c>
      <c r="B125" s="24" t="s">
        <v>563</v>
      </c>
      <c r="C125" s="31">
        <v>0</v>
      </c>
      <c r="D125" s="24">
        <f>IF('Final List'!$C125=0,0,1)</f>
        <v>0</v>
      </c>
      <c r="E125" s="24"/>
      <c r="F125" s="24">
        <v>0</v>
      </c>
      <c r="G125" s="134" t="s">
        <v>1362</v>
      </c>
      <c r="H125" s="49">
        <f>_xlfn.IFNA(VLOOKUP(Table2[[#This Row],[Website]],'Contacted Companies'!$C$2:$L$28,5,FALSE),0)</f>
        <v>0</v>
      </c>
      <c r="I125" s="49">
        <f>_xlfn.IFNA(VLOOKUP(Table2[[#This Row],[Website]],'Contacted Companies'!$C$2:$L$28,6,FALSE),0)</f>
        <v>0</v>
      </c>
      <c r="J125" s="96" t="s">
        <v>452</v>
      </c>
      <c r="K125" s="2" t="s">
        <v>23</v>
      </c>
      <c r="L125" s="49">
        <f>_xlfn.IFNA(VLOOKUP(Table2[[#This Row],[Website]],'Contacted Companies'!$C$2:$L$28,9,FALSE),0)</f>
        <v>0</v>
      </c>
      <c r="M125" s="49"/>
      <c r="N125">
        <f>_xlfn.IFNA(VLOOKUP(Table2[[#This Row],[Website]],'Contacted Companies'!$C$2:$L$28,11,FALSE),0)</f>
        <v>0</v>
      </c>
      <c r="O125" s="90"/>
      <c r="P125" s="90"/>
      <c r="Q125" s="90"/>
      <c r="R125" s="90"/>
    </row>
    <row r="126" spans="1:18" hidden="1" x14ac:dyDescent="0.55000000000000004">
      <c r="A126" s="27">
        <v>125</v>
      </c>
      <c r="B126" s="23" t="s">
        <v>564</v>
      </c>
      <c r="C126" s="34" t="s">
        <v>565</v>
      </c>
      <c r="D126" s="23">
        <f>IF('Final List'!$C126=0,0,1)</f>
        <v>1</v>
      </c>
      <c r="E126" s="23" t="s">
        <v>27</v>
      </c>
      <c r="F126" s="23"/>
      <c r="G126" s="23" t="s">
        <v>32</v>
      </c>
      <c r="H126" s="49" t="s">
        <v>566</v>
      </c>
      <c r="I126" s="49" t="s">
        <v>567</v>
      </c>
      <c r="J126" s="48"/>
      <c r="K126" s="44" t="s">
        <v>23</v>
      </c>
      <c r="L126" s="49">
        <f>_xlfn.IFNA(VLOOKUP(Table2[[#This Row],[Website]],'Contacted Companies'!$C$2:$L$28,9,FALSE),0)</f>
        <v>0</v>
      </c>
      <c r="M126" s="49"/>
      <c r="N126">
        <f>_xlfn.IFNA(VLOOKUP(Table2[[#This Row],[Website]],'Contacted Companies'!$C$2:$L$28,11,FALSE),0)</f>
        <v>0</v>
      </c>
      <c r="O126" s="90"/>
      <c r="P126" s="90" t="s">
        <v>1323</v>
      </c>
      <c r="Q126" s="90"/>
      <c r="R126" s="90"/>
    </row>
    <row r="127" spans="1:18" s="98" customFormat="1" hidden="1" x14ac:dyDescent="0.55000000000000004">
      <c r="A127" s="93">
        <v>126</v>
      </c>
      <c r="B127" s="94" t="s">
        <v>568</v>
      </c>
      <c r="C127" s="95" t="s">
        <v>569</v>
      </c>
      <c r="D127" s="94">
        <f>IF('Final List'!$C127=0,0,1)</f>
        <v>1</v>
      </c>
      <c r="E127" s="94"/>
      <c r="F127" s="94"/>
      <c r="G127" s="23" t="s">
        <v>32</v>
      </c>
      <c r="H127" s="96" t="s">
        <v>570</v>
      </c>
      <c r="I127" s="96" t="s">
        <v>571</v>
      </c>
      <c r="J127" s="96"/>
      <c r="K127" s="97" t="s">
        <v>23</v>
      </c>
      <c r="L127" s="96">
        <f>_xlfn.IFNA(VLOOKUP(Table2[[#This Row],[Website]],'Contacted Companies'!$C$2:$L$28,9,FALSE),0)</f>
        <v>0</v>
      </c>
      <c r="M127" s="96"/>
      <c r="N127" s="98">
        <f>_xlfn.IFNA(VLOOKUP(Table2[[#This Row],[Website]],'Contacted Companies'!$C$2:$L$28,11,FALSE),0)</f>
        <v>0</v>
      </c>
    </row>
    <row r="128" spans="1:18" ht="115.2" hidden="1" x14ac:dyDescent="0.55000000000000004">
      <c r="A128" s="27">
        <v>127</v>
      </c>
      <c r="B128" s="23" t="s">
        <v>572</v>
      </c>
      <c r="C128" s="34" t="s">
        <v>573</v>
      </c>
      <c r="D128" s="23">
        <f>IF('Final List'!$C128=0,0,1)</f>
        <v>1</v>
      </c>
      <c r="E128" s="23" t="s">
        <v>19</v>
      </c>
      <c r="F128" s="23"/>
      <c r="G128" s="23" t="s">
        <v>32</v>
      </c>
      <c r="H128" s="49" t="s">
        <v>88</v>
      </c>
      <c r="I128" s="48" t="s">
        <v>574</v>
      </c>
      <c r="J128" s="49" t="s">
        <v>575</v>
      </c>
      <c r="K128" s="44" t="s">
        <v>23</v>
      </c>
      <c r="L128" s="49">
        <f>_xlfn.IFNA(VLOOKUP(Table2[[#This Row],[Website]],'Contacted Companies'!$C$2:$L$28,9,FALSE),0)</f>
        <v>0</v>
      </c>
      <c r="M128" s="49"/>
      <c r="N128">
        <f>_xlfn.IFNA(VLOOKUP(Table2[[#This Row],[Website]],'Contacted Companies'!$C$2:$L$28,11,FALSE),0)</f>
        <v>0</v>
      </c>
      <c r="O128" s="90"/>
      <c r="P128" s="90"/>
      <c r="Q128" s="90"/>
      <c r="R128" s="90"/>
    </row>
    <row r="129" spans="1:18" ht="273.60000000000002" hidden="1" x14ac:dyDescent="0.55000000000000004">
      <c r="A129" s="28">
        <v>128</v>
      </c>
      <c r="B129" s="24" t="s">
        <v>576</v>
      </c>
      <c r="C129" s="31" t="s">
        <v>577</v>
      </c>
      <c r="D129" s="24">
        <f>IF('Final List'!$C129=0,0,1)</f>
        <v>1</v>
      </c>
      <c r="E129" s="24" t="s">
        <v>27</v>
      </c>
      <c r="F129" s="24"/>
      <c r="G129" s="23" t="s">
        <v>32</v>
      </c>
      <c r="H129" s="49" t="s">
        <v>88</v>
      </c>
      <c r="I129" s="48" t="s">
        <v>578</v>
      </c>
      <c r="J129" s="49" t="s">
        <v>579</v>
      </c>
      <c r="K129" s="2" t="s">
        <v>23</v>
      </c>
      <c r="L129" s="49">
        <f>_xlfn.IFNA(VLOOKUP(Table2[[#This Row],[Website]],'Contacted Companies'!$C$2:$L$28,9,FALSE),0)</f>
        <v>0</v>
      </c>
      <c r="M129" s="49"/>
      <c r="N129">
        <f>_xlfn.IFNA(VLOOKUP(Table2[[#This Row],[Website]],'Contacted Companies'!$C$2:$L$28,11,FALSE),0)</f>
        <v>0</v>
      </c>
      <c r="O129" s="90"/>
      <c r="P129" s="90"/>
      <c r="Q129" s="90" t="s">
        <v>212</v>
      </c>
      <c r="R129" s="90"/>
    </row>
    <row r="130" spans="1:18" ht="72" hidden="1" x14ac:dyDescent="0.55000000000000004">
      <c r="A130" s="27">
        <v>129</v>
      </c>
      <c r="B130" s="23" t="s">
        <v>580</v>
      </c>
      <c r="C130" s="32" t="s">
        <v>581</v>
      </c>
      <c r="D130" s="23">
        <f>IF('Final List'!$C130=0,0,1)</f>
        <v>1</v>
      </c>
      <c r="E130" s="23" t="s">
        <v>27</v>
      </c>
      <c r="F130" s="23"/>
      <c r="G130" s="23" t="s">
        <v>1360</v>
      </c>
      <c r="H130" s="49" t="s">
        <v>582</v>
      </c>
      <c r="I130" s="49">
        <f>_xlfn.IFNA(VLOOKUP(Table2[[#This Row],[Website]],'Contacted Companies'!$C$2:$L$28,6,FALSE),0)</f>
        <v>0</v>
      </c>
      <c r="J130" s="48" t="s">
        <v>583</v>
      </c>
      <c r="K130" s="44" t="s">
        <v>23</v>
      </c>
      <c r="L130" s="49">
        <f>_xlfn.IFNA(VLOOKUP(Table2[[#This Row],[Website]],'Contacted Companies'!$C$2:$L$28,9,FALSE),0)</f>
        <v>0</v>
      </c>
      <c r="M130" s="49"/>
      <c r="N130">
        <f>_xlfn.IFNA(VLOOKUP(Table2[[#This Row],[Website]],'Contacted Companies'!$C$2:$L$28,11,FALSE),0)</f>
        <v>0</v>
      </c>
      <c r="O130" s="90"/>
      <c r="P130" s="90"/>
      <c r="Q130" s="90"/>
      <c r="R130" s="90"/>
    </row>
    <row r="131" spans="1:18" ht="273.60000000000002" hidden="1" x14ac:dyDescent="0.55000000000000004">
      <c r="A131" s="28">
        <v>130</v>
      </c>
      <c r="B131" s="24" t="s">
        <v>584</v>
      </c>
      <c r="C131" s="31" t="s">
        <v>585</v>
      </c>
      <c r="D131" s="24">
        <f>IF('Final List'!$C131=0,0,1)</f>
        <v>1</v>
      </c>
      <c r="E131" s="24" t="s">
        <v>27</v>
      </c>
      <c r="F131" s="24"/>
      <c r="G131" s="24" t="s">
        <v>382</v>
      </c>
      <c r="H131" s="49" t="s">
        <v>586</v>
      </c>
      <c r="I131" s="49" t="s">
        <v>587</v>
      </c>
      <c r="J131" s="49" t="s">
        <v>588</v>
      </c>
      <c r="K131" s="2" t="s">
        <v>23</v>
      </c>
      <c r="L131" s="49">
        <f>_xlfn.IFNA(VLOOKUP(Table2[[#This Row],[Website]],'Contacted Companies'!$C$2:$L$28,9,FALSE),0)</f>
        <v>0</v>
      </c>
      <c r="M131" s="49"/>
      <c r="N131">
        <f>_xlfn.IFNA(VLOOKUP(Table2[[#This Row],[Website]],'Contacted Companies'!$C$2:$L$28,11,FALSE),0)</f>
        <v>0</v>
      </c>
      <c r="O131" s="90"/>
      <c r="P131" s="90"/>
      <c r="Q131" s="90" t="s">
        <v>212</v>
      </c>
      <c r="R131" s="90"/>
    </row>
    <row r="132" spans="1:18" ht="144" hidden="1" x14ac:dyDescent="0.55000000000000004">
      <c r="A132" s="27">
        <v>131</v>
      </c>
      <c r="B132" s="23" t="s">
        <v>589</v>
      </c>
      <c r="C132" s="32" t="s">
        <v>590</v>
      </c>
      <c r="D132" s="23">
        <f>IF('Final List'!$C132=0,0,1)</f>
        <v>1</v>
      </c>
      <c r="E132" s="23" t="s">
        <v>19</v>
      </c>
      <c r="F132" s="23"/>
      <c r="G132" s="23" t="s">
        <v>32</v>
      </c>
      <c r="H132" s="49" t="s">
        <v>591</v>
      </c>
      <c r="I132" s="49" t="s">
        <v>592</v>
      </c>
      <c r="J132" s="48" t="s">
        <v>593</v>
      </c>
      <c r="K132" s="44" t="s">
        <v>23</v>
      </c>
      <c r="L132" s="49">
        <f>_xlfn.IFNA(VLOOKUP(Table2[[#This Row],[Website]],'Contacted Companies'!$C$2:$L$28,9,FALSE),0)</f>
        <v>0</v>
      </c>
      <c r="M132" s="49" t="s">
        <v>1324</v>
      </c>
      <c r="N132">
        <f>_xlfn.IFNA(VLOOKUP(Table2[[#This Row],[Website]],'Contacted Companies'!$C$2:$L$28,11,FALSE),0)</f>
        <v>0</v>
      </c>
      <c r="O132" s="90"/>
      <c r="P132" s="90"/>
      <c r="Q132" s="90"/>
      <c r="R132" s="90"/>
    </row>
    <row r="133" spans="1:18" ht="115.2" hidden="1" x14ac:dyDescent="0.55000000000000004">
      <c r="A133" s="28">
        <v>132</v>
      </c>
      <c r="B133" s="24" t="s">
        <v>594</v>
      </c>
      <c r="C133" s="31" t="s">
        <v>595</v>
      </c>
      <c r="D133" s="24">
        <f>IF('Final List'!$C133=0,0,1)</f>
        <v>1</v>
      </c>
      <c r="E133" s="24" t="s">
        <v>19</v>
      </c>
      <c r="F133" s="24"/>
      <c r="G133" s="23" t="s">
        <v>32</v>
      </c>
      <c r="H133" s="49" t="s">
        <v>88</v>
      </c>
      <c r="I133" s="49" t="s">
        <v>596</v>
      </c>
      <c r="J133" s="49" t="s">
        <v>597</v>
      </c>
      <c r="K133" s="2" t="s">
        <v>47</v>
      </c>
      <c r="L133" s="49">
        <f>_xlfn.IFNA(VLOOKUP(Table2[[#This Row],[Website]],'Contacted Companies'!$C$2:$L$28,9,FALSE),0)</f>
        <v>0</v>
      </c>
      <c r="M133" s="49" t="s">
        <v>1325</v>
      </c>
      <c r="N133">
        <f>_xlfn.IFNA(VLOOKUP(Table2[[#This Row],[Website]],'Contacted Companies'!$C$2:$L$28,11,FALSE),0)</f>
        <v>0</v>
      </c>
      <c r="O133" s="90"/>
      <c r="P133" s="90" t="s">
        <v>1326</v>
      </c>
      <c r="Q133" s="90"/>
      <c r="R133" s="90"/>
    </row>
    <row r="134" spans="1:18" s="98" customFormat="1" hidden="1" x14ac:dyDescent="0.55000000000000004">
      <c r="A134" s="93">
        <v>133</v>
      </c>
      <c r="B134" s="94" t="s">
        <v>598</v>
      </c>
      <c r="C134" s="95">
        <v>0</v>
      </c>
      <c r="D134" s="94">
        <f>IF('Final List'!$C134=0,0,1)</f>
        <v>0</v>
      </c>
      <c r="E134" s="94"/>
      <c r="F134" s="94">
        <v>0</v>
      </c>
      <c r="G134" s="134" t="s">
        <v>1362</v>
      </c>
      <c r="H134" s="96">
        <f>_xlfn.IFNA(VLOOKUP(Table2[[#This Row],[Website]],'Contacted Companies'!$C$2:$L$28,5,FALSE),0)</f>
        <v>0</v>
      </c>
      <c r="I134" s="136"/>
      <c r="J134" s="96" t="s">
        <v>638</v>
      </c>
      <c r="K134" s="97" t="s">
        <v>1307</v>
      </c>
      <c r="L134" s="96">
        <f>_xlfn.IFNA(VLOOKUP(Table2[[#This Row],[Website]],'Contacted Companies'!$C$2:$L$28,9,FALSE),0)</f>
        <v>0</v>
      </c>
      <c r="M134" s="96"/>
      <c r="N134" s="98">
        <f>_xlfn.IFNA(VLOOKUP(Table2[[#This Row],[Website]],'Contacted Companies'!$C$2:$L$28,11,FALSE),0)</f>
        <v>0</v>
      </c>
    </row>
    <row r="135" spans="1:18" ht="100.8" hidden="1" x14ac:dyDescent="0.55000000000000004">
      <c r="A135" s="28">
        <v>134</v>
      </c>
      <c r="B135" s="24" t="s">
        <v>599</v>
      </c>
      <c r="C135" s="31" t="s">
        <v>600</v>
      </c>
      <c r="D135" s="24">
        <f>IF('Final List'!$C135=0,0,1)</f>
        <v>1</v>
      </c>
      <c r="E135" s="24" t="s">
        <v>19</v>
      </c>
      <c r="F135" s="24"/>
      <c r="G135" s="23" t="s">
        <v>1360</v>
      </c>
      <c r="H135" s="49" t="s">
        <v>582</v>
      </c>
      <c r="I135" s="49" t="s">
        <v>601</v>
      </c>
      <c r="J135" s="49" t="s">
        <v>602</v>
      </c>
      <c r="K135" s="2" t="s">
        <v>23</v>
      </c>
      <c r="L135" s="49">
        <f>_xlfn.IFNA(VLOOKUP(Table2[[#This Row],[Website]],'Contacted Companies'!$C$2:$L$28,9,FALSE),0)</f>
        <v>0</v>
      </c>
      <c r="M135" s="49"/>
      <c r="N135">
        <f>_xlfn.IFNA(VLOOKUP(Table2[[#This Row],[Website]],'Contacted Companies'!$C$2:$L$28,11,FALSE),0)</f>
        <v>0</v>
      </c>
      <c r="O135" s="90"/>
      <c r="P135" s="90"/>
      <c r="Q135" s="90"/>
      <c r="R135" s="90"/>
    </row>
    <row r="136" spans="1:18" ht="72" hidden="1" x14ac:dyDescent="0.55000000000000004">
      <c r="A136" s="27">
        <v>135</v>
      </c>
      <c r="B136" s="23" t="s">
        <v>603</v>
      </c>
      <c r="C136" s="32" t="s">
        <v>604</v>
      </c>
      <c r="D136" s="23">
        <f>IF('Final List'!$C136=0,0,1)</f>
        <v>1</v>
      </c>
      <c r="E136" s="23" t="s">
        <v>27</v>
      </c>
      <c r="F136" s="23"/>
      <c r="G136" s="24" t="s">
        <v>382</v>
      </c>
      <c r="H136" s="48" t="s">
        <v>605</v>
      </c>
      <c r="I136" s="48" t="s">
        <v>606</v>
      </c>
      <c r="J136" s="48" t="s">
        <v>607</v>
      </c>
      <c r="K136" s="44" t="s">
        <v>23</v>
      </c>
      <c r="L136" s="49">
        <f>_xlfn.IFNA(VLOOKUP(Table2[[#This Row],[Website]],'Contacted Companies'!$C$2:$L$28,9,FALSE),0)</f>
        <v>0</v>
      </c>
      <c r="M136" s="49"/>
      <c r="N136">
        <f>_xlfn.IFNA(VLOOKUP(Table2[[#This Row],[Website]],'Contacted Companies'!$C$2:$L$28,11,FALSE),0)</f>
        <v>0</v>
      </c>
      <c r="O136" s="90"/>
      <c r="P136" s="90" t="s">
        <v>1327</v>
      </c>
      <c r="Q136" s="90" t="s">
        <v>212</v>
      </c>
      <c r="R136" s="90" t="s">
        <v>1328</v>
      </c>
    </row>
    <row r="137" spans="1:18" ht="43.2" hidden="1" x14ac:dyDescent="0.55000000000000004">
      <c r="A137" s="28">
        <v>136</v>
      </c>
      <c r="B137" s="24" t="s">
        <v>608</v>
      </c>
      <c r="C137" s="31" t="s">
        <v>609</v>
      </c>
      <c r="D137" s="24">
        <f>IF('Final List'!$C137=0,0,1)</f>
        <v>1</v>
      </c>
      <c r="E137" s="24" t="s">
        <v>27</v>
      </c>
      <c r="F137" s="24"/>
      <c r="G137" s="23" t="s">
        <v>1360</v>
      </c>
      <c r="H137" s="49" t="str">
        <f>_xlfn.IFNA(VLOOKUP(Table2[[#This Row],[Website]],'Contacted Companies'!$C$2:$L$28,5,FALSE),0)</f>
        <v>Maintenance contractor</v>
      </c>
      <c r="I137" s="49" t="str">
        <f>_xlfn.IFNA(VLOOKUP(Table2[[#This Row],[Website]],'Contacted Companies'!$C$2:$L$28,6,FALSE),0)</f>
        <v>Custom Metal Fabrication, General Contracting, Millwright / Steel Erection, Industrial Doors, Concrete, Heavy and Specialty Hauling</v>
      </c>
      <c r="J137" s="49"/>
      <c r="K137" s="2" t="s">
        <v>23</v>
      </c>
      <c r="L137" s="49">
        <f>_xlfn.IFNA(VLOOKUP(Table2[[#This Row],[Website]],'Contacted Companies'!$C$2:$L$28,9,FALSE),0)</f>
        <v>0</v>
      </c>
      <c r="M137" s="49" t="s">
        <v>1329</v>
      </c>
      <c r="N137" t="e">
        <f>_xlfn.IFNA(VLOOKUP(Table2[[#This Row],[Website]],'Contacted Companies'!$C$2:$L$28,11,FALSE),0)</f>
        <v>#REF!</v>
      </c>
      <c r="O137" s="90"/>
      <c r="P137" s="90"/>
      <c r="Q137" s="90" t="s">
        <v>212</v>
      </c>
      <c r="R137" s="90"/>
    </row>
    <row r="138" spans="1:18" ht="288" hidden="1" x14ac:dyDescent="0.55000000000000004">
      <c r="A138" s="27">
        <v>137</v>
      </c>
      <c r="B138" s="23" t="s">
        <v>610</v>
      </c>
      <c r="C138" s="34" t="s">
        <v>611</v>
      </c>
      <c r="D138" s="23">
        <f>IF('Final List'!$C138=0,0,1)</f>
        <v>1</v>
      </c>
      <c r="E138" s="23" t="s">
        <v>27</v>
      </c>
      <c r="F138" s="23"/>
      <c r="G138" s="134" t="s">
        <v>1362</v>
      </c>
      <c r="H138" s="48" t="s">
        <v>612</v>
      </c>
      <c r="I138" s="48" t="s">
        <v>613</v>
      </c>
      <c r="J138" s="48" t="s">
        <v>614</v>
      </c>
      <c r="K138" s="44" t="s">
        <v>23</v>
      </c>
      <c r="L138" s="49">
        <f>_xlfn.IFNA(VLOOKUP(Table2[[#This Row],[Website]],'Contacted Companies'!$C$2:$L$28,9,FALSE),0)</f>
        <v>0</v>
      </c>
      <c r="M138" s="49"/>
      <c r="N138">
        <f>_xlfn.IFNA(VLOOKUP(Table2[[#This Row],[Website]],'Contacted Companies'!$C$2:$L$28,11,FALSE),0)</f>
        <v>0</v>
      </c>
      <c r="O138" s="90"/>
      <c r="P138" s="90"/>
      <c r="Q138" s="90"/>
      <c r="R138" s="90"/>
    </row>
    <row r="139" spans="1:18" ht="172.8" hidden="1" x14ac:dyDescent="0.55000000000000004">
      <c r="A139" s="28">
        <v>138</v>
      </c>
      <c r="B139" s="24" t="s">
        <v>615</v>
      </c>
      <c r="C139" s="31" t="s">
        <v>1536</v>
      </c>
      <c r="D139" s="24">
        <f>IF('Final List'!$C139=0,0,1)</f>
        <v>0</v>
      </c>
      <c r="E139" s="24"/>
      <c r="F139" s="24"/>
      <c r="G139" s="134" t="s">
        <v>1362</v>
      </c>
      <c r="H139" s="48" t="s">
        <v>1538</v>
      </c>
      <c r="I139" s="48"/>
      <c r="J139" s="49" t="s">
        <v>1537</v>
      </c>
      <c r="K139" s="2" t="s">
        <v>23</v>
      </c>
      <c r="L139" s="49">
        <f>_xlfn.IFNA(VLOOKUP(Table2[[#This Row],[Website]],'Contacted Companies'!$C$2:$L$28,9,FALSE),0)</f>
        <v>0</v>
      </c>
      <c r="M139" s="49"/>
      <c r="N139">
        <f>_xlfn.IFNA(VLOOKUP(Table2[[#This Row],[Website]],'Contacted Companies'!$C$2:$L$28,11,FALSE),0)</f>
        <v>0</v>
      </c>
      <c r="O139" s="90"/>
      <c r="P139" s="90"/>
      <c r="Q139" s="90"/>
      <c r="R139" s="90"/>
    </row>
    <row r="140" spans="1:18" ht="43.2" hidden="1" x14ac:dyDescent="0.55000000000000004">
      <c r="A140" s="27">
        <v>139</v>
      </c>
      <c r="B140" s="23" t="s">
        <v>616</v>
      </c>
      <c r="C140" s="34" t="s">
        <v>617</v>
      </c>
      <c r="D140" s="23">
        <f>IF('Final List'!$C140=0,0,1)</f>
        <v>1</v>
      </c>
      <c r="E140" s="23" t="s">
        <v>27</v>
      </c>
      <c r="F140" s="23"/>
      <c r="G140" s="23" t="s">
        <v>1360</v>
      </c>
      <c r="H140" s="49" t="s">
        <v>618</v>
      </c>
      <c r="I140" s="49" t="s">
        <v>619</v>
      </c>
      <c r="J140" s="48"/>
      <c r="K140" s="44" t="s">
        <v>23</v>
      </c>
      <c r="L140" s="49">
        <f>_xlfn.IFNA(VLOOKUP(Table2[[#This Row],[Website]],'Contacted Companies'!$C$2:$L$28,9,FALSE),0)</f>
        <v>0</v>
      </c>
      <c r="M140" s="49"/>
      <c r="N140">
        <f>_xlfn.IFNA(VLOOKUP(Table2[[#This Row],[Website]],'Contacted Companies'!$C$2:$L$28,11,FALSE),0)</f>
        <v>0</v>
      </c>
      <c r="O140" s="90"/>
      <c r="P140" s="90"/>
      <c r="Q140" s="90"/>
      <c r="R140" s="90"/>
    </row>
    <row r="141" spans="1:18" hidden="1" x14ac:dyDescent="0.55000000000000004">
      <c r="A141" s="28">
        <v>140</v>
      </c>
      <c r="B141" s="35" t="s">
        <v>620</v>
      </c>
      <c r="C141" s="31">
        <v>0</v>
      </c>
      <c r="D141" s="24">
        <f>IF('Final List'!$C141=0,0,1)</f>
        <v>0</v>
      </c>
      <c r="E141" s="24"/>
      <c r="F141" s="24">
        <v>0</v>
      </c>
      <c r="G141" s="134" t="s">
        <v>1362</v>
      </c>
      <c r="H141" s="49">
        <f>_xlfn.IFNA(VLOOKUP(Table2[[#This Row],[Website]],'Contacted Companies'!$C$2:$L$28,5,FALSE),0)</f>
        <v>0</v>
      </c>
      <c r="I141" s="49">
        <f>_xlfn.IFNA(VLOOKUP(Table2[[#This Row],[Website]],'Contacted Companies'!$C$2:$L$28,6,FALSE),0)</f>
        <v>0</v>
      </c>
      <c r="J141" s="96" t="s">
        <v>638</v>
      </c>
      <c r="K141" s="2" t="s">
        <v>23</v>
      </c>
      <c r="L141" s="49">
        <f>_xlfn.IFNA(VLOOKUP(Table2[[#This Row],[Website]],'Contacted Companies'!$C$2:$L$28,9,FALSE),0)</f>
        <v>0</v>
      </c>
      <c r="M141" s="49"/>
      <c r="N141">
        <f>_xlfn.IFNA(VLOOKUP(Table2[[#This Row],[Website]],'Contacted Companies'!$C$2:$L$28,11,FALSE),0)</f>
        <v>0</v>
      </c>
      <c r="O141" s="90"/>
      <c r="P141" s="90"/>
      <c r="Q141" s="90"/>
      <c r="R141" s="90"/>
    </row>
    <row r="142" spans="1:18" ht="28.8" hidden="1" x14ac:dyDescent="0.55000000000000004">
      <c r="A142" s="27">
        <v>141</v>
      </c>
      <c r="B142" s="36" t="s">
        <v>621</v>
      </c>
      <c r="C142" s="34" t="s">
        <v>622</v>
      </c>
      <c r="D142" s="23">
        <f>IF('Final List'!$C142=0,0,1)</f>
        <v>1</v>
      </c>
      <c r="E142" s="23" t="s">
        <v>27</v>
      </c>
      <c r="F142" s="23"/>
      <c r="G142" s="23" t="s">
        <v>32</v>
      </c>
      <c r="H142" s="49" t="s">
        <v>623</v>
      </c>
      <c r="I142" s="49" t="s">
        <v>624</v>
      </c>
      <c r="J142" s="48"/>
      <c r="K142" s="44" t="s">
        <v>23</v>
      </c>
      <c r="L142" s="49">
        <f>_xlfn.IFNA(VLOOKUP(Table2[[#This Row],[Website]],'Contacted Companies'!$C$2:$L$28,9,FALSE),0)</f>
        <v>0</v>
      </c>
      <c r="M142" s="49" t="s">
        <v>1330</v>
      </c>
      <c r="N142">
        <f>_xlfn.IFNA(VLOOKUP(Table2[[#This Row],[Website]],'Contacted Companies'!$C$2:$L$28,11,FALSE),0)</f>
        <v>0</v>
      </c>
      <c r="O142" s="90" t="s">
        <v>1331</v>
      </c>
      <c r="P142" s="90"/>
      <c r="Q142" s="90"/>
      <c r="R142" s="90"/>
    </row>
    <row r="143" spans="1:18" ht="115.2" hidden="1" x14ac:dyDescent="0.55000000000000004">
      <c r="A143" s="28">
        <v>142</v>
      </c>
      <c r="B143" s="24" t="s">
        <v>625</v>
      </c>
      <c r="C143" s="31" t="s">
        <v>626</v>
      </c>
      <c r="D143" s="24">
        <f>IF('Final List'!$C143=0,0,1)</f>
        <v>1</v>
      </c>
      <c r="E143" s="24" t="s">
        <v>19</v>
      </c>
      <c r="F143" s="24"/>
      <c r="G143" s="23" t="s">
        <v>32</v>
      </c>
      <c r="H143" s="49" t="s">
        <v>627</v>
      </c>
      <c r="I143" s="49" t="s">
        <v>628</v>
      </c>
      <c r="J143" s="49" t="s">
        <v>629</v>
      </c>
      <c r="K143" s="2" t="s">
        <v>437</v>
      </c>
      <c r="L143" s="49">
        <f>_xlfn.IFNA(VLOOKUP(Table2[[#This Row],[Website]],'Contacted Companies'!$C$2:$L$28,9,FALSE),0)</f>
        <v>0</v>
      </c>
      <c r="M143" s="49" t="s">
        <v>1332</v>
      </c>
      <c r="N143">
        <f>_xlfn.IFNA(VLOOKUP(Table2[[#This Row],[Website]],'Contacted Companies'!$C$2:$L$28,11,FALSE),0)</f>
        <v>0</v>
      </c>
      <c r="O143" s="90" t="s">
        <v>1333</v>
      </c>
      <c r="P143" s="90"/>
      <c r="Q143" s="90"/>
      <c r="R143" s="90"/>
    </row>
    <row r="144" spans="1:18" ht="115.2" hidden="1" x14ac:dyDescent="0.55000000000000004">
      <c r="A144" s="27">
        <v>143</v>
      </c>
      <c r="B144" s="23" t="s">
        <v>630</v>
      </c>
      <c r="C144" s="34" t="s">
        <v>631</v>
      </c>
      <c r="D144" s="23">
        <f>IF('Final List'!$C144=0,0,1)</f>
        <v>1</v>
      </c>
      <c r="E144" s="23" t="s">
        <v>19</v>
      </c>
      <c r="F144" s="23"/>
      <c r="G144" s="23" t="s">
        <v>32</v>
      </c>
      <c r="H144" s="49" t="str">
        <f>_xlfn.IFNA(VLOOKUP(Table2[[#This Row],[Website]],'Contacted Companies'!$C$2:$L$28,5,FALSE),0)</f>
        <v>Manufacturing</v>
      </c>
      <c r="I144" s="49" t="str">
        <f>_xlfn.IFNA(VLOOKUP(Table2[[#This Row],[Website]],'Contacted Companies'!$C$2:$L$28,6,FALSE),0)</f>
        <v>precision engineered steel castings</v>
      </c>
      <c r="J144" s="48"/>
      <c r="K144" s="44" t="s">
        <v>1519</v>
      </c>
      <c r="L144" s="49">
        <f>_xlfn.IFNA(VLOOKUP(Table2[[#This Row],[Website]],'Contacted Companies'!$C$2:$L$28,9,FALSE),0)</f>
        <v>0</v>
      </c>
      <c r="M144" s="49" t="s">
        <v>1334</v>
      </c>
      <c r="N144" t="e">
        <f>_xlfn.IFNA(VLOOKUP(Table2[[#This Row],[Website]],'Contacted Companies'!$C$2:$L$28,11,FALSE),0)</f>
        <v>#REF!</v>
      </c>
      <c r="O144" s="111" t="s">
        <v>1335</v>
      </c>
      <c r="P144" s="90"/>
      <c r="Q144" s="90"/>
      <c r="R144" s="111" t="s">
        <v>1336</v>
      </c>
    </row>
    <row r="145" spans="1:18" ht="57.6" hidden="1" x14ac:dyDescent="0.55000000000000004">
      <c r="A145" s="28">
        <v>144</v>
      </c>
      <c r="B145" s="24" t="s">
        <v>632</v>
      </c>
      <c r="C145" s="31" t="s">
        <v>633</v>
      </c>
      <c r="D145" s="24">
        <f>IF('Final List'!$C145=0,0,1)</f>
        <v>1</v>
      </c>
      <c r="E145" s="24" t="s">
        <v>19</v>
      </c>
      <c r="F145" s="24"/>
      <c r="G145" s="23" t="s">
        <v>303</v>
      </c>
      <c r="H145" s="49" t="s">
        <v>634</v>
      </c>
      <c r="I145" s="49" t="s">
        <v>635</v>
      </c>
      <c r="J145" s="49" t="s">
        <v>636</v>
      </c>
      <c r="K145" s="2" t="s">
        <v>23</v>
      </c>
      <c r="L145" s="49">
        <f>_xlfn.IFNA(VLOOKUP(Table2[[#This Row],[Website]],'Contacted Companies'!$C$2:$L$28,9,FALSE),0)</f>
        <v>0</v>
      </c>
      <c r="M145" s="49"/>
      <c r="N145">
        <f>_xlfn.IFNA(VLOOKUP(Table2[[#This Row],[Website]],'Contacted Companies'!$C$2:$L$28,11,FALSE),0)</f>
        <v>0</v>
      </c>
      <c r="O145" s="90"/>
      <c r="P145" s="90"/>
      <c r="Q145" s="90"/>
      <c r="R145" s="90"/>
    </row>
    <row r="146" spans="1:18" s="98" customFormat="1" hidden="1" x14ac:dyDescent="0.55000000000000004">
      <c r="A146" s="93">
        <v>145</v>
      </c>
      <c r="B146" s="94" t="s">
        <v>637</v>
      </c>
      <c r="C146" s="95"/>
      <c r="D146" s="94">
        <f>IF('Final List'!$C146=0,0,1)</f>
        <v>0</v>
      </c>
      <c r="E146" s="94"/>
      <c r="F146" s="94"/>
      <c r="G146" s="134" t="s">
        <v>1362</v>
      </c>
      <c r="H146" s="96">
        <f>_xlfn.IFNA(VLOOKUP(Table2[[#This Row],[Website]],'Contacted Companies'!$C$2:$L$28,5,FALSE),0)</f>
        <v>0</v>
      </c>
      <c r="I146" s="136"/>
      <c r="J146" s="96" t="s">
        <v>638</v>
      </c>
      <c r="K146" s="97" t="s">
        <v>23</v>
      </c>
      <c r="L146" s="96">
        <f>_xlfn.IFNA(VLOOKUP(Table2[[#This Row],[Website]],'Contacted Companies'!$C$2:$L$28,9,FALSE),0)</f>
        <v>0</v>
      </c>
      <c r="M146" s="96"/>
      <c r="N146" s="98">
        <f>_xlfn.IFNA(VLOOKUP(Table2[[#This Row],[Website]],'Contacted Companies'!$C$2:$L$28,11,FALSE),0)</f>
        <v>0</v>
      </c>
    </row>
    <row r="147" spans="1:18" ht="72" hidden="1" x14ac:dyDescent="0.55000000000000004">
      <c r="A147" s="28">
        <v>146</v>
      </c>
      <c r="B147" s="24" t="s">
        <v>639</v>
      </c>
      <c r="C147" s="31" t="s">
        <v>640</v>
      </c>
      <c r="D147" s="24">
        <f>IF('Final List'!$C147=0,0,1)</f>
        <v>1</v>
      </c>
      <c r="E147" s="24" t="s">
        <v>19</v>
      </c>
      <c r="F147" s="24"/>
      <c r="G147" s="134" t="s">
        <v>1362</v>
      </c>
      <c r="H147" s="49" t="s">
        <v>641</v>
      </c>
      <c r="I147" s="49">
        <f>_xlfn.IFNA(VLOOKUP(Table2[[#This Row],[Website]],'Contacted Companies'!$C$2:$L$28,6,FALSE),0)</f>
        <v>0</v>
      </c>
      <c r="J147" s="49" t="s">
        <v>642</v>
      </c>
      <c r="K147" s="2" t="s">
        <v>23</v>
      </c>
      <c r="L147" s="49">
        <f>_xlfn.IFNA(VLOOKUP(Table2[[#This Row],[Website]],'Contacted Companies'!$C$2:$L$28,9,FALSE),0)</f>
        <v>0</v>
      </c>
      <c r="M147" s="49" t="s">
        <v>1337</v>
      </c>
      <c r="N147">
        <f>_xlfn.IFNA(VLOOKUP(Table2[[#This Row],[Website]],'Contacted Companies'!$C$2:$L$28,11,FALSE),0)</f>
        <v>0</v>
      </c>
      <c r="O147" s="90"/>
      <c r="P147" s="90"/>
      <c r="Q147" s="90"/>
      <c r="R147" s="90"/>
    </row>
    <row r="148" spans="1:18" ht="216" hidden="1" x14ac:dyDescent="0.55000000000000004">
      <c r="A148" s="27">
        <v>147</v>
      </c>
      <c r="B148" s="23" t="s">
        <v>643</v>
      </c>
      <c r="C148" s="32" t="s">
        <v>644</v>
      </c>
      <c r="D148" s="23">
        <f>IF('Final List'!$C148=0,0,1)</f>
        <v>1</v>
      </c>
      <c r="E148" s="23" t="s">
        <v>19</v>
      </c>
      <c r="F148" s="23"/>
      <c r="G148" s="134" t="s">
        <v>1548</v>
      </c>
      <c r="H148" s="49" t="s">
        <v>645</v>
      </c>
      <c r="I148" s="49" t="s">
        <v>646</v>
      </c>
      <c r="J148" s="48" t="s">
        <v>647</v>
      </c>
      <c r="K148" s="44" t="s">
        <v>1515</v>
      </c>
      <c r="L148" s="49">
        <f>_xlfn.IFNA(VLOOKUP(Table2[[#This Row],[Website]],'Contacted Companies'!$C$2:$L$28,9,FALSE),0)</f>
        <v>0</v>
      </c>
      <c r="M148" s="49" t="s">
        <v>1338</v>
      </c>
      <c r="N148">
        <f>_xlfn.IFNA(VLOOKUP(Table2[[#This Row],[Website]],'Contacted Companies'!$C$2:$L$28,11,FALSE),0)</f>
        <v>0</v>
      </c>
      <c r="O148" s="90" t="s">
        <v>1339</v>
      </c>
      <c r="P148" s="90" t="s">
        <v>1340</v>
      </c>
      <c r="Q148" s="90"/>
      <c r="R148" s="90"/>
    </row>
    <row r="149" spans="1:18" ht="145.19999999999999" hidden="1" customHeight="1" x14ac:dyDescent="0.55000000000000004">
      <c r="A149" s="28">
        <v>148</v>
      </c>
      <c r="B149" s="24" t="s">
        <v>648</v>
      </c>
      <c r="C149" s="31" t="s">
        <v>649</v>
      </c>
      <c r="D149" s="24">
        <f>IF('Final List'!$C149=0,0,1)</f>
        <v>1</v>
      </c>
      <c r="E149" s="24" t="s">
        <v>19</v>
      </c>
      <c r="F149" s="24"/>
      <c r="G149" s="23" t="s">
        <v>32</v>
      </c>
      <c r="H149" s="49" t="s">
        <v>88</v>
      </c>
      <c r="I149" s="49" t="s">
        <v>650</v>
      </c>
      <c r="J149" s="49" t="s">
        <v>651</v>
      </c>
      <c r="K149" s="2" t="s">
        <v>23</v>
      </c>
      <c r="L149" s="49">
        <f>_xlfn.IFNA(VLOOKUP(Table2[[#This Row],[Website]],'Contacted Companies'!$C$2:$L$28,9,FALSE),0)</f>
        <v>0</v>
      </c>
      <c r="M149" s="49"/>
      <c r="N149">
        <f>_xlfn.IFNA(VLOOKUP(Table2[[#This Row],[Website]],'Contacted Companies'!$C$2:$L$28,11,FALSE),0)</f>
        <v>0</v>
      </c>
      <c r="O149" s="90"/>
      <c r="P149" s="90"/>
      <c r="Q149" s="90"/>
      <c r="R149" s="90"/>
    </row>
    <row r="150" spans="1:18" ht="57.6" hidden="1" x14ac:dyDescent="0.55000000000000004">
      <c r="A150" s="27">
        <v>149</v>
      </c>
      <c r="B150" s="23" t="s">
        <v>652</v>
      </c>
      <c r="C150" s="32" t="s">
        <v>653</v>
      </c>
      <c r="D150" s="23">
        <f>IF('Final List'!$C150=0,0,1)</f>
        <v>1</v>
      </c>
      <c r="E150" s="23" t="s">
        <v>19</v>
      </c>
      <c r="F150" s="23"/>
      <c r="G150" s="23" t="s">
        <v>32</v>
      </c>
      <c r="H150" s="49" t="s">
        <v>88</v>
      </c>
      <c r="I150" s="49" t="s">
        <v>654</v>
      </c>
      <c r="J150" s="48" t="s">
        <v>655</v>
      </c>
      <c r="K150" s="44" t="s">
        <v>23</v>
      </c>
      <c r="L150" s="49">
        <f>_xlfn.IFNA(VLOOKUP(Table2[[#This Row],[Website]],'Contacted Companies'!$C$2:$L$28,9,FALSE),0)</f>
        <v>0</v>
      </c>
      <c r="M150" s="49"/>
      <c r="N150">
        <f>_xlfn.IFNA(VLOOKUP(Table2[[#This Row],[Website]],'Contacted Companies'!$C$2:$L$28,11,FALSE),0)</f>
        <v>0</v>
      </c>
      <c r="O150" s="90"/>
      <c r="P150" s="90"/>
      <c r="Q150" s="90"/>
      <c r="R150" s="90" t="s">
        <v>1341</v>
      </c>
    </row>
    <row r="151" spans="1:18" ht="88.2" hidden="1" customHeight="1" x14ac:dyDescent="0.55000000000000004">
      <c r="A151" s="28">
        <v>150</v>
      </c>
      <c r="B151" s="24" t="s">
        <v>656</v>
      </c>
      <c r="C151" s="31" t="s">
        <v>657</v>
      </c>
      <c r="D151" s="24">
        <f>IF('Final List'!$C151=0,0,1)</f>
        <v>1</v>
      </c>
      <c r="E151" s="24" t="s">
        <v>19</v>
      </c>
      <c r="F151" s="24"/>
      <c r="G151" s="23" t="s">
        <v>32</v>
      </c>
      <c r="H151" s="49" t="s">
        <v>88</v>
      </c>
      <c r="I151" s="81" t="s">
        <v>658</v>
      </c>
      <c r="J151" s="49" t="s">
        <v>659</v>
      </c>
      <c r="K151" s="2" t="s">
        <v>1516</v>
      </c>
      <c r="L151" s="49">
        <f>_xlfn.IFNA(VLOOKUP(Table2[[#This Row],[Website]],'Contacted Companies'!$C$2:$L$28,9,FALSE),0)</f>
        <v>0</v>
      </c>
      <c r="M151" s="49" t="s">
        <v>1342</v>
      </c>
      <c r="N151">
        <f>_xlfn.IFNA(VLOOKUP(Table2[[#This Row],[Website]],'Contacted Companies'!$C$2:$L$28,11,FALSE),0)</f>
        <v>0</v>
      </c>
      <c r="O151" s="111" t="s">
        <v>1343</v>
      </c>
      <c r="P151" s="90"/>
      <c r="Q151" s="90" t="s">
        <v>212</v>
      </c>
      <c r="R151" s="90"/>
    </row>
    <row r="152" spans="1:18" ht="72" hidden="1" x14ac:dyDescent="0.55000000000000004">
      <c r="A152" s="27">
        <v>151</v>
      </c>
      <c r="B152" s="23" t="s">
        <v>660</v>
      </c>
      <c r="C152" s="34" t="s">
        <v>661</v>
      </c>
      <c r="D152" s="23">
        <f>IF('Final List'!$C152=0,0,1)</f>
        <v>1</v>
      </c>
      <c r="E152" s="23" t="s">
        <v>19</v>
      </c>
      <c r="F152" s="23"/>
      <c r="G152" s="23" t="s">
        <v>32</v>
      </c>
      <c r="H152" s="49" t="str">
        <f>_xlfn.IFNA(VLOOKUP(Table2[[#This Row],[Website]],'Contacted Companies'!$C$2:$L$28,5,FALSE),0)</f>
        <v>manufacturing</v>
      </c>
      <c r="I152" s="49" t="str">
        <f>_xlfn.IFNA(VLOOKUP(Table2[[#This Row],[Website]],'Contacted Companies'!$C$2:$L$28,6,FALSE),0)</f>
        <v>Research and Engineering Department available for new product development,,Repair services available,,Interlock and Corrugated / Braid Assemblies,,Oval, Square and Rectangle Hoses,,Jacketed / Tracer Assemblies</v>
      </c>
      <c r="J152" s="48"/>
      <c r="K152" s="44" t="s">
        <v>23</v>
      </c>
      <c r="L152" s="49">
        <f>_xlfn.IFNA(VLOOKUP(Table2[[#This Row],[Website]],'Contacted Companies'!$C$2:$L$28,9,FALSE),0)</f>
        <v>0</v>
      </c>
      <c r="M152" s="49"/>
      <c r="N152" t="e">
        <f>_xlfn.IFNA(VLOOKUP(Table2[[#This Row],[Website]],'Contacted Companies'!$C$2:$L$28,11,FALSE),0)</f>
        <v>#REF!</v>
      </c>
      <c r="O152" s="90"/>
      <c r="P152" s="90"/>
      <c r="Q152" s="90" t="s">
        <v>212</v>
      </c>
      <c r="R152" s="90"/>
    </row>
    <row r="153" spans="1:18" ht="86.4" hidden="1" x14ac:dyDescent="0.55000000000000004">
      <c r="A153" s="28">
        <v>152</v>
      </c>
      <c r="B153" s="24" t="s">
        <v>662</v>
      </c>
      <c r="C153" s="31" t="s">
        <v>663</v>
      </c>
      <c r="D153" s="24">
        <f>IF('Final List'!$C153=0,0,1)</f>
        <v>1</v>
      </c>
      <c r="E153" s="24" t="s">
        <v>27</v>
      </c>
      <c r="F153" s="24"/>
      <c r="G153" s="24" t="s">
        <v>1547</v>
      </c>
      <c r="H153" s="49" t="s">
        <v>664</v>
      </c>
      <c r="I153" s="49">
        <f>_xlfn.IFNA(VLOOKUP(Table2[[#This Row],[Website]],'Contacted Companies'!$C$2:$L$28,6,FALSE),0)</f>
        <v>0</v>
      </c>
      <c r="J153" s="48" t="s">
        <v>665</v>
      </c>
      <c r="K153" s="2" t="s">
        <v>23</v>
      </c>
      <c r="L153" s="49">
        <f>_xlfn.IFNA(VLOOKUP(Table2[[#This Row],[Website]],'Contacted Companies'!$C$2:$L$28,9,FALSE),0)</f>
        <v>0</v>
      </c>
      <c r="M153" s="49" t="s">
        <v>1344</v>
      </c>
      <c r="N153">
        <f>_xlfn.IFNA(VLOOKUP(Table2[[#This Row],[Website]],'Contacted Companies'!$C$2:$L$28,11,FALSE),0)</f>
        <v>0</v>
      </c>
      <c r="O153" s="90"/>
      <c r="P153" s="90"/>
      <c r="Q153" s="90"/>
      <c r="R153" s="90"/>
    </row>
    <row r="154" spans="1:18" ht="86.4" hidden="1" x14ac:dyDescent="0.55000000000000004">
      <c r="A154" s="27">
        <v>153</v>
      </c>
      <c r="B154" s="23" t="s">
        <v>666</v>
      </c>
      <c r="C154" s="34"/>
      <c r="D154" s="23">
        <f>IF('Final List'!$C154=0,0,1)</f>
        <v>0</v>
      </c>
      <c r="E154" s="23"/>
      <c r="F154" s="23"/>
      <c r="G154" s="23" t="s">
        <v>1547</v>
      </c>
      <c r="H154" s="49" t="s">
        <v>664</v>
      </c>
      <c r="I154" s="49" t="s">
        <v>667</v>
      </c>
      <c r="J154" s="49" t="s">
        <v>668</v>
      </c>
      <c r="K154" s="44" t="s">
        <v>23</v>
      </c>
      <c r="L154" s="49">
        <f>_xlfn.IFNA(VLOOKUP(Table2[[#This Row],[Website]],'Contacted Companies'!$C$2:$L$28,9,FALSE),0)</f>
        <v>0</v>
      </c>
      <c r="M154" s="49"/>
      <c r="N154">
        <f>_xlfn.IFNA(VLOOKUP(Table2[[#This Row],[Website]],'Contacted Companies'!$C$2:$L$28,11,FALSE),0)</f>
        <v>0</v>
      </c>
      <c r="O154" s="90"/>
      <c r="P154" s="90"/>
      <c r="Q154" s="90"/>
      <c r="R154" s="90"/>
    </row>
    <row r="155" spans="1:18" s="103" customFormat="1" hidden="1" x14ac:dyDescent="0.55000000000000004">
      <c r="A155" s="99">
        <v>154</v>
      </c>
      <c r="B155" s="100" t="s">
        <v>669</v>
      </c>
      <c r="C155" s="104" t="s">
        <v>670</v>
      </c>
      <c r="D155" s="100">
        <f>IF('Final List'!$C155=0,0,1)</f>
        <v>1</v>
      </c>
      <c r="E155" s="100" t="s">
        <v>19</v>
      </c>
      <c r="F155" s="100"/>
      <c r="G155" s="134" t="s">
        <v>1362</v>
      </c>
      <c r="H155" s="101">
        <f>_xlfn.IFNA(VLOOKUP(Table2[[#This Row],[Website]],'Contacted Companies'!$C$2:$L$28,5,FALSE),0)</f>
        <v>0</v>
      </c>
      <c r="I155" s="101">
        <f>_xlfn.IFNA(VLOOKUP(Table2[[#This Row],[Website]],'Contacted Companies'!$C$2:$L$28,6,FALSE),0)</f>
        <v>0</v>
      </c>
      <c r="J155" s="101"/>
      <c r="K155" s="102" t="s">
        <v>23</v>
      </c>
      <c r="L155" s="101">
        <f>_xlfn.IFNA(VLOOKUP(Table2[[#This Row],[Website]],'Contacted Companies'!$C$2:$L$28,9,FALSE),0)</f>
        <v>0</v>
      </c>
      <c r="M155" s="101"/>
      <c r="N155" s="103">
        <f>_xlfn.IFNA(VLOOKUP(Table2[[#This Row],[Website]],'Contacted Companies'!$C$2:$L$28,11,FALSE),0)</f>
        <v>0</v>
      </c>
    </row>
    <row r="156" spans="1:18" ht="28.8" hidden="1" x14ac:dyDescent="0.55000000000000004">
      <c r="A156" s="27">
        <v>155</v>
      </c>
      <c r="B156" s="23" t="s">
        <v>671</v>
      </c>
      <c r="C156" s="109" t="s">
        <v>672</v>
      </c>
      <c r="D156" s="23">
        <f>IF('Final List'!$C156=0,0,1)</f>
        <v>1</v>
      </c>
      <c r="E156" s="23" t="s">
        <v>19</v>
      </c>
      <c r="F156" s="23"/>
      <c r="G156" s="23" t="s">
        <v>32</v>
      </c>
      <c r="H156" s="49" t="s">
        <v>673</v>
      </c>
      <c r="I156" s="49">
        <f>_xlfn.IFNA(VLOOKUP(Table2[[#This Row],[Website]],'Contacted Companies'!$C$2:$L$28,6,FALSE),0)</f>
        <v>0</v>
      </c>
      <c r="J156" s="48" t="s">
        <v>674</v>
      </c>
      <c r="K156" s="44" t="s">
        <v>23</v>
      </c>
      <c r="L156" s="49">
        <f>_xlfn.IFNA(VLOOKUP(Table2[[#This Row],[Website]],'Contacted Companies'!$C$2:$L$28,9,FALSE),0)</f>
        <v>0</v>
      </c>
      <c r="M156" s="49"/>
      <c r="N156">
        <f>_xlfn.IFNA(VLOOKUP(Table2[[#This Row],[Website]],'Contacted Companies'!$C$2:$L$28,11,FALSE),0)</f>
        <v>0</v>
      </c>
      <c r="O156" s="90"/>
      <c r="P156" s="90"/>
      <c r="Q156" s="90"/>
      <c r="R156" s="90"/>
    </row>
    <row r="157" spans="1:18" ht="172.8" hidden="1" x14ac:dyDescent="0.55000000000000004">
      <c r="A157" s="28">
        <v>156</v>
      </c>
      <c r="B157" s="24" t="s">
        <v>675</v>
      </c>
      <c r="C157" s="33" t="s">
        <v>676</v>
      </c>
      <c r="D157" s="24">
        <f>IF('Final List'!$C157=0,0,1)</f>
        <v>1</v>
      </c>
      <c r="E157" s="24" t="s">
        <v>27</v>
      </c>
      <c r="F157" s="24"/>
      <c r="G157" s="114" t="s">
        <v>32</v>
      </c>
      <c r="H157" s="49" t="s">
        <v>1559</v>
      </c>
      <c r="I157" s="49" t="s">
        <v>678</v>
      </c>
      <c r="J157" s="49" t="s">
        <v>1560</v>
      </c>
      <c r="K157" s="2" t="s">
        <v>47</v>
      </c>
      <c r="L157" s="49">
        <f>_xlfn.IFNA(VLOOKUP(Table2[[#This Row],[Website]],'Contacted Companies'!$C$2:$L$28,9,FALSE),0)</f>
        <v>0</v>
      </c>
      <c r="M157" s="49"/>
      <c r="N157">
        <f>_xlfn.IFNA(VLOOKUP(Table2[[#This Row],[Website]],'Contacted Companies'!$C$2:$L$28,11,FALSE),0)</f>
        <v>0</v>
      </c>
      <c r="O157" s="90"/>
      <c r="P157" s="90"/>
      <c r="Q157" s="90"/>
      <c r="R157" s="90"/>
    </row>
    <row r="158" spans="1:18" ht="288" hidden="1" x14ac:dyDescent="0.55000000000000004">
      <c r="A158" s="27">
        <v>157</v>
      </c>
      <c r="B158" s="23" t="s">
        <v>680</v>
      </c>
      <c r="C158" s="34" t="s">
        <v>681</v>
      </c>
      <c r="D158" s="23">
        <f>IF('Final List'!$C158=0,0,1)</f>
        <v>1</v>
      </c>
      <c r="E158" s="23" t="s">
        <v>19</v>
      </c>
      <c r="F158" s="23"/>
      <c r="G158" s="134" t="s">
        <v>1362</v>
      </c>
      <c r="H158" s="49" t="s">
        <v>682</v>
      </c>
      <c r="I158" s="49" t="s">
        <v>683</v>
      </c>
      <c r="J158" s="48" t="s">
        <v>684</v>
      </c>
      <c r="K158" s="44" t="s">
        <v>23</v>
      </c>
      <c r="L158" s="49">
        <f>_xlfn.IFNA(VLOOKUP(Table2[[#This Row],[Website]],'Contacted Companies'!$C$2:$L$28,9,FALSE),0)</f>
        <v>0</v>
      </c>
      <c r="M158" s="49"/>
      <c r="N158">
        <f>_xlfn.IFNA(VLOOKUP(Table2[[#This Row],[Website]],'Contacted Companies'!$C$2:$L$28,11,FALSE),0)</f>
        <v>0</v>
      </c>
      <c r="O158" s="111" t="s">
        <v>1345</v>
      </c>
      <c r="P158" s="90"/>
      <c r="Q158" s="90"/>
      <c r="R158" s="90"/>
    </row>
    <row r="159" spans="1:18" ht="86.4" hidden="1" x14ac:dyDescent="0.55000000000000004">
      <c r="A159" s="28">
        <v>158</v>
      </c>
      <c r="B159" s="110" t="s">
        <v>685</v>
      </c>
      <c r="C159" s="31" t="s">
        <v>686</v>
      </c>
      <c r="D159" s="24">
        <f>IF('Final List'!$C159=0,0,1)</f>
        <v>1</v>
      </c>
      <c r="E159" s="24" t="s">
        <v>19</v>
      </c>
      <c r="F159" s="24"/>
      <c r="G159" s="134" t="s">
        <v>1362</v>
      </c>
      <c r="H159" s="49" t="s">
        <v>687</v>
      </c>
      <c r="I159" s="49">
        <f>_xlfn.IFNA(VLOOKUP(Table2[[#This Row],[Website]],'Contacted Companies'!$C$2:$L$28,6,FALSE),0)</f>
        <v>0</v>
      </c>
      <c r="J159" s="49" t="s">
        <v>688</v>
      </c>
      <c r="K159" s="2" t="s">
        <v>23</v>
      </c>
      <c r="L159" s="49">
        <f>_xlfn.IFNA(VLOOKUP(Table2[[#This Row],[Website]],'Contacted Companies'!$C$2:$L$28,9,FALSE),0)</f>
        <v>0</v>
      </c>
      <c r="M159" s="49"/>
      <c r="N159">
        <f>_xlfn.IFNA(VLOOKUP(Table2[[#This Row],[Website]],'Contacted Companies'!$C$2:$L$28,11,FALSE),0)</f>
        <v>0</v>
      </c>
      <c r="O159" s="90"/>
      <c r="P159" s="90"/>
      <c r="Q159" s="90"/>
      <c r="R159" s="90"/>
    </row>
    <row r="160" spans="1:18" ht="72" hidden="1" x14ac:dyDescent="0.55000000000000004">
      <c r="A160" s="27">
        <v>159</v>
      </c>
      <c r="B160" s="36" t="s">
        <v>689</v>
      </c>
      <c r="C160" s="34" t="s">
        <v>690</v>
      </c>
      <c r="D160" s="23">
        <f>IF('Final List'!$C160=0,0,1)</f>
        <v>1</v>
      </c>
      <c r="E160" s="23"/>
      <c r="F160" s="23"/>
      <c r="G160" s="134" t="s">
        <v>1362</v>
      </c>
      <c r="H160" s="49" t="s">
        <v>691</v>
      </c>
      <c r="I160" s="49" t="s">
        <v>692</v>
      </c>
      <c r="J160" s="48" t="s">
        <v>693</v>
      </c>
      <c r="K160" s="44" t="s">
        <v>23</v>
      </c>
      <c r="L160" s="49">
        <f>_xlfn.IFNA(VLOOKUP(Table2[[#This Row],[Website]],'Contacted Companies'!$C$2:$L$28,9,FALSE),0)</f>
        <v>0</v>
      </c>
      <c r="M160" s="49"/>
      <c r="N160">
        <f>_xlfn.IFNA(VLOOKUP(Table2[[#This Row],[Website]],'Contacted Companies'!$C$2:$L$28,11,FALSE),0)</f>
        <v>0</v>
      </c>
      <c r="O160" s="90"/>
      <c r="P160" s="90"/>
      <c r="Q160" s="90"/>
      <c r="R160" s="90"/>
    </row>
    <row r="161" spans="1:18" ht="86.4" hidden="1" x14ac:dyDescent="0.55000000000000004">
      <c r="A161" s="28">
        <v>160</v>
      </c>
      <c r="B161" s="24" t="s">
        <v>694</v>
      </c>
      <c r="C161" s="31" t="s">
        <v>695</v>
      </c>
      <c r="D161" s="24">
        <f>IF('Final List'!$C161=0,0,1)</f>
        <v>1</v>
      </c>
      <c r="E161" s="24" t="s">
        <v>27</v>
      </c>
      <c r="F161" s="24"/>
      <c r="G161" s="134" t="s">
        <v>1362</v>
      </c>
      <c r="H161" s="49" t="s">
        <v>696</v>
      </c>
      <c r="I161" s="49" t="s">
        <v>697</v>
      </c>
      <c r="J161" s="49" t="s">
        <v>698</v>
      </c>
      <c r="K161" s="2" t="s">
        <v>23</v>
      </c>
      <c r="L161" s="49">
        <f>_xlfn.IFNA(VLOOKUP(Table2[[#This Row],[Website]],'Contacted Companies'!$C$2:$L$28,9,FALSE),0)</f>
        <v>0</v>
      </c>
      <c r="M161" s="49" t="s">
        <v>1346</v>
      </c>
      <c r="N161">
        <f>_xlfn.IFNA(VLOOKUP(Table2[[#This Row],[Website]],'Contacted Companies'!$C$2:$L$28,11,FALSE),0)</f>
        <v>0</v>
      </c>
      <c r="O161" s="90" t="s">
        <v>1347</v>
      </c>
      <c r="P161" s="90" t="s">
        <v>1348</v>
      </c>
      <c r="Q161" s="90"/>
      <c r="R161" s="90"/>
    </row>
    <row r="162" spans="1:18" s="87" customFormat="1" hidden="1" x14ac:dyDescent="0.55000000000000004">
      <c r="A162" s="87">
        <f>A161+1</f>
        <v>161</v>
      </c>
      <c r="B162" s="87" t="s">
        <v>1202</v>
      </c>
      <c r="C162" s="106" t="e">
        <f>VLOOKUP(B162, Table2[[#All],[Company Name]:[Website]],2,)</f>
        <v>#N/A</v>
      </c>
      <c r="D162" s="106">
        <v>0</v>
      </c>
      <c r="G162" s="134" t="s">
        <v>1362</v>
      </c>
      <c r="H162" s="107">
        <v>0</v>
      </c>
      <c r="I162" s="107"/>
      <c r="J162" s="107"/>
      <c r="K162" s="87" t="s">
        <v>23</v>
      </c>
    </row>
    <row r="163" spans="1:18" s="87" customFormat="1" ht="158.4" hidden="1" x14ac:dyDescent="0.55000000000000004">
      <c r="A163" s="87">
        <f>A162+1</f>
        <v>162</v>
      </c>
      <c r="B163" s="87" t="s">
        <v>269</v>
      </c>
      <c r="C163" s="106" t="str">
        <f>VLOOKUP(B163, Table2[[#All],[Company Name]:[Website]],2,)</f>
        <v>carmeleng.com</v>
      </c>
      <c r="D163" s="106">
        <v>1</v>
      </c>
      <c r="E163" s="87" t="s">
        <v>19</v>
      </c>
      <c r="G163" s="23" t="s">
        <v>32</v>
      </c>
      <c r="H163" s="107" t="s">
        <v>32</v>
      </c>
      <c r="I163" s="107" t="s">
        <v>1203</v>
      </c>
      <c r="J163" s="107" t="s">
        <v>1204</v>
      </c>
      <c r="K163" s="87" t="s">
        <v>271</v>
      </c>
    </row>
    <row r="164" spans="1:18" s="87" customFormat="1" ht="409.5" x14ac:dyDescent="0.55000000000000004">
      <c r="A164" s="87">
        <f t="shared" ref="A164:A188" si="0">A163+1</f>
        <v>163</v>
      </c>
      <c r="B164" s="87" t="s">
        <v>434</v>
      </c>
      <c r="C164" s="106" t="str">
        <f>VLOOKUP(B164, Table2[[#All],[Company Name]:[Website]],2,)</f>
        <v>dayton-phoenix.com</v>
      </c>
      <c r="D164" s="106">
        <v>1</v>
      </c>
      <c r="E164" s="87" t="s">
        <v>19</v>
      </c>
      <c r="G164" s="114" t="s">
        <v>82</v>
      </c>
      <c r="H164" s="107" t="s">
        <v>82</v>
      </c>
      <c r="I164" s="107" t="s">
        <v>1205</v>
      </c>
      <c r="J164" s="107" t="s">
        <v>1206</v>
      </c>
      <c r="K164" s="87" t="s">
        <v>437</v>
      </c>
    </row>
    <row r="165" spans="1:18" s="87" customFormat="1" ht="409.5" hidden="1" x14ac:dyDescent="0.55000000000000004">
      <c r="A165" s="87">
        <f t="shared" si="0"/>
        <v>164</v>
      </c>
      <c r="B165" s="87" t="s">
        <v>490</v>
      </c>
      <c r="C165" s="106" t="str">
        <f>VLOOKUP(B165, Table2[[#All],[Company Name]:[Website]],2,)</f>
        <v>dyna-fab.org</v>
      </c>
      <c r="D165" s="106">
        <v>1</v>
      </c>
      <c r="E165" s="87" t="s">
        <v>19</v>
      </c>
      <c r="G165" s="23" t="s">
        <v>32</v>
      </c>
      <c r="H165" s="107" t="s">
        <v>32</v>
      </c>
      <c r="I165" s="107" t="s">
        <v>1207</v>
      </c>
      <c r="J165" s="107" t="s">
        <v>1208</v>
      </c>
      <c r="K165" s="87" t="s">
        <v>1209</v>
      </c>
      <c r="M165" s="108" t="s">
        <v>1210</v>
      </c>
    </row>
    <row r="166" spans="1:18" s="87" customFormat="1" ht="259.2" x14ac:dyDescent="0.55000000000000004">
      <c r="A166" s="87">
        <f t="shared" si="0"/>
        <v>165</v>
      </c>
      <c r="B166" s="91" t="s">
        <v>945</v>
      </c>
      <c r="C166" s="106" t="str">
        <f>VLOOKUP(B166, Table2[[#All],[Company Name]:[Website]],2,)</f>
        <v>fairfieldmfg.com</v>
      </c>
      <c r="D166" s="106">
        <v>1</v>
      </c>
      <c r="E166" s="87" t="s">
        <v>27</v>
      </c>
      <c r="G166" s="87" t="s">
        <v>82</v>
      </c>
      <c r="H166" s="107" t="s">
        <v>82</v>
      </c>
      <c r="I166" s="107" t="s">
        <v>1211</v>
      </c>
      <c r="J166" s="107" t="s">
        <v>1212</v>
      </c>
      <c r="K166" s="108" t="s">
        <v>1213</v>
      </c>
    </row>
    <row r="167" spans="1:18" s="87" customFormat="1" ht="187.2" hidden="1" x14ac:dyDescent="0.55000000000000004">
      <c r="A167" s="87">
        <f t="shared" si="0"/>
        <v>166</v>
      </c>
      <c r="B167" s="87" t="s">
        <v>608</v>
      </c>
      <c r="C167" s="106" t="str">
        <f>VLOOKUP(B167, Table2[[#All],[Company Name]:[Website]],2,)</f>
        <v>grandindustrial.com</v>
      </c>
      <c r="D167" s="106">
        <v>1</v>
      </c>
      <c r="E167" s="87" t="s">
        <v>19</v>
      </c>
      <c r="G167" s="23" t="s">
        <v>1360</v>
      </c>
      <c r="H167" s="107" t="s">
        <v>1214</v>
      </c>
      <c r="I167" s="107" t="s">
        <v>1215</v>
      </c>
      <c r="J167" s="107" t="s">
        <v>1216</v>
      </c>
      <c r="K167" s="87" t="s">
        <v>23</v>
      </c>
      <c r="M167" s="108" t="s">
        <v>1217</v>
      </c>
    </row>
    <row r="168" spans="1:18" s="87" customFormat="1" ht="259.2" hidden="1" x14ac:dyDescent="0.55000000000000004">
      <c r="A168" s="87">
        <f t="shared" si="0"/>
        <v>167</v>
      </c>
      <c r="B168" s="87" t="s">
        <v>630</v>
      </c>
      <c r="C168" s="106" t="str">
        <f>VLOOKUP(B168, Table2[[#All],[Company Name]:[Website]],2,)</f>
        <v>hscast.com</v>
      </c>
      <c r="D168" s="106">
        <v>1</v>
      </c>
      <c r="E168" s="87" t="s">
        <v>19</v>
      </c>
      <c r="G168" s="23" t="s">
        <v>32</v>
      </c>
      <c r="H168" s="107" t="s">
        <v>32</v>
      </c>
      <c r="I168" s="107" t="s">
        <v>1218</v>
      </c>
      <c r="J168" s="107" t="s">
        <v>1219</v>
      </c>
      <c r="K168" s="108" t="s">
        <v>1518</v>
      </c>
      <c r="M168" s="108" t="s">
        <v>1221</v>
      </c>
    </row>
    <row r="169" spans="1:18" s="87" customFormat="1" ht="72" hidden="1" x14ac:dyDescent="0.55000000000000004">
      <c r="A169" s="87">
        <f t="shared" si="0"/>
        <v>168</v>
      </c>
      <c r="B169" s="87" t="s">
        <v>660</v>
      </c>
      <c r="C169" s="106" t="str">
        <f>VLOOKUP(B169, Table2[[#All],[Company Name]:[Website]],2,)</f>
        <v>hosetec.com</v>
      </c>
      <c r="D169" s="106">
        <v>1</v>
      </c>
      <c r="E169" s="87" t="s">
        <v>19</v>
      </c>
      <c r="G169" s="23" t="s">
        <v>32</v>
      </c>
      <c r="H169" s="107" t="s">
        <v>88</v>
      </c>
      <c r="I169" s="107" t="s">
        <v>1222</v>
      </c>
      <c r="J169" s="107" t="s">
        <v>1223</v>
      </c>
      <c r="K169" s="87" t="s">
        <v>23</v>
      </c>
    </row>
    <row r="170" spans="1:18" s="87" customFormat="1" ht="244.8" hidden="1" x14ac:dyDescent="0.55000000000000004">
      <c r="A170" s="87">
        <f t="shared" si="0"/>
        <v>169</v>
      </c>
      <c r="B170" s="87" t="s">
        <v>811</v>
      </c>
      <c r="C170" s="106" t="str">
        <f>VLOOKUP(B170, Table2[[#All],[Company Name]:[Website]],2,)</f>
        <v>kirbyrisk.com/index.jsp?path=service-center</v>
      </c>
      <c r="D170" s="106">
        <v>1</v>
      </c>
      <c r="E170" s="87" t="s">
        <v>27</v>
      </c>
      <c r="G170" s="23" t="s">
        <v>32</v>
      </c>
      <c r="H170" s="107" t="s">
        <v>813</v>
      </c>
      <c r="I170" s="107" t="s">
        <v>814</v>
      </c>
      <c r="J170" s="107" t="s">
        <v>1224</v>
      </c>
      <c r="K170" s="108" t="s">
        <v>1225</v>
      </c>
    </row>
    <row r="171" spans="1:18" s="87" customFormat="1" ht="100.8" hidden="1" x14ac:dyDescent="0.55000000000000004">
      <c r="A171" s="87">
        <f t="shared" si="0"/>
        <v>170</v>
      </c>
      <c r="B171" s="87" t="s">
        <v>852</v>
      </c>
      <c r="C171" s="106" t="str">
        <f>VLOOKUP(B171, Table2[[#All],[Company Name]:[Website]],2,)</f>
        <v>lafayettewire.com</v>
      </c>
      <c r="D171" s="106">
        <v>1</v>
      </c>
      <c r="E171" s="87" t="s">
        <v>19</v>
      </c>
      <c r="G171" s="23" t="s">
        <v>32</v>
      </c>
      <c r="H171" s="107" t="s">
        <v>32</v>
      </c>
      <c r="I171" s="107" t="s">
        <v>1226</v>
      </c>
      <c r="J171" s="107" t="s">
        <v>1227</v>
      </c>
      <c r="K171" s="87" t="s">
        <v>1228</v>
      </c>
    </row>
    <row r="172" spans="1:18" s="87" customFormat="1" ht="43.2" hidden="1" x14ac:dyDescent="0.55000000000000004">
      <c r="A172" s="87">
        <f t="shared" si="0"/>
        <v>171</v>
      </c>
      <c r="B172" s="87" t="s">
        <v>870</v>
      </c>
      <c r="C172" s="106" t="str">
        <f>VLOOKUP(B172, Table2[[#All],[Company Name]:[Website]],2,)</f>
        <v>loganstampings.com</v>
      </c>
      <c r="D172" s="106">
        <v>1</v>
      </c>
      <c r="E172" s="87" t="s">
        <v>27</v>
      </c>
      <c r="G172" s="23" t="s">
        <v>32</v>
      </c>
      <c r="H172" s="107" t="s">
        <v>1229</v>
      </c>
      <c r="I172" s="107" t="s">
        <v>1230</v>
      </c>
      <c r="J172" s="107" t="s">
        <v>1231</v>
      </c>
      <c r="K172" s="108" t="s">
        <v>281</v>
      </c>
    </row>
    <row r="173" spans="1:18" s="87" customFormat="1" ht="57.6" hidden="1" x14ac:dyDescent="0.55000000000000004">
      <c r="A173" s="87">
        <f t="shared" si="0"/>
        <v>172</v>
      </c>
      <c r="B173" s="87" t="s">
        <v>883</v>
      </c>
      <c r="C173" s="106" t="str">
        <f>VLOOKUP(B173, Table2[[#All],[Company Name]:[Website]],2,)</f>
        <v>masterguard.com</v>
      </c>
      <c r="D173" s="106">
        <v>1</v>
      </c>
      <c r="E173" s="87" t="s">
        <v>19</v>
      </c>
      <c r="G173" s="23" t="s">
        <v>32</v>
      </c>
      <c r="H173" s="107" t="s">
        <v>88</v>
      </c>
      <c r="I173" s="107" t="s">
        <v>1232</v>
      </c>
      <c r="J173" s="107" t="s">
        <v>1233</v>
      </c>
      <c r="K173" s="87" t="s">
        <v>23</v>
      </c>
    </row>
    <row r="174" spans="1:18" s="87" customFormat="1" ht="172.8" hidden="1" x14ac:dyDescent="0.55000000000000004">
      <c r="A174" s="87">
        <f t="shared" si="0"/>
        <v>173</v>
      </c>
      <c r="B174" s="87" t="s">
        <v>1234</v>
      </c>
      <c r="C174" s="106" t="str">
        <f>VLOOKUP(B174, Table2[[#All],[Company Name]:[Website]],2,)</f>
        <v>mckinneycorp.com</v>
      </c>
      <c r="D174" s="106">
        <v>1</v>
      </c>
      <c r="E174" s="87" t="s">
        <v>27</v>
      </c>
      <c r="G174" s="23" t="s">
        <v>32</v>
      </c>
      <c r="H174" s="107" t="s">
        <v>1235</v>
      </c>
      <c r="I174" s="107" t="s">
        <v>1236</v>
      </c>
      <c r="J174" s="107" t="s">
        <v>1237</v>
      </c>
      <c r="K174" s="108" t="s">
        <v>23</v>
      </c>
      <c r="M174" s="108" t="s">
        <v>436</v>
      </c>
    </row>
    <row r="175" spans="1:18" s="87" customFormat="1" ht="144" hidden="1" x14ac:dyDescent="0.55000000000000004">
      <c r="A175" s="87">
        <f t="shared" si="0"/>
        <v>174</v>
      </c>
      <c r="B175" s="87" t="s">
        <v>916</v>
      </c>
      <c r="C175" s="106" t="str">
        <f>VLOOKUP(B175, Table2[[#All],[Company Name]:[Website]],2,)</f>
        <v>myersspring.com</v>
      </c>
      <c r="D175" s="106">
        <v>1</v>
      </c>
      <c r="E175" s="87" t="s">
        <v>27</v>
      </c>
      <c r="G175" s="23" t="s">
        <v>32</v>
      </c>
      <c r="H175" s="107" t="s">
        <v>1238</v>
      </c>
      <c r="I175" s="107" t="s">
        <v>1239</v>
      </c>
      <c r="J175" s="107" t="s">
        <v>1240</v>
      </c>
      <c r="K175" s="87" t="s">
        <v>1241</v>
      </c>
      <c r="M175" s="87" t="s">
        <v>1242</v>
      </c>
    </row>
    <row r="176" spans="1:18" s="87" customFormat="1" ht="331.2" hidden="1" x14ac:dyDescent="0.55000000000000004">
      <c r="A176" s="87">
        <f t="shared" si="0"/>
        <v>175</v>
      </c>
      <c r="B176" s="91" t="s">
        <v>943</v>
      </c>
      <c r="C176" s="106" t="str">
        <f>VLOOKUP(B176, Table2[[#All],[Company Name]:[Website]],2,)</f>
        <v>nucor.com</v>
      </c>
      <c r="D176" s="106">
        <v>1</v>
      </c>
      <c r="E176" s="87" t="s">
        <v>19</v>
      </c>
      <c r="G176" s="23" t="s">
        <v>32</v>
      </c>
      <c r="H176" s="107" t="s">
        <v>1544</v>
      </c>
      <c r="I176" s="107" t="s">
        <v>1244</v>
      </c>
      <c r="J176" s="107"/>
      <c r="K176" s="108" t="s">
        <v>23</v>
      </c>
    </row>
    <row r="177" spans="1:17" s="87" customFormat="1" ht="144" hidden="1" x14ac:dyDescent="0.55000000000000004">
      <c r="A177" s="87">
        <f t="shared" si="0"/>
        <v>176</v>
      </c>
      <c r="B177" s="87" t="s">
        <v>953</v>
      </c>
      <c r="C177" s="106" t="str">
        <f>VLOOKUP(B177, Table2[[#All],[Company Name]:[Website]],2,)</f>
        <v>oxfordhouse.org/userfiles/file/</v>
      </c>
      <c r="D177" s="106">
        <v>1</v>
      </c>
      <c r="E177" s="87" t="s">
        <v>19</v>
      </c>
      <c r="G177" s="23" t="s">
        <v>32</v>
      </c>
      <c r="H177" s="107" t="s">
        <v>1245</v>
      </c>
      <c r="I177" s="107" t="s">
        <v>1246</v>
      </c>
      <c r="J177" s="107"/>
      <c r="K177" s="87" t="s">
        <v>23</v>
      </c>
    </row>
    <row r="178" spans="1:17" s="87" customFormat="1" ht="259.2" hidden="1" x14ac:dyDescent="0.55000000000000004">
      <c r="A178" s="87">
        <f t="shared" si="0"/>
        <v>177</v>
      </c>
      <c r="B178" s="87" t="s">
        <v>1034</v>
      </c>
      <c r="C178" s="106" t="str">
        <f>VLOOKUP(B178, Table2[[#All],[Company Name]:[Website]],2,)</f>
        <v>rowetruck.com</v>
      </c>
      <c r="D178" s="106">
        <v>1</v>
      </c>
      <c r="E178" s="87" t="s">
        <v>27</v>
      </c>
      <c r="G178" s="23" t="s">
        <v>1360</v>
      </c>
      <c r="H178" s="107" t="s">
        <v>1247</v>
      </c>
      <c r="I178" s="107" t="s">
        <v>1248</v>
      </c>
      <c r="J178" s="107" t="s">
        <v>1249</v>
      </c>
      <c r="K178" s="108" t="s">
        <v>23</v>
      </c>
    </row>
    <row r="179" spans="1:17" s="87" customFormat="1" ht="57.6" hidden="1" x14ac:dyDescent="0.55000000000000004">
      <c r="A179" s="87">
        <f t="shared" si="0"/>
        <v>178</v>
      </c>
      <c r="B179" s="87" t="s">
        <v>1045</v>
      </c>
      <c r="C179" s="106" t="str">
        <f>VLOOKUP(B179, Table2[[#All],[Company Name]:[Website]],2,)</f>
        <v>smallpartsinc.com</v>
      </c>
      <c r="D179" s="106">
        <v>1</v>
      </c>
      <c r="E179" s="87" t="s">
        <v>27</v>
      </c>
      <c r="G179" s="23" t="s">
        <v>32</v>
      </c>
      <c r="H179" s="107" t="s">
        <v>32</v>
      </c>
      <c r="I179" s="107" t="s">
        <v>1250</v>
      </c>
      <c r="J179" s="107" t="s">
        <v>1251</v>
      </c>
      <c r="K179" s="87" t="s">
        <v>1225</v>
      </c>
    </row>
    <row r="180" spans="1:17" s="87" customFormat="1" ht="115.2" hidden="1" x14ac:dyDescent="0.55000000000000004">
      <c r="A180" s="87">
        <f t="shared" si="0"/>
        <v>179</v>
      </c>
      <c r="B180" s="87" t="s">
        <v>1074</v>
      </c>
      <c r="C180" s="106" t="str">
        <f>VLOOKUP(B180, Table2[[#All],[Company Name]:[Website]],2,)</f>
        <v>subaru-sia.com</v>
      </c>
      <c r="D180" s="106">
        <v>1</v>
      </c>
      <c r="E180" s="87" t="s">
        <v>19</v>
      </c>
      <c r="G180" s="23" t="s">
        <v>1358</v>
      </c>
      <c r="H180" s="107" t="s">
        <v>162</v>
      </c>
      <c r="I180" s="107" t="s">
        <v>1252</v>
      </c>
      <c r="J180" s="107" t="s">
        <v>1253</v>
      </c>
      <c r="K180" s="108" t="s">
        <v>47</v>
      </c>
    </row>
    <row r="181" spans="1:17" s="87" customFormat="1" ht="115.2" hidden="1" x14ac:dyDescent="0.55000000000000004">
      <c r="A181" s="87">
        <f t="shared" si="0"/>
        <v>180</v>
      </c>
      <c r="B181" s="87" t="s">
        <v>1082</v>
      </c>
      <c r="C181" s="106" t="str">
        <f>VLOOKUP(B181, Table2[[#All],[Company Name]:[Website]],2,)</f>
        <v>suscastproducts.com</v>
      </c>
      <c r="D181" s="106">
        <v>1</v>
      </c>
      <c r="E181" s="87" t="s">
        <v>19</v>
      </c>
      <c r="G181" s="134" t="s">
        <v>1362</v>
      </c>
      <c r="H181" s="107" t="s">
        <v>1254</v>
      </c>
      <c r="I181" s="107" t="s">
        <v>1255</v>
      </c>
      <c r="J181" s="107" t="s">
        <v>1256</v>
      </c>
      <c r="K181" s="87" t="s">
        <v>437</v>
      </c>
      <c r="M181" s="108" t="s">
        <v>1257</v>
      </c>
    </row>
    <row r="182" spans="1:17" s="87" customFormat="1" ht="86.4" hidden="1" x14ac:dyDescent="0.55000000000000004">
      <c r="A182" s="87">
        <f t="shared" si="0"/>
        <v>181</v>
      </c>
      <c r="B182" s="87" t="s">
        <v>1110</v>
      </c>
      <c r="C182" s="106" t="str">
        <f>VLOOKUP(B182, Table2[[#All],[Company Name]:[Website]],2,)</f>
        <v>thekelly-group.com</v>
      </c>
      <c r="D182" s="106">
        <v>1</v>
      </c>
      <c r="E182" s="87" t="s">
        <v>19</v>
      </c>
      <c r="G182" s="134" t="s">
        <v>1362</v>
      </c>
      <c r="H182" s="107" t="s">
        <v>1258</v>
      </c>
      <c r="I182" s="107" t="s">
        <v>1259</v>
      </c>
      <c r="J182" s="107" t="s">
        <v>1260</v>
      </c>
      <c r="K182" s="87" t="s">
        <v>1261</v>
      </c>
      <c r="M182" s="108" t="s">
        <v>1262</v>
      </c>
    </row>
    <row r="183" spans="1:17" s="87" customFormat="1" ht="158.4" hidden="1" x14ac:dyDescent="0.55000000000000004">
      <c r="A183" s="87">
        <f t="shared" si="0"/>
        <v>182</v>
      </c>
      <c r="B183" s="91" t="s">
        <v>1119</v>
      </c>
      <c r="C183" s="106" t="str">
        <f>VLOOKUP(B183, Table2[[#All],[Company Name]:[Website]],2,)</f>
        <v>tmfcenter.com</v>
      </c>
      <c r="D183" s="106">
        <v>1</v>
      </c>
      <c r="E183" s="87" t="s">
        <v>19</v>
      </c>
      <c r="G183" s="23" t="s">
        <v>32</v>
      </c>
      <c r="H183" s="107" t="s">
        <v>88</v>
      </c>
      <c r="I183" s="107" t="s">
        <v>1263</v>
      </c>
      <c r="J183" s="107" t="s">
        <v>1264</v>
      </c>
      <c r="K183" s="87" t="s">
        <v>281</v>
      </c>
      <c r="M183" s="108" t="s">
        <v>1265</v>
      </c>
    </row>
    <row r="184" spans="1:17" s="87" customFormat="1" ht="144" hidden="1" x14ac:dyDescent="0.55000000000000004">
      <c r="A184" s="87">
        <f t="shared" si="0"/>
        <v>183</v>
      </c>
      <c r="B184" s="87" t="s">
        <v>1130</v>
      </c>
      <c r="C184" s="106" t="str">
        <f>VLOOKUP(B184, Table2[[#All],[Company Name]:[Website]],2,)</f>
        <v>tru-flex.com</v>
      </c>
      <c r="D184" s="106">
        <v>1</v>
      </c>
      <c r="E184" s="87" t="s">
        <v>27</v>
      </c>
      <c r="G184" s="23" t="s">
        <v>32</v>
      </c>
      <c r="H184" s="107" t="s">
        <v>88</v>
      </c>
      <c r="I184" s="107" t="s">
        <v>1266</v>
      </c>
      <c r="J184" s="107" t="s">
        <v>1267</v>
      </c>
      <c r="K184" s="87" t="s">
        <v>1268</v>
      </c>
    </row>
    <row r="185" spans="1:17" s="87" customFormat="1" ht="100.8" hidden="1" x14ac:dyDescent="0.55000000000000004">
      <c r="A185" s="87">
        <f t="shared" si="0"/>
        <v>184</v>
      </c>
      <c r="B185" s="91" t="s">
        <v>1196</v>
      </c>
      <c r="C185" s="106" t="str">
        <f>VLOOKUP(B185, Table2[[#All],[Company Name]:[Website]],2,)</f>
        <v>trw.com</v>
      </c>
      <c r="D185" s="106">
        <v>1</v>
      </c>
      <c r="E185" s="87" t="s">
        <v>27</v>
      </c>
      <c r="G185" s="134" t="s">
        <v>1548</v>
      </c>
      <c r="H185" s="107" t="s">
        <v>1539</v>
      </c>
      <c r="I185" s="131"/>
      <c r="J185" s="107" t="s">
        <v>1269</v>
      </c>
      <c r="K185" s="87" t="s">
        <v>23</v>
      </c>
    </row>
    <row r="186" spans="1:17" s="87" customFormat="1" ht="115.2" hidden="1" x14ac:dyDescent="0.55000000000000004">
      <c r="A186" s="87">
        <f t="shared" si="0"/>
        <v>185</v>
      </c>
      <c r="B186" s="87" t="s">
        <v>1134</v>
      </c>
      <c r="C186" s="106" t="str">
        <f>VLOOKUP(B186, Table2[[#All],[Company Name]:[Website]],2,)</f>
        <v>tubefabricationindustries.com</v>
      </c>
      <c r="D186" s="106">
        <v>1</v>
      </c>
      <c r="E186" s="87" t="s">
        <v>19</v>
      </c>
      <c r="G186" s="23" t="s">
        <v>32</v>
      </c>
      <c r="H186" s="107" t="s">
        <v>32</v>
      </c>
      <c r="I186" s="107" t="s">
        <v>1270</v>
      </c>
      <c r="J186" s="107" t="s">
        <v>1271</v>
      </c>
      <c r="K186" s="87" t="s">
        <v>1225</v>
      </c>
      <c r="M186" s="87" t="s">
        <v>1272</v>
      </c>
    </row>
    <row r="187" spans="1:17" s="87" customFormat="1" ht="187.2" hidden="1" x14ac:dyDescent="0.55000000000000004">
      <c r="A187" s="87">
        <f t="shared" si="0"/>
        <v>186</v>
      </c>
      <c r="B187" s="87" t="s">
        <v>1273</v>
      </c>
      <c r="C187" s="106" t="str">
        <f>VLOOKUP(B187, Table2[[#All],[Company Name]:[Website]],2,)</f>
        <v>voestalpine.com</v>
      </c>
      <c r="D187" s="106">
        <v>1</v>
      </c>
      <c r="E187" s="87" t="s">
        <v>27</v>
      </c>
      <c r="G187" s="23" t="s">
        <v>32</v>
      </c>
      <c r="H187" s="107" t="s">
        <v>88</v>
      </c>
      <c r="I187" s="107" t="s">
        <v>1274</v>
      </c>
      <c r="J187" s="107" t="s">
        <v>1275</v>
      </c>
      <c r="K187" s="107" t="s">
        <v>1276</v>
      </c>
    </row>
    <row r="188" spans="1:17" s="87" customFormat="1" ht="187.2" hidden="1" x14ac:dyDescent="0.55000000000000004">
      <c r="A188" s="87">
        <f t="shared" si="0"/>
        <v>187</v>
      </c>
      <c r="B188" s="87" t="s">
        <v>1178</v>
      </c>
      <c r="C188" s="106" t="str">
        <f>VLOOKUP(B188, Table2[[#All],[Company Name]:[Website]],2,)</f>
        <v>whallon.com</v>
      </c>
      <c r="D188" s="106">
        <v>1</v>
      </c>
      <c r="E188" s="87" t="s">
        <v>19</v>
      </c>
      <c r="G188" s="23" t="s">
        <v>32</v>
      </c>
      <c r="H188" s="107" t="s">
        <v>1277</v>
      </c>
      <c r="I188" s="107" t="s">
        <v>1278</v>
      </c>
      <c r="J188" s="107" t="s">
        <v>1279</v>
      </c>
      <c r="K188" s="107" t="s">
        <v>23</v>
      </c>
    </row>
    <row r="189" spans="1:17" hidden="1" x14ac:dyDescent="0.55000000000000004">
      <c r="A189" s="112">
        <v>188</v>
      </c>
      <c r="B189" s="114" t="s">
        <v>699</v>
      </c>
      <c r="C189" s="120" t="s">
        <v>700</v>
      </c>
      <c r="D189" s="114">
        <v>0</v>
      </c>
      <c r="E189" t="s">
        <v>27</v>
      </c>
      <c r="F189" s="114"/>
      <c r="G189" s="134" t="s">
        <v>1362</v>
      </c>
      <c r="H189" s="116">
        <v>0</v>
      </c>
      <c r="I189" s="116" t="s">
        <v>701</v>
      </c>
      <c r="J189" s="116"/>
      <c r="K189" s="118" t="s">
        <v>23</v>
      </c>
      <c r="L189" s="116">
        <v>0</v>
      </c>
      <c r="M189">
        <v>0</v>
      </c>
      <c r="N189" s="119">
        <v>0</v>
      </c>
    </row>
    <row r="190" spans="1:17" ht="86.4" hidden="1" x14ac:dyDescent="0.55000000000000004">
      <c r="A190" s="113">
        <v>189</v>
      </c>
      <c r="B190" s="115" t="s">
        <v>702</v>
      </c>
      <c r="C190" s="120" t="s">
        <v>703</v>
      </c>
      <c r="D190" s="115">
        <v>1</v>
      </c>
      <c r="E190" t="s">
        <v>27</v>
      </c>
      <c r="F190" s="115"/>
      <c r="G190" s="134" t="s">
        <v>1548</v>
      </c>
      <c r="H190" s="117" t="s">
        <v>704</v>
      </c>
      <c r="I190" s="117" t="s">
        <v>705</v>
      </c>
      <c r="J190" s="117" t="s">
        <v>706</v>
      </c>
      <c r="K190" s="118" t="s">
        <v>23</v>
      </c>
      <c r="L190" s="117">
        <v>0</v>
      </c>
      <c r="M190" t="s">
        <v>1497</v>
      </c>
      <c r="N190" s="119">
        <v>0</v>
      </c>
      <c r="O190" t="s">
        <v>1502</v>
      </c>
    </row>
    <row r="191" spans="1:17" ht="172.8" hidden="1" x14ac:dyDescent="0.55000000000000004">
      <c r="A191" s="113">
        <v>190</v>
      </c>
      <c r="B191" s="115" t="s">
        <v>707</v>
      </c>
      <c r="C191" s="120" t="s">
        <v>708</v>
      </c>
      <c r="D191" s="115">
        <v>1</v>
      </c>
      <c r="E191" t="s">
        <v>203</v>
      </c>
      <c r="F191" s="115"/>
      <c r="G191" s="23" t="s">
        <v>32</v>
      </c>
      <c r="H191" s="117" t="s">
        <v>1349</v>
      </c>
      <c r="I191" s="117" t="s">
        <v>709</v>
      </c>
      <c r="J191" s="117" t="s">
        <v>710</v>
      </c>
      <c r="K191" s="118" t="s">
        <v>23</v>
      </c>
      <c r="L191" s="117">
        <v>0</v>
      </c>
      <c r="M191" t="s">
        <v>1319</v>
      </c>
      <c r="N191" s="119" t="e">
        <v>#REF!</v>
      </c>
      <c r="P191" t="s">
        <v>1510</v>
      </c>
      <c r="Q191" t="s">
        <v>212</v>
      </c>
    </row>
    <row r="192" spans="1:17" ht="57.6" hidden="1" x14ac:dyDescent="0.55000000000000004">
      <c r="A192" s="113">
        <v>191</v>
      </c>
      <c r="B192" s="115" t="s">
        <v>711</v>
      </c>
      <c r="C192" s="120" t="s">
        <v>712</v>
      </c>
      <c r="D192" s="115">
        <v>0</v>
      </c>
      <c r="E192" t="s">
        <v>27</v>
      </c>
      <c r="F192" s="115"/>
      <c r="G192" s="23" t="s">
        <v>32</v>
      </c>
      <c r="H192" s="117" t="s">
        <v>713</v>
      </c>
      <c r="I192" s="117" t="s">
        <v>714</v>
      </c>
      <c r="J192" s="117" t="s">
        <v>715</v>
      </c>
      <c r="K192" s="118" t="s">
        <v>23</v>
      </c>
      <c r="L192" s="117">
        <v>0</v>
      </c>
      <c r="M192">
        <v>0</v>
      </c>
      <c r="N192" s="119">
        <v>0</v>
      </c>
    </row>
    <row r="193" spans="1:18" ht="172.8" hidden="1" x14ac:dyDescent="0.55000000000000004">
      <c r="A193" s="113">
        <v>192</v>
      </c>
      <c r="B193" s="115" t="s">
        <v>716</v>
      </c>
      <c r="C193" s="120" t="s">
        <v>717</v>
      </c>
      <c r="D193" s="115">
        <v>1</v>
      </c>
      <c r="E193" t="s">
        <v>27</v>
      </c>
      <c r="F193" s="115"/>
      <c r="G193" s="23" t="s">
        <v>32</v>
      </c>
      <c r="H193" s="117" t="s">
        <v>1350</v>
      </c>
      <c r="I193" s="117" t="s">
        <v>718</v>
      </c>
      <c r="J193" s="117" t="s">
        <v>719</v>
      </c>
      <c r="K193" s="118" t="s">
        <v>23</v>
      </c>
      <c r="L193" s="117">
        <v>0</v>
      </c>
      <c r="M193" s="50" t="s">
        <v>1498</v>
      </c>
      <c r="N193" s="119">
        <v>0</v>
      </c>
      <c r="O193" t="s">
        <v>1503</v>
      </c>
      <c r="Q193" t="s">
        <v>212</v>
      </c>
    </row>
    <row r="194" spans="1:18" ht="230.4" hidden="1" x14ac:dyDescent="0.55000000000000004">
      <c r="A194" s="113">
        <v>193</v>
      </c>
      <c r="B194" s="115" t="s">
        <v>720</v>
      </c>
      <c r="C194" s="120" t="s">
        <v>721</v>
      </c>
      <c r="D194" s="115">
        <v>1</v>
      </c>
      <c r="E194" t="s">
        <v>19</v>
      </c>
      <c r="F194" s="115"/>
      <c r="G194" s="23" t="s">
        <v>32</v>
      </c>
      <c r="H194" s="117" t="s">
        <v>1351</v>
      </c>
      <c r="I194" s="117" t="s">
        <v>722</v>
      </c>
      <c r="J194" s="117" t="s">
        <v>723</v>
      </c>
      <c r="K194" s="118" t="s">
        <v>23</v>
      </c>
      <c r="L194" s="117">
        <v>0</v>
      </c>
      <c r="M194">
        <v>0</v>
      </c>
      <c r="N194" s="119">
        <v>0</v>
      </c>
      <c r="R194" t="s">
        <v>1514</v>
      </c>
    </row>
    <row r="195" spans="1:18" ht="158.4" hidden="1" x14ac:dyDescent="0.55000000000000004">
      <c r="A195" s="113">
        <v>194</v>
      </c>
      <c r="B195" s="115" t="s">
        <v>724</v>
      </c>
      <c r="C195" s="120" t="s">
        <v>725</v>
      </c>
      <c r="D195" s="115">
        <v>1</v>
      </c>
      <c r="E195" t="s">
        <v>19</v>
      </c>
      <c r="F195" s="115"/>
      <c r="G195" s="134" t="s">
        <v>1362</v>
      </c>
      <c r="H195" s="117" t="s">
        <v>726</v>
      </c>
      <c r="I195" s="117" t="s">
        <v>727</v>
      </c>
      <c r="J195" s="117"/>
      <c r="K195" s="118" t="s">
        <v>47</v>
      </c>
      <c r="L195" s="117">
        <v>0</v>
      </c>
      <c r="M195">
        <v>0</v>
      </c>
      <c r="N195" s="119">
        <v>0</v>
      </c>
      <c r="O195" s="50" t="s">
        <v>1504</v>
      </c>
    </row>
    <row r="196" spans="1:18" hidden="1" x14ac:dyDescent="0.55000000000000004">
      <c r="A196" s="113">
        <v>195</v>
      </c>
      <c r="B196" s="115" t="s">
        <v>728</v>
      </c>
      <c r="C196" s="120" t="s">
        <v>729</v>
      </c>
      <c r="D196" s="115">
        <v>1</v>
      </c>
      <c r="E196" t="s">
        <v>19</v>
      </c>
      <c r="F196" s="115"/>
      <c r="G196" s="134" t="s">
        <v>1362</v>
      </c>
      <c r="H196" s="117" t="s">
        <v>730</v>
      </c>
      <c r="I196" s="117" t="s">
        <v>731</v>
      </c>
      <c r="J196" s="117"/>
      <c r="K196" s="118" t="s">
        <v>23</v>
      </c>
      <c r="L196" s="117">
        <v>0</v>
      </c>
      <c r="M196">
        <v>0</v>
      </c>
      <c r="N196" s="119">
        <v>0</v>
      </c>
    </row>
    <row r="197" spans="1:18" ht="129.6" hidden="1" x14ac:dyDescent="0.55000000000000004">
      <c r="A197" s="113">
        <v>196</v>
      </c>
      <c r="B197" s="115" t="s">
        <v>732</v>
      </c>
      <c r="C197" s="120" t="s">
        <v>733</v>
      </c>
      <c r="D197" s="115">
        <v>1</v>
      </c>
      <c r="E197" t="s">
        <v>19</v>
      </c>
      <c r="F197" s="115"/>
      <c r="G197" s="133" t="s">
        <v>303</v>
      </c>
      <c r="H197" s="117" t="s">
        <v>303</v>
      </c>
      <c r="I197" s="117" t="s">
        <v>734</v>
      </c>
      <c r="J197" s="117" t="s">
        <v>735</v>
      </c>
      <c r="K197" s="118" t="s">
        <v>23</v>
      </c>
      <c r="L197" s="117">
        <v>0</v>
      </c>
      <c r="M197">
        <v>0</v>
      </c>
      <c r="N197" s="119">
        <v>0</v>
      </c>
    </row>
    <row r="198" spans="1:18" hidden="1" x14ac:dyDescent="0.55000000000000004">
      <c r="A198" s="113">
        <v>197</v>
      </c>
      <c r="B198" s="115" t="s">
        <v>736</v>
      </c>
      <c r="C198" s="120" t="s">
        <v>737</v>
      </c>
      <c r="D198" s="115">
        <v>1</v>
      </c>
      <c r="F198" s="115"/>
      <c r="G198" s="134" t="s">
        <v>1362</v>
      </c>
      <c r="H198" s="117">
        <v>0</v>
      </c>
      <c r="I198" s="117" t="s">
        <v>738</v>
      </c>
      <c r="J198" s="117"/>
      <c r="K198" s="118" t="s">
        <v>23</v>
      </c>
      <c r="L198" s="117">
        <v>0</v>
      </c>
      <c r="M198">
        <v>0</v>
      </c>
      <c r="N198" s="119">
        <v>0</v>
      </c>
    </row>
    <row r="199" spans="1:18" ht="409.5" hidden="1" x14ac:dyDescent="0.55000000000000004">
      <c r="A199" s="113">
        <v>198</v>
      </c>
      <c r="B199" s="115" t="s">
        <v>739</v>
      </c>
      <c r="C199" s="120" t="s">
        <v>740</v>
      </c>
      <c r="D199" s="115">
        <v>1</v>
      </c>
      <c r="E199" t="s">
        <v>27</v>
      </c>
      <c r="F199" s="115"/>
      <c r="G199" s="134" t="s">
        <v>1362</v>
      </c>
      <c r="H199" s="117" t="s">
        <v>741</v>
      </c>
      <c r="I199" s="117" t="s">
        <v>742</v>
      </c>
      <c r="J199" s="117" t="s">
        <v>743</v>
      </c>
      <c r="K199" s="118" t="s">
        <v>23</v>
      </c>
      <c r="L199" s="117">
        <v>0</v>
      </c>
      <c r="M199">
        <v>0</v>
      </c>
      <c r="N199" s="119">
        <v>0</v>
      </c>
    </row>
    <row r="200" spans="1:18" ht="201.6" hidden="1" x14ac:dyDescent="0.55000000000000004">
      <c r="A200" s="113">
        <v>199</v>
      </c>
      <c r="B200" s="115" t="s">
        <v>744</v>
      </c>
      <c r="C200" s="120" t="s">
        <v>745</v>
      </c>
      <c r="D200" s="115">
        <v>0</v>
      </c>
      <c r="E200" t="s">
        <v>19</v>
      </c>
      <c r="F200" s="115"/>
      <c r="G200" s="23" t="s">
        <v>32</v>
      </c>
      <c r="H200" s="117" t="s">
        <v>746</v>
      </c>
      <c r="I200" s="117" t="s">
        <v>747</v>
      </c>
      <c r="J200" s="117" t="s">
        <v>748</v>
      </c>
      <c r="K200" s="118" t="s">
        <v>281</v>
      </c>
      <c r="L200" s="117">
        <v>0</v>
      </c>
      <c r="M200" t="s">
        <v>1499</v>
      </c>
      <c r="N200" s="119">
        <v>0</v>
      </c>
      <c r="O200" s="50" t="s">
        <v>1505</v>
      </c>
      <c r="Q200" t="s">
        <v>212</v>
      </c>
    </row>
    <row r="201" spans="1:18" ht="86.4" hidden="1" x14ac:dyDescent="0.55000000000000004">
      <c r="A201" s="113">
        <v>200</v>
      </c>
      <c r="B201" s="115" t="s">
        <v>749</v>
      </c>
      <c r="C201" s="120" t="s">
        <v>750</v>
      </c>
      <c r="D201" s="115">
        <v>1</v>
      </c>
      <c r="E201" t="s">
        <v>19</v>
      </c>
      <c r="F201" s="115"/>
      <c r="G201" s="134" t="s">
        <v>1362</v>
      </c>
      <c r="H201" s="117" t="s">
        <v>751</v>
      </c>
      <c r="I201" s="117" t="s">
        <v>752</v>
      </c>
      <c r="J201" s="117" t="s">
        <v>753</v>
      </c>
      <c r="K201" s="118" t="s">
        <v>23</v>
      </c>
      <c r="L201" s="117">
        <v>0</v>
      </c>
      <c r="M201">
        <v>0</v>
      </c>
      <c r="N201" s="119">
        <v>0</v>
      </c>
    </row>
    <row r="202" spans="1:18" ht="129.6" hidden="1" x14ac:dyDescent="0.55000000000000004">
      <c r="A202" s="113">
        <v>201</v>
      </c>
      <c r="B202" s="115" t="s">
        <v>754</v>
      </c>
      <c r="C202" s="120"/>
      <c r="D202" s="115">
        <v>1</v>
      </c>
      <c r="F202" s="115"/>
      <c r="G202" s="134" t="s">
        <v>1362</v>
      </c>
      <c r="H202" s="117">
        <v>0</v>
      </c>
      <c r="I202" s="117" t="s">
        <v>452</v>
      </c>
      <c r="J202" s="117" t="s">
        <v>755</v>
      </c>
      <c r="K202" s="118" t="s">
        <v>23</v>
      </c>
      <c r="L202" s="117">
        <v>0</v>
      </c>
      <c r="M202">
        <v>0</v>
      </c>
      <c r="N202" s="119">
        <v>0</v>
      </c>
    </row>
    <row r="203" spans="1:18" ht="100.8" hidden="1" x14ac:dyDescent="0.55000000000000004">
      <c r="A203" s="113">
        <v>202</v>
      </c>
      <c r="B203" s="115" t="s">
        <v>756</v>
      </c>
      <c r="C203" s="120" t="s">
        <v>757</v>
      </c>
      <c r="D203" s="115">
        <v>0</v>
      </c>
      <c r="E203" t="s">
        <v>27</v>
      </c>
      <c r="F203" s="115"/>
      <c r="G203" s="134" t="s">
        <v>1362</v>
      </c>
      <c r="H203" s="117" t="s">
        <v>758</v>
      </c>
      <c r="I203" s="117" t="s">
        <v>759</v>
      </c>
      <c r="J203" s="117" t="s">
        <v>760</v>
      </c>
      <c r="K203" s="118" t="s">
        <v>23</v>
      </c>
      <c r="L203" s="117">
        <v>0</v>
      </c>
      <c r="M203">
        <v>0</v>
      </c>
      <c r="N203" s="119">
        <v>0</v>
      </c>
    </row>
    <row r="204" spans="1:18" ht="230.4" hidden="1" x14ac:dyDescent="0.55000000000000004">
      <c r="A204" s="113">
        <v>203</v>
      </c>
      <c r="B204" s="115" t="s">
        <v>761</v>
      </c>
      <c r="C204" s="120" t="s">
        <v>762</v>
      </c>
      <c r="D204" s="115">
        <v>0</v>
      </c>
      <c r="E204" t="s">
        <v>19</v>
      </c>
      <c r="F204" s="115"/>
      <c r="G204" s="134" t="s">
        <v>1362</v>
      </c>
      <c r="H204" s="117" t="s">
        <v>763</v>
      </c>
      <c r="I204" s="117">
        <v>0</v>
      </c>
      <c r="J204" s="117" t="s">
        <v>764</v>
      </c>
      <c r="K204" s="118" t="s">
        <v>23</v>
      </c>
      <c r="L204" s="117">
        <v>0</v>
      </c>
      <c r="M204">
        <v>0</v>
      </c>
      <c r="N204" s="119">
        <v>0</v>
      </c>
      <c r="O204" t="s">
        <v>799</v>
      </c>
    </row>
    <row r="205" spans="1:18" ht="144" hidden="1" x14ac:dyDescent="0.55000000000000004">
      <c r="A205" s="113">
        <v>204</v>
      </c>
      <c r="B205" s="115" t="s">
        <v>765</v>
      </c>
      <c r="C205" s="120" t="s">
        <v>766</v>
      </c>
      <c r="D205" s="115">
        <v>1</v>
      </c>
      <c r="E205" t="s">
        <v>19</v>
      </c>
      <c r="F205" s="115"/>
      <c r="G205" s="23" t="s">
        <v>32</v>
      </c>
      <c r="H205" s="117" t="s">
        <v>767</v>
      </c>
      <c r="I205" s="117" t="s">
        <v>768</v>
      </c>
      <c r="J205" s="117" t="s">
        <v>769</v>
      </c>
      <c r="K205" s="118" t="s">
        <v>23</v>
      </c>
      <c r="L205" s="117">
        <v>0</v>
      </c>
      <c r="M205">
        <v>0</v>
      </c>
      <c r="N205" s="119">
        <v>0</v>
      </c>
      <c r="Q205" t="s">
        <v>212</v>
      </c>
    </row>
    <row r="206" spans="1:18" ht="57.6" hidden="1" x14ac:dyDescent="0.55000000000000004">
      <c r="A206" s="113">
        <v>205</v>
      </c>
      <c r="B206" s="115" t="s">
        <v>770</v>
      </c>
      <c r="C206" s="120" t="s">
        <v>771</v>
      </c>
      <c r="D206" s="115">
        <v>1</v>
      </c>
      <c r="F206" s="115"/>
      <c r="G206" s="134" t="s">
        <v>1362</v>
      </c>
      <c r="H206" s="117" t="s">
        <v>772</v>
      </c>
      <c r="I206" s="117" t="s">
        <v>1226</v>
      </c>
      <c r="J206" s="117"/>
      <c r="K206" s="118" t="s">
        <v>23</v>
      </c>
      <c r="L206" s="117">
        <v>0</v>
      </c>
      <c r="M206">
        <v>0</v>
      </c>
      <c r="N206" s="119" t="e">
        <v>#REF!</v>
      </c>
    </row>
    <row r="207" spans="1:18" ht="28.8" hidden="1" x14ac:dyDescent="0.55000000000000004">
      <c r="A207" s="113">
        <v>206</v>
      </c>
      <c r="B207" s="115" t="s">
        <v>773</v>
      </c>
      <c r="C207" s="120" t="s">
        <v>774</v>
      </c>
      <c r="D207" s="115">
        <v>0</v>
      </c>
      <c r="E207" t="s">
        <v>27</v>
      </c>
      <c r="F207" s="115"/>
      <c r="G207" s="134" t="s">
        <v>1362</v>
      </c>
      <c r="H207" s="117" t="s">
        <v>775</v>
      </c>
      <c r="I207" s="117">
        <v>0</v>
      </c>
      <c r="J207" s="117"/>
      <c r="K207" s="118" t="s">
        <v>23</v>
      </c>
      <c r="L207" s="117">
        <v>0</v>
      </c>
      <c r="M207">
        <v>0</v>
      </c>
      <c r="N207" s="119">
        <v>0</v>
      </c>
    </row>
    <row r="208" spans="1:18" ht="43.2" hidden="1" x14ac:dyDescent="0.55000000000000004">
      <c r="A208" s="113">
        <v>207</v>
      </c>
      <c r="B208" s="115" t="s">
        <v>776</v>
      </c>
      <c r="C208" s="120" t="s">
        <v>777</v>
      </c>
      <c r="D208" s="115">
        <v>1</v>
      </c>
      <c r="E208" t="s">
        <v>19</v>
      </c>
      <c r="F208" s="115"/>
      <c r="G208" s="23" t="s">
        <v>1360</v>
      </c>
      <c r="H208" s="117" t="s">
        <v>778</v>
      </c>
      <c r="I208" s="117" t="s">
        <v>779</v>
      </c>
      <c r="J208" s="117" t="s">
        <v>780</v>
      </c>
      <c r="K208" s="118" t="s">
        <v>23</v>
      </c>
      <c r="L208" s="117">
        <v>0</v>
      </c>
      <c r="M208">
        <v>0</v>
      </c>
      <c r="N208" s="119">
        <v>0</v>
      </c>
      <c r="O208" s="50" t="s">
        <v>1506</v>
      </c>
    </row>
    <row r="209" spans="1:17" hidden="1" x14ac:dyDescent="0.55000000000000004">
      <c r="A209" s="113">
        <v>208</v>
      </c>
      <c r="B209" s="115" t="s">
        <v>781</v>
      </c>
      <c r="C209" s="120" t="s">
        <v>782</v>
      </c>
      <c r="D209" s="115">
        <v>1</v>
      </c>
      <c r="E209" t="s">
        <v>27</v>
      </c>
      <c r="F209" s="115"/>
      <c r="G209" s="24" t="s">
        <v>382</v>
      </c>
      <c r="H209" s="117" t="s">
        <v>605</v>
      </c>
      <c r="I209" s="117">
        <v>0</v>
      </c>
      <c r="J209" s="117" t="s">
        <v>783</v>
      </c>
      <c r="K209" s="118" t="s">
        <v>23</v>
      </c>
      <c r="L209" s="117">
        <v>0</v>
      </c>
      <c r="M209">
        <v>0</v>
      </c>
      <c r="N209" s="119">
        <v>0</v>
      </c>
    </row>
    <row r="210" spans="1:17" ht="144" hidden="1" x14ac:dyDescent="0.55000000000000004">
      <c r="A210" s="113">
        <v>209</v>
      </c>
      <c r="B210" s="115" t="s">
        <v>784</v>
      </c>
      <c r="C210" s="120" t="s">
        <v>785</v>
      </c>
      <c r="D210" s="115">
        <v>1</v>
      </c>
      <c r="E210" t="s">
        <v>27</v>
      </c>
      <c r="F210" s="115"/>
      <c r="G210" s="134" t="s">
        <v>1362</v>
      </c>
      <c r="H210" s="117" t="s">
        <v>786</v>
      </c>
      <c r="I210" s="117" t="s">
        <v>787</v>
      </c>
      <c r="J210" s="117" t="s">
        <v>788</v>
      </c>
      <c r="K210" s="118" t="s">
        <v>23</v>
      </c>
      <c r="L210" s="117">
        <v>0</v>
      </c>
      <c r="M210">
        <v>0</v>
      </c>
      <c r="N210" s="119">
        <v>0</v>
      </c>
    </row>
    <row r="211" spans="1:17" ht="100.8" hidden="1" x14ac:dyDescent="0.55000000000000004">
      <c r="A211" s="113">
        <v>210</v>
      </c>
      <c r="B211" s="115" t="s">
        <v>789</v>
      </c>
      <c r="C211" s="120" t="s">
        <v>790</v>
      </c>
      <c r="D211" s="115">
        <v>1</v>
      </c>
      <c r="E211" t="s">
        <v>27</v>
      </c>
      <c r="F211" s="115"/>
      <c r="G211" s="134" t="s">
        <v>1548</v>
      </c>
      <c r="H211" s="117" t="s">
        <v>791</v>
      </c>
      <c r="I211" s="117" t="s">
        <v>792</v>
      </c>
      <c r="J211" s="117" t="s">
        <v>793</v>
      </c>
      <c r="K211" s="118" t="s">
        <v>23</v>
      </c>
      <c r="L211" s="117">
        <v>0</v>
      </c>
      <c r="M211" t="s">
        <v>1500</v>
      </c>
      <c r="N211" s="119">
        <v>0</v>
      </c>
      <c r="O211" s="50" t="s">
        <v>1507</v>
      </c>
      <c r="P211" t="s">
        <v>1511</v>
      </c>
      <c r="Q211" t="s">
        <v>212</v>
      </c>
    </row>
    <row r="212" spans="1:17" ht="28.8" hidden="1" x14ac:dyDescent="0.55000000000000004">
      <c r="A212" s="113">
        <v>211</v>
      </c>
      <c r="B212" s="115" t="s">
        <v>794</v>
      </c>
      <c r="C212" s="120" t="s">
        <v>795</v>
      </c>
      <c r="D212" s="115">
        <v>0</v>
      </c>
      <c r="F212" s="115"/>
      <c r="G212" s="23" t="s">
        <v>303</v>
      </c>
      <c r="H212" s="117" t="s">
        <v>796</v>
      </c>
      <c r="I212" s="117" t="s">
        <v>797</v>
      </c>
      <c r="J212" s="117"/>
      <c r="K212" s="118" t="s">
        <v>23</v>
      </c>
      <c r="L212" s="117">
        <v>0</v>
      </c>
      <c r="M212">
        <v>0</v>
      </c>
      <c r="N212" s="119">
        <v>0</v>
      </c>
    </row>
    <row r="213" spans="1:17" hidden="1" x14ac:dyDescent="0.55000000000000004">
      <c r="A213" s="113">
        <v>212</v>
      </c>
      <c r="B213" s="115" t="s">
        <v>798</v>
      </c>
      <c r="C213" s="120"/>
      <c r="D213" s="115">
        <v>1</v>
      </c>
      <c r="F213" s="115"/>
      <c r="G213" s="134" t="s">
        <v>1362</v>
      </c>
      <c r="H213" s="117" t="s">
        <v>799</v>
      </c>
      <c r="I213" s="117" t="s">
        <v>800</v>
      </c>
      <c r="J213" s="117"/>
      <c r="K213" s="118" t="s">
        <v>23</v>
      </c>
      <c r="L213" s="117">
        <v>0</v>
      </c>
      <c r="M213">
        <v>0</v>
      </c>
      <c r="N213" s="119">
        <v>0</v>
      </c>
    </row>
    <row r="214" spans="1:17" ht="158.4" hidden="1" x14ac:dyDescent="0.55000000000000004">
      <c r="A214" s="113">
        <v>213</v>
      </c>
      <c r="B214" s="115" t="s">
        <v>801</v>
      </c>
      <c r="C214" s="120" t="s">
        <v>802</v>
      </c>
      <c r="D214" s="115">
        <v>1</v>
      </c>
      <c r="E214" t="s">
        <v>27</v>
      </c>
      <c r="F214" s="115"/>
      <c r="G214" s="23" t="s">
        <v>1358</v>
      </c>
      <c r="H214" s="117" t="s">
        <v>803</v>
      </c>
      <c r="I214" s="117" t="s">
        <v>804</v>
      </c>
      <c r="J214" s="117" t="s">
        <v>805</v>
      </c>
      <c r="K214" s="118" t="s">
        <v>23</v>
      </c>
      <c r="L214" s="117">
        <v>0</v>
      </c>
      <c r="M214">
        <v>0</v>
      </c>
      <c r="N214" s="119">
        <v>0</v>
      </c>
    </row>
    <row r="215" spans="1:17" hidden="1" x14ac:dyDescent="0.55000000000000004">
      <c r="A215" s="113">
        <v>214</v>
      </c>
      <c r="B215" s="115" t="s">
        <v>806</v>
      </c>
      <c r="C215" s="120"/>
      <c r="D215" s="115">
        <v>0</v>
      </c>
      <c r="F215" s="115"/>
      <c r="G215" s="134" t="s">
        <v>1362</v>
      </c>
      <c r="H215" s="117">
        <v>0</v>
      </c>
      <c r="I215" s="117" t="s">
        <v>800</v>
      </c>
      <c r="J215" s="117"/>
      <c r="K215" s="118" t="s">
        <v>23</v>
      </c>
      <c r="L215" s="117">
        <v>0</v>
      </c>
      <c r="M215">
        <v>0</v>
      </c>
      <c r="N215" s="119">
        <v>0</v>
      </c>
    </row>
    <row r="216" spans="1:17" hidden="1" x14ac:dyDescent="0.55000000000000004">
      <c r="A216" s="113">
        <v>215</v>
      </c>
      <c r="B216" s="115" t="s">
        <v>807</v>
      </c>
      <c r="C216" s="120"/>
      <c r="D216" s="115">
        <v>0</v>
      </c>
      <c r="F216" s="115"/>
      <c r="G216" s="134" t="s">
        <v>1362</v>
      </c>
      <c r="H216" s="117">
        <v>0</v>
      </c>
      <c r="I216" s="117" t="s">
        <v>800</v>
      </c>
      <c r="J216" s="117"/>
      <c r="K216" s="118" t="s">
        <v>23</v>
      </c>
      <c r="L216" s="117">
        <v>0</v>
      </c>
      <c r="M216">
        <v>0</v>
      </c>
      <c r="N216" s="119">
        <v>0</v>
      </c>
    </row>
    <row r="217" spans="1:17" ht="28.8" hidden="1" x14ac:dyDescent="0.55000000000000004">
      <c r="A217" s="113">
        <v>216</v>
      </c>
      <c r="B217" s="115" t="s">
        <v>808</v>
      </c>
      <c r="C217" s="120" t="s">
        <v>809</v>
      </c>
      <c r="D217" s="115">
        <v>1</v>
      </c>
      <c r="E217" t="s">
        <v>27</v>
      </c>
      <c r="F217" s="115"/>
      <c r="G217" s="23" t="s">
        <v>32</v>
      </c>
      <c r="H217" s="117" t="s">
        <v>1229</v>
      </c>
      <c r="I217" s="117" t="s">
        <v>810</v>
      </c>
      <c r="J217" s="117"/>
      <c r="K217" s="118" t="s">
        <v>23</v>
      </c>
      <c r="L217" s="117">
        <v>0</v>
      </c>
      <c r="M217" t="s">
        <v>1501</v>
      </c>
      <c r="N217" s="119" t="e">
        <v>#REF!</v>
      </c>
      <c r="O217" t="s">
        <v>1508</v>
      </c>
      <c r="Q217" t="s">
        <v>212</v>
      </c>
    </row>
    <row r="218" spans="1:17" ht="244.8" hidden="1" x14ac:dyDescent="0.55000000000000004">
      <c r="A218" s="113">
        <v>217</v>
      </c>
      <c r="B218" s="115" t="s">
        <v>811</v>
      </c>
      <c r="C218" s="120" t="s">
        <v>812</v>
      </c>
      <c r="D218" s="115">
        <v>1</v>
      </c>
      <c r="E218" t="s">
        <v>27</v>
      </c>
      <c r="F218" s="115"/>
      <c r="G218" s="23" t="s">
        <v>32</v>
      </c>
      <c r="H218" s="49" t="s">
        <v>813</v>
      </c>
      <c r="I218" s="49" t="s">
        <v>814</v>
      </c>
      <c r="J218" s="117"/>
      <c r="K218" s="118" t="s">
        <v>23</v>
      </c>
      <c r="L218" s="117">
        <v>0</v>
      </c>
      <c r="M218">
        <v>0</v>
      </c>
      <c r="N218" s="119">
        <v>0</v>
      </c>
    </row>
    <row r="219" spans="1:17" hidden="1" x14ac:dyDescent="0.55000000000000004">
      <c r="A219" s="113">
        <v>218</v>
      </c>
      <c r="B219" s="115" t="s">
        <v>815</v>
      </c>
      <c r="C219" s="120"/>
      <c r="D219" s="115">
        <v>0</v>
      </c>
      <c r="F219" s="115"/>
      <c r="G219" s="134" t="s">
        <v>1362</v>
      </c>
      <c r="H219" s="117" t="s">
        <v>816</v>
      </c>
      <c r="I219" s="117" t="s">
        <v>800</v>
      </c>
      <c r="J219" s="117"/>
      <c r="K219" s="118" t="s">
        <v>23</v>
      </c>
      <c r="L219" s="117">
        <v>0</v>
      </c>
      <c r="M219">
        <v>0</v>
      </c>
      <c r="N219" s="119">
        <v>0</v>
      </c>
    </row>
    <row r="220" spans="1:17" ht="115.2" hidden="1" x14ac:dyDescent="0.55000000000000004">
      <c r="A220" s="113">
        <v>219</v>
      </c>
      <c r="B220" s="115" t="s">
        <v>817</v>
      </c>
      <c r="C220" s="120" t="s">
        <v>818</v>
      </c>
      <c r="D220" s="115">
        <v>0</v>
      </c>
      <c r="E220" t="s">
        <v>19</v>
      </c>
      <c r="F220" s="115"/>
      <c r="G220" s="134" t="s">
        <v>1362</v>
      </c>
      <c r="H220" s="117" t="s">
        <v>819</v>
      </c>
      <c r="I220" s="117" t="s">
        <v>820</v>
      </c>
      <c r="J220" s="117"/>
      <c r="K220" s="118" t="s">
        <v>23</v>
      </c>
      <c r="L220" s="117">
        <v>0</v>
      </c>
      <c r="M220">
        <v>0</v>
      </c>
      <c r="N220" s="119">
        <v>0</v>
      </c>
    </row>
    <row r="221" spans="1:17" ht="57.6" hidden="1" x14ac:dyDescent="0.55000000000000004">
      <c r="A221" s="113">
        <v>220</v>
      </c>
      <c r="B221" s="115" t="s">
        <v>821</v>
      </c>
      <c r="C221" s="120" t="s">
        <v>822</v>
      </c>
      <c r="D221" s="115">
        <v>1</v>
      </c>
      <c r="E221" t="s">
        <v>27</v>
      </c>
      <c r="F221" s="115"/>
      <c r="G221" s="23" t="s">
        <v>1360</v>
      </c>
      <c r="H221" s="117" t="s">
        <v>778</v>
      </c>
      <c r="I221" s="117" t="s">
        <v>823</v>
      </c>
      <c r="J221" s="117" t="s">
        <v>824</v>
      </c>
      <c r="K221" s="118" t="s">
        <v>23</v>
      </c>
      <c r="L221" s="117">
        <v>0</v>
      </c>
      <c r="M221">
        <v>0</v>
      </c>
      <c r="N221" s="119">
        <v>0</v>
      </c>
      <c r="O221" t="s">
        <v>1509</v>
      </c>
      <c r="P221" t="s">
        <v>1512</v>
      </c>
      <c r="Q221" t="s">
        <v>212</v>
      </c>
    </row>
    <row r="222" spans="1:17" ht="144" hidden="1" x14ac:dyDescent="0.55000000000000004">
      <c r="A222" s="113">
        <v>221</v>
      </c>
      <c r="B222" s="115" t="s">
        <v>825</v>
      </c>
      <c r="C222" s="120" t="s">
        <v>826</v>
      </c>
      <c r="D222" s="115">
        <v>1</v>
      </c>
      <c r="E222" t="s">
        <v>27</v>
      </c>
      <c r="F222" s="115"/>
      <c r="G222" s="24" t="s">
        <v>382</v>
      </c>
      <c r="H222" s="117" t="s">
        <v>605</v>
      </c>
      <c r="I222" s="117">
        <v>0</v>
      </c>
      <c r="J222" s="117" t="s">
        <v>827</v>
      </c>
      <c r="K222" s="118" t="s">
        <v>23</v>
      </c>
      <c r="L222" s="117">
        <v>0</v>
      </c>
      <c r="M222">
        <v>0</v>
      </c>
      <c r="N222" s="119">
        <v>0</v>
      </c>
      <c r="P222" t="s">
        <v>1513</v>
      </c>
    </row>
    <row r="223" spans="1:17" ht="28.8" hidden="1" x14ac:dyDescent="0.55000000000000004">
      <c r="A223" s="113">
        <v>222</v>
      </c>
      <c r="B223" s="115" t="s">
        <v>828</v>
      </c>
      <c r="C223" s="120" t="s">
        <v>829</v>
      </c>
      <c r="D223" s="115">
        <v>1</v>
      </c>
      <c r="E223" t="s">
        <v>19</v>
      </c>
      <c r="F223" s="115"/>
      <c r="G223" s="134" t="s">
        <v>1362</v>
      </c>
      <c r="H223" s="117" t="s">
        <v>830</v>
      </c>
      <c r="I223" s="117" t="s">
        <v>831</v>
      </c>
      <c r="J223" s="117"/>
      <c r="K223" s="118" t="s">
        <v>23</v>
      </c>
      <c r="L223" s="117">
        <v>0</v>
      </c>
      <c r="M223">
        <v>0</v>
      </c>
      <c r="N223" s="119">
        <v>0</v>
      </c>
    </row>
    <row r="224" spans="1:17" ht="28.8" hidden="1" x14ac:dyDescent="0.55000000000000004">
      <c r="A224" s="113">
        <v>223</v>
      </c>
      <c r="B224" s="115" t="s">
        <v>832</v>
      </c>
      <c r="C224" s="120" t="s">
        <v>833</v>
      </c>
      <c r="D224" s="115">
        <v>0</v>
      </c>
      <c r="F224" s="115"/>
      <c r="G224" s="134" t="s">
        <v>1362</v>
      </c>
      <c r="H224" s="117" t="s">
        <v>834</v>
      </c>
      <c r="I224" s="117">
        <v>0</v>
      </c>
      <c r="J224" s="117"/>
      <c r="K224" s="118" t="s">
        <v>23</v>
      </c>
      <c r="L224" s="117">
        <v>0</v>
      </c>
      <c r="M224">
        <v>0</v>
      </c>
      <c r="N224" s="119">
        <v>0</v>
      </c>
    </row>
    <row r="225" spans="1:17" ht="28.8" hidden="1" x14ac:dyDescent="0.55000000000000004">
      <c r="A225" s="113">
        <v>224</v>
      </c>
      <c r="B225" s="115" t="s">
        <v>835</v>
      </c>
      <c r="C225" s="120" t="s">
        <v>836</v>
      </c>
      <c r="D225" s="115">
        <v>1</v>
      </c>
      <c r="F225" s="115"/>
      <c r="G225" s="134" t="s">
        <v>1362</v>
      </c>
      <c r="H225" s="117" t="s">
        <v>837</v>
      </c>
      <c r="I225" s="117" t="s">
        <v>800</v>
      </c>
      <c r="J225" s="117"/>
      <c r="K225" s="118" t="s">
        <v>23</v>
      </c>
      <c r="L225" s="117">
        <v>0</v>
      </c>
      <c r="M225">
        <v>0</v>
      </c>
      <c r="N225" s="119" t="e">
        <v>#REF!</v>
      </c>
    </row>
    <row r="226" spans="1:17" ht="409.5" hidden="1" x14ac:dyDescent="0.55000000000000004">
      <c r="A226" s="113">
        <v>225</v>
      </c>
      <c r="B226" s="115" t="s">
        <v>838</v>
      </c>
      <c r="C226" s="120" t="s">
        <v>839</v>
      </c>
      <c r="D226" s="115">
        <v>1</v>
      </c>
      <c r="E226" t="s">
        <v>19</v>
      </c>
      <c r="F226" s="115"/>
      <c r="G226" s="23" t="s">
        <v>32</v>
      </c>
      <c r="H226" s="117" t="s">
        <v>1352</v>
      </c>
      <c r="I226" s="117" t="s">
        <v>840</v>
      </c>
      <c r="J226" s="117" t="s">
        <v>841</v>
      </c>
      <c r="K226" s="118" t="s">
        <v>23</v>
      </c>
      <c r="L226" s="117">
        <v>0</v>
      </c>
      <c r="M226">
        <v>0</v>
      </c>
      <c r="N226" s="119">
        <v>0</v>
      </c>
      <c r="Q226" t="s">
        <v>212</v>
      </c>
    </row>
    <row r="227" spans="1:17" ht="28.8" hidden="1" x14ac:dyDescent="0.55000000000000004">
      <c r="A227" s="113">
        <v>226</v>
      </c>
      <c r="B227" s="115" t="s">
        <v>842</v>
      </c>
      <c r="C227" s="120"/>
      <c r="D227" s="115">
        <v>1</v>
      </c>
      <c r="F227" s="115"/>
      <c r="G227" s="134" t="s">
        <v>1362</v>
      </c>
      <c r="H227" s="117" t="s">
        <v>843</v>
      </c>
      <c r="I227" s="117">
        <v>0</v>
      </c>
      <c r="J227" s="117"/>
      <c r="K227" s="121" t="s">
        <v>23</v>
      </c>
      <c r="L227" s="117">
        <v>0</v>
      </c>
      <c r="M227">
        <v>0</v>
      </c>
      <c r="N227" s="122">
        <v>0</v>
      </c>
    </row>
  </sheetData>
  <conditionalFormatting sqref="B31">
    <cfRule type="duplicateValues" dxfId="153" priority="28"/>
  </conditionalFormatting>
  <conditionalFormatting sqref="B32">
    <cfRule type="duplicateValues" dxfId="152" priority="29"/>
  </conditionalFormatting>
  <conditionalFormatting sqref="B1:B161">
    <cfRule type="duplicateValues" dxfId="151" priority="23"/>
    <cfRule type="duplicateValues" dxfId="150" priority="25"/>
    <cfRule type="duplicateValues" dxfId="149" priority="27"/>
  </conditionalFormatting>
  <conditionalFormatting sqref="C1:C161">
    <cfRule type="duplicateValues" dxfId="148" priority="22"/>
    <cfRule type="duplicateValues" dxfId="147" priority="24"/>
    <cfRule type="duplicateValues" dxfId="146" priority="26"/>
  </conditionalFormatting>
  <conditionalFormatting sqref="B99">
    <cfRule type="duplicateValues" dxfId="145" priority="31"/>
  </conditionalFormatting>
  <conditionalFormatting sqref="B100">
    <cfRule type="duplicateValues" dxfId="144" priority="30"/>
  </conditionalFormatting>
  <conditionalFormatting sqref="B101:B161 B1:B30 B33:B98">
    <cfRule type="duplicateValues" dxfId="143" priority="32"/>
    <cfRule type="duplicateValues" dxfId="142" priority="33"/>
  </conditionalFormatting>
  <conditionalFormatting sqref="B33:B161 B1:B30">
    <cfRule type="duplicateValues" dxfId="141" priority="34"/>
  </conditionalFormatting>
  <conditionalFormatting sqref="B166">
    <cfRule type="duplicateValues" dxfId="140" priority="10"/>
    <cfRule type="duplicateValues" dxfId="139" priority="11"/>
    <cfRule type="duplicateValues" dxfId="138" priority="12"/>
  </conditionalFormatting>
  <conditionalFormatting sqref="B176">
    <cfRule type="duplicateValues" dxfId="137" priority="7"/>
    <cfRule type="duplicateValues" dxfId="136" priority="8"/>
    <cfRule type="duplicateValues" dxfId="135" priority="9"/>
  </conditionalFormatting>
  <conditionalFormatting sqref="B185">
    <cfRule type="duplicateValues" dxfId="134" priority="4"/>
    <cfRule type="duplicateValues" dxfId="133" priority="5"/>
    <cfRule type="duplicateValues" dxfId="132" priority="6"/>
  </conditionalFormatting>
  <conditionalFormatting sqref="B183">
    <cfRule type="duplicateValues" dxfId="131" priority="1"/>
    <cfRule type="duplicateValues" dxfId="130" priority="2"/>
    <cfRule type="duplicateValues" dxfId="129" priority="3"/>
  </conditionalFormatting>
  <pageMargins left="0.7" right="0.7" top="0.75" bottom="0.75" header="0.3" footer="0.3"/>
  <legacy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64"/>
  <sheetViews>
    <sheetView topLeftCell="A135" workbookViewId="0">
      <selection activeCell="C143" sqref="C143"/>
    </sheetView>
  </sheetViews>
  <sheetFormatPr defaultRowHeight="14.4" x14ac:dyDescent="0.55000000000000004"/>
  <cols>
    <col min="1" max="1" width="9.5234375" bestFit="1" customWidth="1"/>
    <col min="2" max="2" width="50" bestFit="1" customWidth="1"/>
    <col min="3" max="3" width="33.1015625" bestFit="1" customWidth="1"/>
  </cols>
  <sheetData>
    <row r="1" spans="1:3" x14ac:dyDescent="0.55000000000000004">
      <c r="A1" s="17" t="s">
        <v>0</v>
      </c>
      <c r="B1" s="18" t="s">
        <v>1445</v>
      </c>
      <c r="C1" s="19" t="s">
        <v>2</v>
      </c>
    </row>
    <row r="2" spans="1:3" x14ac:dyDescent="0.55000000000000004">
      <c r="A2" s="4">
        <v>1</v>
      </c>
      <c r="B2" s="2" t="s">
        <v>675</v>
      </c>
      <c r="C2" s="3" t="s">
        <v>676</v>
      </c>
    </row>
    <row r="3" spans="1:3" x14ac:dyDescent="0.55000000000000004">
      <c r="A3" s="4">
        <v>2</v>
      </c>
      <c r="B3" s="2" t="s">
        <v>689</v>
      </c>
      <c r="C3" s="3">
        <v>0</v>
      </c>
    </row>
    <row r="4" spans="1:3" x14ac:dyDescent="0.55000000000000004">
      <c r="A4" s="4">
        <v>3</v>
      </c>
      <c r="B4" s="2" t="s">
        <v>931</v>
      </c>
      <c r="C4" s="3" t="s">
        <v>932</v>
      </c>
    </row>
    <row r="5" spans="1:3" x14ac:dyDescent="0.55000000000000004">
      <c r="A5" s="4">
        <v>4</v>
      </c>
      <c r="B5" s="2" t="s">
        <v>707</v>
      </c>
      <c r="C5" s="3" t="s">
        <v>708</v>
      </c>
    </row>
    <row r="6" spans="1:3" x14ac:dyDescent="0.55000000000000004">
      <c r="A6" s="4">
        <v>5</v>
      </c>
      <c r="B6" s="2" t="s">
        <v>995</v>
      </c>
      <c r="C6" s="3" t="s">
        <v>996</v>
      </c>
    </row>
    <row r="7" spans="1:3" x14ac:dyDescent="0.55000000000000004">
      <c r="A7" s="4">
        <v>6</v>
      </c>
      <c r="B7" s="2" t="s">
        <v>945</v>
      </c>
      <c r="C7" s="3" t="s">
        <v>946</v>
      </c>
    </row>
    <row r="8" spans="1:3" x14ac:dyDescent="0.55000000000000004">
      <c r="A8" s="4">
        <v>7</v>
      </c>
      <c r="B8" s="2" t="s">
        <v>1172</v>
      </c>
      <c r="C8" s="3" t="s">
        <v>1173</v>
      </c>
    </row>
    <row r="9" spans="1:3" x14ac:dyDescent="0.55000000000000004">
      <c r="A9" s="4">
        <v>8</v>
      </c>
      <c r="B9" s="2" t="s">
        <v>1178</v>
      </c>
      <c r="C9" s="3" t="s">
        <v>1179</v>
      </c>
    </row>
    <row r="10" spans="1:3" x14ac:dyDescent="0.55000000000000004">
      <c r="A10" s="4">
        <v>9</v>
      </c>
      <c r="B10" s="2" t="s">
        <v>913</v>
      </c>
      <c r="C10" s="3" t="s">
        <v>914</v>
      </c>
    </row>
    <row r="11" spans="1:3" x14ac:dyDescent="0.55000000000000004">
      <c r="A11" s="4">
        <v>10</v>
      </c>
      <c r="B11" s="2" t="s">
        <v>1446</v>
      </c>
      <c r="C11" s="3" t="s">
        <v>917</v>
      </c>
    </row>
    <row r="12" spans="1:3" x14ac:dyDescent="0.55000000000000004">
      <c r="A12" s="4">
        <v>11</v>
      </c>
      <c r="B12" s="2" t="s">
        <v>1184</v>
      </c>
      <c r="C12" s="3" t="s">
        <v>1185</v>
      </c>
    </row>
    <row r="13" spans="1:3" x14ac:dyDescent="0.55000000000000004">
      <c r="A13" s="4">
        <v>12</v>
      </c>
      <c r="B13" s="2" t="s">
        <v>510</v>
      </c>
      <c r="C13" s="3" t="s">
        <v>511</v>
      </c>
    </row>
    <row r="14" spans="1:3" x14ac:dyDescent="0.55000000000000004">
      <c r="A14" s="4">
        <v>13</v>
      </c>
      <c r="B14" s="2" t="s">
        <v>134</v>
      </c>
      <c r="C14" s="3" t="s">
        <v>81</v>
      </c>
    </row>
    <row r="15" spans="1:3" x14ac:dyDescent="0.55000000000000004">
      <c r="A15" s="4">
        <v>14</v>
      </c>
      <c r="B15" s="2" t="s">
        <v>269</v>
      </c>
      <c r="C15" s="3" t="s">
        <v>270</v>
      </c>
    </row>
    <row r="16" spans="1:3" x14ac:dyDescent="0.55000000000000004">
      <c r="A16" s="4">
        <v>15</v>
      </c>
      <c r="B16" s="2" t="s">
        <v>669</v>
      </c>
      <c r="C16" s="3" t="s">
        <v>670</v>
      </c>
    </row>
    <row r="17" spans="1:3" x14ac:dyDescent="0.55000000000000004">
      <c r="A17" s="4">
        <v>16</v>
      </c>
      <c r="B17" s="2" t="s">
        <v>301</v>
      </c>
      <c r="C17" s="3">
        <v>0</v>
      </c>
    </row>
    <row r="18" spans="1:3" x14ac:dyDescent="0.55000000000000004">
      <c r="A18" s="4">
        <v>17</v>
      </c>
      <c r="B18" s="2" t="s">
        <v>1174</v>
      </c>
      <c r="C18" s="3" t="s">
        <v>1175</v>
      </c>
    </row>
    <row r="19" spans="1:3" x14ac:dyDescent="0.55000000000000004">
      <c r="A19" s="4">
        <v>18</v>
      </c>
      <c r="B19" s="2" t="s">
        <v>1164</v>
      </c>
      <c r="C19" s="3" t="s">
        <v>1165</v>
      </c>
    </row>
    <row r="20" spans="1:3" x14ac:dyDescent="0.55000000000000004">
      <c r="A20" s="4">
        <v>19</v>
      </c>
      <c r="B20" s="2" t="s">
        <v>895</v>
      </c>
      <c r="C20" s="3" t="s">
        <v>896</v>
      </c>
    </row>
    <row r="21" spans="1:3" x14ac:dyDescent="0.55000000000000004">
      <c r="A21" s="4">
        <v>20</v>
      </c>
      <c r="B21" s="2" t="s">
        <v>1099</v>
      </c>
      <c r="C21" s="3" t="s">
        <v>1100</v>
      </c>
    </row>
    <row r="22" spans="1:3" x14ac:dyDescent="0.55000000000000004">
      <c r="A22" s="4">
        <v>21</v>
      </c>
      <c r="B22" s="2" t="s">
        <v>1094</v>
      </c>
      <c r="C22" s="3" t="s">
        <v>1095</v>
      </c>
    </row>
    <row r="23" spans="1:3" x14ac:dyDescent="0.55000000000000004">
      <c r="A23" s="4">
        <v>22</v>
      </c>
      <c r="B23" s="2" t="s">
        <v>1447</v>
      </c>
      <c r="C23" s="3" t="s">
        <v>873</v>
      </c>
    </row>
    <row r="24" spans="1:3" x14ac:dyDescent="0.55000000000000004">
      <c r="A24" s="4">
        <v>23</v>
      </c>
      <c r="B24" s="2" t="s">
        <v>415</v>
      </c>
      <c r="C24" s="3" t="s">
        <v>416</v>
      </c>
    </row>
    <row r="25" spans="1:3" x14ac:dyDescent="0.55000000000000004">
      <c r="A25" s="4">
        <v>24</v>
      </c>
      <c r="B25" s="2" t="s">
        <v>621</v>
      </c>
      <c r="C25" s="3" t="s">
        <v>622</v>
      </c>
    </row>
    <row r="26" spans="1:3" x14ac:dyDescent="0.55000000000000004">
      <c r="A26" s="4">
        <v>25</v>
      </c>
      <c r="B26" s="2" t="s">
        <v>1076</v>
      </c>
      <c r="C26" s="3" t="s">
        <v>1077</v>
      </c>
    </row>
    <row r="27" spans="1:3" x14ac:dyDescent="0.55000000000000004">
      <c r="A27" s="4">
        <v>26</v>
      </c>
      <c r="B27" s="2" t="s">
        <v>1448</v>
      </c>
      <c r="C27" s="3" t="s">
        <v>604</v>
      </c>
    </row>
    <row r="28" spans="1:3" x14ac:dyDescent="0.55000000000000004">
      <c r="A28" s="4">
        <v>27</v>
      </c>
      <c r="B28" s="2" t="s">
        <v>1064</v>
      </c>
      <c r="C28" s="3" t="s">
        <v>1065</v>
      </c>
    </row>
    <row r="29" spans="1:3" x14ac:dyDescent="0.55000000000000004">
      <c r="A29" s="4">
        <v>28</v>
      </c>
      <c r="B29" s="2" t="s">
        <v>420</v>
      </c>
      <c r="C29" s="3" t="s">
        <v>421</v>
      </c>
    </row>
    <row r="30" spans="1:3" x14ac:dyDescent="0.55000000000000004">
      <c r="A30" s="4">
        <v>29</v>
      </c>
      <c r="B30" s="2" t="s">
        <v>1066</v>
      </c>
      <c r="C30" s="3" t="s">
        <v>1067</v>
      </c>
    </row>
    <row r="31" spans="1:3" x14ac:dyDescent="0.55000000000000004">
      <c r="A31" s="4">
        <v>30</v>
      </c>
      <c r="B31" s="2" t="s">
        <v>1058</v>
      </c>
      <c r="C31" s="3" t="s">
        <v>1059</v>
      </c>
    </row>
    <row r="32" spans="1:3" x14ac:dyDescent="0.55000000000000004">
      <c r="A32" s="4">
        <v>31</v>
      </c>
      <c r="B32" s="2" t="s">
        <v>756</v>
      </c>
      <c r="C32" s="3" t="s">
        <v>757</v>
      </c>
    </row>
    <row r="33" spans="1:3" x14ac:dyDescent="0.55000000000000004">
      <c r="A33" s="4">
        <v>32</v>
      </c>
      <c r="B33" s="2" t="s">
        <v>1166</v>
      </c>
      <c r="C33" s="3" t="s">
        <v>1167</v>
      </c>
    </row>
    <row r="34" spans="1:3" x14ac:dyDescent="0.55000000000000004">
      <c r="A34" s="4">
        <v>33</v>
      </c>
      <c r="B34" s="2" t="s">
        <v>1152</v>
      </c>
      <c r="C34" s="3" t="s">
        <v>1153</v>
      </c>
    </row>
    <row r="35" spans="1:3" x14ac:dyDescent="0.55000000000000004">
      <c r="A35" s="4">
        <v>34</v>
      </c>
      <c r="B35" s="2" t="s">
        <v>891</v>
      </c>
      <c r="C35" s="3" t="s">
        <v>892</v>
      </c>
    </row>
    <row r="36" spans="1:3" x14ac:dyDescent="0.55000000000000004">
      <c r="A36" s="4">
        <v>35</v>
      </c>
      <c r="B36" s="2" t="s">
        <v>1102</v>
      </c>
      <c r="C36" s="3" t="s">
        <v>1103</v>
      </c>
    </row>
    <row r="37" spans="1:3" x14ac:dyDescent="0.55000000000000004">
      <c r="A37" s="4">
        <v>36</v>
      </c>
      <c r="B37" s="2" t="s">
        <v>1090</v>
      </c>
      <c r="C37" s="3" t="s">
        <v>1091</v>
      </c>
    </row>
    <row r="38" spans="1:3" x14ac:dyDescent="0.55000000000000004">
      <c r="A38" s="4">
        <v>37</v>
      </c>
      <c r="B38" s="2" t="s">
        <v>870</v>
      </c>
      <c r="C38" s="3" t="s">
        <v>871</v>
      </c>
    </row>
    <row r="39" spans="1:3" x14ac:dyDescent="0.55000000000000004">
      <c r="A39" s="4">
        <v>38</v>
      </c>
      <c r="B39" s="2" t="s">
        <v>866</v>
      </c>
      <c r="C39" s="3" t="s">
        <v>867</v>
      </c>
    </row>
    <row r="40" spans="1:3" x14ac:dyDescent="0.55000000000000004">
      <c r="A40" s="4">
        <v>39</v>
      </c>
      <c r="B40" s="2" t="s">
        <v>821</v>
      </c>
      <c r="C40" s="3" t="s">
        <v>822</v>
      </c>
    </row>
    <row r="41" spans="1:3" x14ac:dyDescent="0.55000000000000004">
      <c r="A41" s="4">
        <v>40</v>
      </c>
      <c r="B41" s="2" t="s">
        <v>817</v>
      </c>
      <c r="C41" s="3" t="s">
        <v>818</v>
      </c>
    </row>
    <row r="42" spans="1:3" x14ac:dyDescent="0.55000000000000004">
      <c r="A42" s="4">
        <v>41</v>
      </c>
      <c r="B42" s="2" t="s">
        <v>1449</v>
      </c>
      <c r="C42" s="3">
        <v>0</v>
      </c>
    </row>
    <row r="43" spans="1:3" x14ac:dyDescent="0.55000000000000004">
      <c r="A43" s="4">
        <v>42</v>
      </c>
      <c r="B43" s="2" t="s">
        <v>794</v>
      </c>
      <c r="C43" s="3">
        <v>0</v>
      </c>
    </row>
    <row r="44" spans="1:3" x14ac:dyDescent="0.55000000000000004">
      <c r="A44" s="4">
        <v>43</v>
      </c>
      <c r="B44" s="2" t="s">
        <v>789</v>
      </c>
      <c r="C44" s="3">
        <v>0</v>
      </c>
    </row>
    <row r="45" spans="1:3" x14ac:dyDescent="0.55000000000000004">
      <c r="A45" s="4">
        <v>44</v>
      </c>
      <c r="B45" s="2" t="s">
        <v>630</v>
      </c>
      <c r="C45" s="3" t="s">
        <v>631</v>
      </c>
    </row>
    <row r="46" spans="1:3" x14ac:dyDescent="0.55000000000000004">
      <c r="A46" s="4">
        <v>45</v>
      </c>
      <c r="B46" s="2" t="s">
        <v>30</v>
      </c>
      <c r="C46" s="3" t="e">
        <v>#N/A</v>
      </c>
    </row>
    <row r="47" spans="1:3" x14ac:dyDescent="0.55000000000000004">
      <c r="A47" s="4">
        <v>46</v>
      </c>
      <c r="B47" s="2" t="s">
        <v>720</v>
      </c>
      <c r="C47" s="3" t="e">
        <v>#N/A</v>
      </c>
    </row>
    <row r="48" spans="1:3" x14ac:dyDescent="0.55000000000000004">
      <c r="A48" s="4">
        <v>47</v>
      </c>
      <c r="B48" s="2" t="s">
        <v>1134</v>
      </c>
      <c r="C48" s="3" t="e">
        <v>#N/A</v>
      </c>
    </row>
    <row r="49" spans="1:3" x14ac:dyDescent="0.55000000000000004">
      <c r="A49" s="4">
        <v>48</v>
      </c>
      <c r="B49" s="2" t="s">
        <v>1128</v>
      </c>
      <c r="C49" s="3" t="e">
        <v>#N/A</v>
      </c>
    </row>
    <row r="50" spans="1:3" x14ac:dyDescent="0.55000000000000004">
      <c r="A50" s="4">
        <v>49</v>
      </c>
      <c r="B50" s="2" t="s">
        <v>1082</v>
      </c>
      <c r="C50" s="3" t="e">
        <v>#N/A</v>
      </c>
    </row>
    <row r="51" spans="1:3" x14ac:dyDescent="0.55000000000000004">
      <c r="A51" s="4">
        <v>50</v>
      </c>
      <c r="B51" s="2" t="s">
        <v>1149</v>
      </c>
      <c r="C51" s="3" t="e">
        <v>#N/A</v>
      </c>
    </row>
    <row r="52" spans="1:3" x14ac:dyDescent="0.55000000000000004">
      <c r="A52" s="4">
        <v>51</v>
      </c>
      <c r="B52" s="2" t="s">
        <v>1048</v>
      </c>
      <c r="C52" s="3" t="s">
        <v>1049</v>
      </c>
    </row>
    <row r="53" spans="1:3" x14ac:dyDescent="0.55000000000000004">
      <c r="A53" s="4">
        <v>52</v>
      </c>
      <c r="B53" s="2" t="s">
        <v>977</v>
      </c>
      <c r="C53" s="3" t="e">
        <v>#N/A</v>
      </c>
    </row>
    <row r="54" spans="1:3" x14ac:dyDescent="0.55000000000000004">
      <c r="A54" s="4">
        <v>53</v>
      </c>
      <c r="B54" s="2" t="s">
        <v>971</v>
      </c>
      <c r="C54" s="3" t="e">
        <v>#N/A</v>
      </c>
    </row>
    <row r="55" spans="1:3" x14ac:dyDescent="0.55000000000000004">
      <c r="A55" s="4">
        <v>54</v>
      </c>
      <c r="B55" s="2" t="s">
        <v>1450</v>
      </c>
      <c r="C55" s="3" t="e">
        <v>#N/A</v>
      </c>
    </row>
    <row r="56" spans="1:3" x14ac:dyDescent="0.55000000000000004">
      <c r="A56" s="4">
        <v>55</v>
      </c>
      <c r="B56" s="2" t="s">
        <v>1451</v>
      </c>
      <c r="C56" s="3" t="s">
        <v>1452</v>
      </c>
    </row>
    <row r="57" spans="1:3" x14ac:dyDescent="0.55000000000000004">
      <c r="A57" s="4">
        <v>56</v>
      </c>
      <c r="B57" s="2" t="s">
        <v>918</v>
      </c>
      <c r="C57" s="3" t="e">
        <v>#N/A</v>
      </c>
    </row>
    <row r="58" spans="1:3" x14ac:dyDescent="0.55000000000000004">
      <c r="A58" s="4">
        <v>57</v>
      </c>
      <c r="B58" s="2" t="s">
        <v>852</v>
      </c>
      <c r="C58" s="3" t="e">
        <v>#N/A</v>
      </c>
    </row>
    <row r="59" spans="1:3" x14ac:dyDescent="0.55000000000000004">
      <c r="A59" s="4">
        <v>58</v>
      </c>
      <c r="B59" s="2" t="s">
        <v>850</v>
      </c>
      <c r="C59" s="3" t="e">
        <v>#N/A</v>
      </c>
    </row>
    <row r="60" spans="1:3" x14ac:dyDescent="0.55000000000000004">
      <c r="A60" s="4">
        <v>59</v>
      </c>
      <c r="B60" s="2" t="s">
        <v>781</v>
      </c>
      <c r="C60" s="3" t="e">
        <v>#N/A</v>
      </c>
    </row>
    <row r="61" spans="1:3" x14ac:dyDescent="0.55000000000000004">
      <c r="A61" s="4">
        <v>60</v>
      </c>
      <c r="B61" s="2" t="s">
        <v>576</v>
      </c>
      <c r="C61" s="3" t="e">
        <v>#N/A</v>
      </c>
    </row>
    <row r="62" spans="1:3" x14ac:dyDescent="0.55000000000000004">
      <c r="A62" s="4">
        <v>61</v>
      </c>
      <c r="B62" s="2" t="s">
        <v>1453</v>
      </c>
      <c r="C62" s="3" t="e">
        <v>#N/A</v>
      </c>
    </row>
    <row r="63" spans="1:3" x14ac:dyDescent="0.55000000000000004">
      <c r="A63" s="4">
        <v>62</v>
      </c>
      <c r="B63" s="2" t="s">
        <v>1454</v>
      </c>
      <c r="C63" s="3" t="e">
        <v>#N/A</v>
      </c>
    </row>
    <row r="64" spans="1:3" x14ac:dyDescent="0.55000000000000004">
      <c r="A64" s="4">
        <v>63</v>
      </c>
      <c r="B64" s="2" t="s">
        <v>124</v>
      </c>
      <c r="C64" s="3" t="e">
        <v>#N/A</v>
      </c>
    </row>
    <row r="65" spans="1:3" x14ac:dyDescent="0.55000000000000004">
      <c r="A65" s="4">
        <v>64</v>
      </c>
      <c r="B65" s="2" t="s">
        <v>52</v>
      </c>
      <c r="C65" s="3" t="e">
        <v>#N/A</v>
      </c>
    </row>
    <row r="66" spans="1:3" x14ac:dyDescent="0.55000000000000004">
      <c r="A66" s="4">
        <v>65</v>
      </c>
      <c r="B66" s="2" t="s">
        <v>878</v>
      </c>
      <c r="C66" s="3" t="s">
        <v>879</v>
      </c>
    </row>
    <row r="67" spans="1:3" x14ac:dyDescent="0.55000000000000004">
      <c r="A67" s="4">
        <v>66</v>
      </c>
      <c r="B67" s="2" t="s">
        <v>902</v>
      </c>
      <c r="C67" s="3" t="s">
        <v>903</v>
      </c>
    </row>
    <row r="68" spans="1:3" x14ac:dyDescent="0.55000000000000004">
      <c r="A68" s="4">
        <v>67</v>
      </c>
      <c r="B68" s="2" t="s">
        <v>889</v>
      </c>
      <c r="C68" s="3" t="s">
        <v>890</v>
      </c>
    </row>
    <row r="69" spans="1:3" x14ac:dyDescent="0.55000000000000004">
      <c r="A69" s="4">
        <v>68</v>
      </c>
      <c r="B69" s="2" t="s">
        <v>1455</v>
      </c>
      <c r="C69" s="3" t="s">
        <v>617</v>
      </c>
    </row>
    <row r="70" spans="1:3" x14ac:dyDescent="0.55000000000000004">
      <c r="A70" s="4">
        <v>69</v>
      </c>
      <c r="B70" s="2" t="s">
        <v>458</v>
      </c>
      <c r="C70" s="3" t="s">
        <v>459</v>
      </c>
    </row>
    <row r="71" spans="1:3" x14ac:dyDescent="0.55000000000000004">
      <c r="A71" s="4">
        <v>70</v>
      </c>
      <c r="B71" s="2" t="s">
        <v>959</v>
      </c>
      <c r="C71" s="3" t="s">
        <v>960</v>
      </c>
    </row>
    <row r="72" spans="1:3" x14ac:dyDescent="0.55000000000000004">
      <c r="A72" s="4">
        <v>71</v>
      </c>
      <c r="B72" s="2" t="s">
        <v>234</v>
      </c>
      <c r="C72" s="3" t="s">
        <v>235</v>
      </c>
    </row>
    <row r="73" spans="1:3" x14ac:dyDescent="0.55000000000000004">
      <c r="A73" s="4">
        <v>72</v>
      </c>
      <c r="B73" s="2" t="s">
        <v>1456</v>
      </c>
      <c r="C73" s="3" t="s">
        <v>686</v>
      </c>
    </row>
    <row r="74" spans="1:3" x14ac:dyDescent="0.55000000000000004">
      <c r="A74" s="4">
        <v>73</v>
      </c>
      <c r="B74" s="2" t="s">
        <v>1192</v>
      </c>
      <c r="C74" s="3" t="s">
        <v>1193</v>
      </c>
    </row>
    <row r="75" spans="1:3" x14ac:dyDescent="0.55000000000000004">
      <c r="A75" s="4">
        <v>74</v>
      </c>
      <c r="B75" s="2" t="s">
        <v>1457</v>
      </c>
      <c r="C75" s="3" t="s">
        <v>966</v>
      </c>
    </row>
    <row r="76" spans="1:3" x14ac:dyDescent="0.55000000000000004">
      <c r="A76" s="4">
        <v>75</v>
      </c>
      <c r="B76" s="2" t="s">
        <v>342</v>
      </c>
      <c r="C76" s="3" t="s">
        <v>343</v>
      </c>
    </row>
    <row r="77" spans="1:3" x14ac:dyDescent="0.55000000000000004">
      <c r="A77" s="4">
        <v>76</v>
      </c>
      <c r="B77" s="2" t="s">
        <v>957</v>
      </c>
      <c r="C77" s="3" t="s">
        <v>958</v>
      </c>
    </row>
    <row r="78" spans="1:3" x14ac:dyDescent="0.55000000000000004">
      <c r="A78" s="4">
        <v>77</v>
      </c>
      <c r="B78" s="2" t="s">
        <v>331</v>
      </c>
      <c r="C78" s="3" t="s">
        <v>332</v>
      </c>
    </row>
    <row r="79" spans="1:3" x14ac:dyDescent="0.55000000000000004">
      <c r="A79" s="4">
        <v>78</v>
      </c>
      <c r="B79" s="2" t="s">
        <v>1458</v>
      </c>
      <c r="C79" s="3" t="s">
        <v>952</v>
      </c>
    </row>
    <row r="80" spans="1:3" x14ac:dyDescent="0.55000000000000004">
      <c r="A80" s="4">
        <v>79</v>
      </c>
      <c r="B80" s="2" t="s">
        <v>1459</v>
      </c>
      <c r="C80" s="3" t="s">
        <v>53</v>
      </c>
    </row>
    <row r="81" spans="1:3" x14ac:dyDescent="0.55000000000000004">
      <c r="A81" s="4">
        <v>80</v>
      </c>
      <c r="B81" s="2" t="s">
        <v>42</v>
      </c>
      <c r="C81" s="3" t="s">
        <v>43</v>
      </c>
    </row>
    <row r="82" spans="1:3" x14ac:dyDescent="0.55000000000000004">
      <c r="A82" s="4">
        <v>81</v>
      </c>
      <c r="B82" s="2" t="s">
        <v>1460</v>
      </c>
      <c r="C82" s="3" t="s">
        <v>1009</v>
      </c>
    </row>
    <row r="83" spans="1:3" x14ac:dyDescent="0.55000000000000004">
      <c r="A83" s="4">
        <v>82</v>
      </c>
      <c r="B83" s="2" t="s">
        <v>17</v>
      </c>
      <c r="C83" s="3" t="s">
        <v>18</v>
      </c>
    </row>
    <row r="84" spans="1:3" x14ac:dyDescent="0.55000000000000004">
      <c r="A84" s="4">
        <v>83</v>
      </c>
      <c r="B84" s="2" t="s">
        <v>610</v>
      </c>
      <c r="C84" s="3" t="s">
        <v>611</v>
      </c>
    </row>
    <row r="85" spans="1:3" x14ac:dyDescent="0.55000000000000004">
      <c r="A85" s="4">
        <v>84</v>
      </c>
      <c r="B85" s="2" t="s">
        <v>784</v>
      </c>
      <c r="C85" s="3" t="s">
        <v>785</v>
      </c>
    </row>
    <row r="86" spans="1:3" x14ac:dyDescent="0.55000000000000004">
      <c r="A86" s="4">
        <v>85</v>
      </c>
      <c r="B86" s="2" t="s">
        <v>776</v>
      </c>
      <c r="C86" s="3" t="s">
        <v>777</v>
      </c>
    </row>
    <row r="87" spans="1:3" x14ac:dyDescent="0.55000000000000004">
      <c r="A87" s="4">
        <v>86</v>
      </c>
      <c r="B87" s="2" t="s">
        <v>599</v>
      </c>
      <c r="C87" s="3" t="s">
        <v>600</v>
      </c>
    </row>
    <row r="88" spans="1:3" x14ac:dyDescent="0.55000000000000004">
      <c r="A88" s="4">
        <v>87</v>
      </c>
      <c r="B88" s="2" t="s">
        <v>1461</v>
      </c>
      <c r="C88" s="3" t="s">
        <v>766</v>
      </c>
    </row>
    <row r="89" spans="1:3" x14ac:dyDescent="0.55000000000000004">
      <c r="A89" s="4">
        <v>88</v>
      </c>
      <c r="B89" s="2" t="s">
        <v>426</v>
      </c>
      <c r="C89" s="3" t="s">
        <v>427</v>
      </c>
    </row>
    <row r="90" spans="1:3" x14ac:dyDescent="0.55000000000000004">
      <c r="A90" s="4">
        <v>89</v>
      </c>
      <c r="B90" s="2" t="s">
        <v>292</v>
      </c>
      <c r="C90" s="3" t="s">
        <v>293</v>
      </c>
    </row>
    <row r="91" spans="1:3" x14ac:dyDescent="0.55000000000000004">
      <c r="A91" s="4">
        <v>90</v>
      </c>
      <c r="B91" s="2" t="s">
        <v>536</v>
      </c>
      <c r="C91" s="3" t="s">
        <v>537</v>
      </c>
    </row>
    <row r="92" spans="1:3" x14ac:dyDescent="0.55000000000000004">
      <c r="A92" s="4">
        <v>91</v>
      </c>
      <c r="B92" s="2" t="s">
        <v>1462</v>
      </c>
      <c r="C92" s="3" t="s">
        <v>1201</v>
      </c>
    </row>
    <row r="93" spans="1:3" x14ac:dyDescent="0.55000000000000004">
      <c r="A93" s="4">
        <v>92</v>
      </c>
      <c r="B93" s="2" t="s">
        <v>1072</v>
      </c>
      <c r="C93" s="3" t="s">
        <v>1073</v>
      </c>
    </row>
    <row r="94" spans="1:3" x14ac:dyDescent="0.55000000000000004">
      <c r="A94" s="4">
        <v>93</v>
      </c>
      <c r="B94" s="2" t="s">
        <v>486</v>
      </c>
      <c r="C94" s="3" t="s">
        <v>487</v>
      </c>
    </row>
    <row r="95" spans="1:3" x14ac:dyDescent="0.55000000000000004">
      <c r="A95" s="4">
        <v>94</v>
      </c>
      <c r="B95" s="2" t="s">
        <v>1463</v>
      </c>
      <c r="C95" s="3" t="s">
        <v>1464</v>
      </c>
    </row>
    <row r="96" spans="1:3" x14ac:dyDescent="0.55000000000000004">
      <c r="A96" s="4">
        <v>95</v>
      </c>
      <c r="B96" s="2" t="s">
        <v>580</v>
      </c>
      <c r="C96" s="3" t="s">
        <v>581</v>
      </c>
    </row>
    <row r="97" spans="1:3" x14ac:dyDescent="0.55000000000000004">
      <c r="A97" s="4">
        <v>96</v>
      </c>
      <c r="B97" s="2" t="s">
        <v>1117</v>
      </c>
      <c r="C97" s="3" t="s">
        <v>1118</v>
      </c>
    </row>
    <row r="98" spans="1:3" x14ac:dyDescent="0.55000000000000004">
      <c r="A98" s="4">
        <v>97</v>
      </c>
      <c r="B98" s="2" t="s">
        <v>955</v>
      </c>
      <c r="C98" s="3" t="s">
        <v>956</v>
      </c>
    </row>
    <row r="99" spans="1:3" x14ac:dyDescent="0.55000000000000004">
      <c r="A99" s="4">
        <v>98</v>
      </c>
      <c r="B99" s="2" t="s">
        <v>1021</v>
      </c>
      <c r="C99" s="3" t="s">
        <v>1022</v>
      </c>
    </row>
    <row r="100" spans="1:3" x14ac:dyDescent="0.55000000000000004">
      <c r="A100" s="4">
        <v>99</v>
      </c>
      <c r="B100" s="2" t="s">
        <v>104</v>
      </c>
      <c r="C100" s="3" t="s">
        <v>105</v>
      </c>
    </row>
    <row r="101" spans="1:3" x14ac:dyDescent="0.55000000000000004">
      <c r="A101" s="4">
        <v>100</v>
      </c>
      <c r="B101" s="2" t="s">
        <v>1068</v>
      </c>
      <c r="C101" s="3" t="s">
        <v>1069</v>
      </c>
    </row>
    <row r="102" spans="1:3" x14ac:dyDescent="0.55000000000000004">
      <c r="A102" s="4">
        <v>101</v>
      </c>
      <c r="B102" s="2" t="s">
        <v>1465</v>
      </c>
      <c r="C102" s="3" t="s">
        <v>468</v>
      </c>
    </row>
    <row r="103" spans="1:3" x14ac:dyDescent="0.55000000000000004">
      <c r="A103" s="4">
        <v>102</v>
      </c>
      <c r="B103" s="2" t="s">
        <v>1466</v>
      </c>
      <c r="C103" s="3" t="e">
        <v>#N/A</v>
      </c>
    </row>
    <row r="104" spans="1:3" x14ac:dyDescent="0.55000000000000004">
      <c r="A104" s="4">
        <v>103</v>
      </c>
      <c r="B104" s="2" t="s">
        <v>1159</v>
      </c>
      <c r="C104" s="3" t="e">
        <v>#N/A</v>
      </c>
    </row>
    <row r="105" spans="1:3" x14ac:dyDescent="0.55000000000000004">
      <c r="A105" s="4">
        <v>104</v>
      </c>
      <c r="B105" s="2" t="s">
        <v>1467</v>
      </c>
      <c r="C105" s="3" t="e">
        <v>#N/A</v>
      </c>
    </row>
    <row r="106" spans="1:3" x14ac:dyDescent="0.55000000000000004">
      <c r="A106" s="4">
        <v>105</v>
      </c>
      <c r="B106" s="2" t="s">
        <v>1122</v>
      </c>
      <c r="C106" s="3" t="e">
        <v>#N/A</v>
      </c>
    </row>
    <row r="107" spans="1:3" x14ac:dyDescent="0.55000000000000004">
      <c r="A107" s="4">
        <v>106</v>
      </c>
      <c r="B107" s="2" t="s">
        <v>1468</v>
      </c>
      <c r="C107" s="3" t="s">
        <v>1075</v>
      </c>
    </row>
    <row r="108" spans="1:3" x14ac:dyDescent="0.55000000000000004">
      <c r="A108" s="4">
        <v>107</v>
      </c>
      <c r="B108" s="2" t="s">
        <v>1028</v>
      </c>
      <c r="C108" s="3" t="e">
        <v>#N/A</v>
      </c>
    </row>
    <row r="109" spans="1:3" x14ac:dyDescent="0.55000000000000004">
      <c r="A109" s="4">
        <v>108</v>
      </c>
      <c r="B109" s="2" t="s">
        <v>1469</v>
      </c>
      <c r="C109" s="3" t="s">
        <v>1013</v>
      </c>
    </row>
    <row r="110" spans="1:3" x14ac:dyDescent="0.55000000000000004">
      <c r="A110" s="4">
        <v>109</v>
      </c>
      <c r="B110" s="2" t="s">
        <v>893</v>
      </c>
      <c r="C110" s="3" t="e">
        <v>#N/A</v>
      </c>
    </row>
    <row r="111" spans="1:3" x14ac:dyDescent="0.55000000000000004">
      <c r="A111" s="4">
        <v>110</v>
      </c>
      <c r="B111" s="2" t="s">
        <v>811</v>
      </c>
      <c r="C111" s="3" t="e">
        <v>#N/A</v>
      </c>
    </row>
    <row r="112" spans="1:3" x14ac:dyDescent="0.55000000000000004">
      <c r="A112" s="4">
        <v>111</v>
      </c>
      <c r="B112" s="2" t="s">
        <v>648</v>
      </c>
      <c r="C112" s="3" t="e">
        <v>#N/A</v>
      </c>
    </row>
    <row r="113" spans="1:3" x14ac:dyDescent="0.55000000000000004">
      <c r="A113" s="4">
        <v>112</v>
      </c>
      <c r="B113" s="2" t="s">
        <v>643</v>
      </c>
      <c r="C113" s="3" t="e">
        <v>#N/A</v>
      </c>
    </row>
    <row r="114" spans="1:3" x14ac:dyDescent="0.55000000000000004">
      <c r="A114" s="4">
        <v>113</v>
      </c>
      <c r="B114" s="2" t="s">
        <v>547</v>
      </c>
      <c r="C114" s="3" t="e">
        <v>#N/A</v>
      </c>
    </row>
    <row r="115" spans="1:3" x14ac:dyDescent="0.55000000000000004">
      <c r="A115" s="4">
        <v>114</v>
      </c>
      <c r="B115" s="2" t="s">
        <v>1470</v>
      </c>
      <c r="C115" s="3" t="e">
        <v>#N/A</v>
      </c>
    </row>
    <row r="116" spans="1:3" x14ac:dyDescent="0.55000000000000004">
      <c r="A116" s="4">
        <v>115</v>
      </c>
      <c r="B116" s="2" t="s">
        <v>446</v>
      </c>
      <c r="C116" s="3" t="e">
        <v>#N/A</v>
      </c>
    </row>
    <row r="117" spans="1:3" x14ac:dyDescent="0.55000000000000004">
      <c r="A117" s="4">
        <v>116</v>
      </c>
      <c r="B117" s="2" t="s">
        <v>1471</v>
      </c>
      <c r="C117" s="3" t="e">
        <v>#N/A</v>
      </c>
    </row>
    <row r="118" spans="1:3" x14ac:dyDescent="0.55000000000000004">
      <c r="A118" s="4">
        <v>117</v>
      </c>
      <c r="B118" s="2" t="s">
        <v>168</v>
      </c>
      <c r="C118" s="3" t="e">
        <v>#N/A</v>
      </c>
    </row>
    <row r="119" spans="1:3" x14ac:dyDescent="0.55000000000000004">
      <c r="A119" s="4">
        <v>118</v>
      </c>
      <c r="B119" s="2" t="s">
        <v>1052</v>
      </c>
      <c r="C119" s="20" t="s">
        <v>1053</v>
      </c>
    </row>
    <row r="120" spans="1:3" x14ac:dyDescent="0.55000000000000004">
      <c r="A120" s="4">
        <v>119</v>
      </c>
      <c r="B120" s="2" t="s">
        <v>99</v>
      </c>
      <c r="C120" s="20" t="s">
        <v>100</v>
      </c>
    </row>
    <row r="121" spans="1:3" x14ac:dyDescent="0.55000000000000004">
      <c r="A121" s="4">
        <v>120</v>
      </c>
      <c r="B121" s="2" t="s">
        <v>1023</v>
      </c>
      <c r="C121" s="20" t="s">
        <v>1024</v>
      </c>
    </row>
    <row r="122" spans="1:3" x14ac:dyDescent="0.55000000000000004">
      <c r="A122" s="4">
        <v>121</v>
      </c>
      <c r="B122" s="2" t="s">
        <v>1472</v>
      </c>
      <c r="C122" s="20"/>
    </row>
    <row r="123" spans="1:3" x14ac:dyDescent="0.55000000000000004">
      <c r="A123" s="4">
        <v>122</v>
      </c>
      <c r="B123" s="2" t="s">
        <v>1027</v>
      </c>
      <c r="C123" s="20"/>
    </row>
    <row r="124" spans="1:3" x14ac:dyDescent="0.55000000000000004">
      <c r="A124" s="4">
        <v>123</v>
      </c>
      <c r="B124" s="2" t="s">
        <v>1473</v>
      </c>
      <c r="C124" s="20"/>
    </row>
    <row r="125" spans="1:3" x14ac:dyDescent="0.55000000000000004">
      <c r="A125" s="4">
        <v>124</v>
      </c>
      <c r="B125" s="2" t="s">
        <v>997</v>
      </c>
      <c r="C125" s="20" t="s">
        <v>998</v>
      </c>
    </row>
    <row r="126" spans="1:3" x14ac:dyDescent="0.55000000000000004">
      <c r="A126" s="4">
        <v>125</v>
      </c>
      <c r="B126" s="2" t="s">
        <v>770</v>
      </c>
      <c r="C126" s="20"/>
    </row>
    <row r="127" spans="1:3" x14ac:dyDescent="0.55000000000000004">
      <c r="A127" s="4">
        <v>126</v>
      </c>
      <c r="B127" s="2" t="s">
        <v>438</v>
      </c>
      <c r="C127" s="20" t="s">
        <v>439</v>
      </c>
    </row>
    <row r="128" spans="1:3" x14ac:dyDescent="0.55000000000000004">
      <c r="A128" s="4">
        <v>127</v>
      </c>
      <c r="B128" s="2" t="s">
        <v>615</v>
      </c>
      <c r="C128" s="20"/>
    </row>
    <row r="129" spans="1:3" x14ac:dyDescent="0.55000000000000004">
      <c r="A129" s="4">
        <v>128</v>
      </c>
      <c r="B129" s="2" t="s">
        <v>798</v>
      </c>
      <c r="C129" s="20"/>
    </row>
    <row r="130" spans="1:3" x14ac:dyDescent="0.55000000000000004">
      <c r="A130" s="4">
        <v>129</v>
      </c>
      <c r="B130" s="2" t="s">
        <v>806</v>
      </c>
      <c r="C130" s="20"/>
    </row>
    <row r="131" spans="1:3" x14ac:dyDescent="0.55000000000000004">
      <c r="A131" s="4">
        <v>130</v>
      </c>
      <c r="B131" s="2" t="s">
        <v>807</v>
      </c>
      <c r="C131" s="20"/>
    </row>
    <row r="132" spans="1:3" x14ac:dyDescent="0.55000000000000004">
      <c r="A132" s="4">
        <v>131</v>
      </c>
      <c r="B132" s="2" t="s">
        <v>815</v>
      </c>
      <c r="C132" s="20"/>
    </row>
    <row r="133" spans="1:3" x14ac:dyDescent="0.55000000000000004">
      <c r="A133" s="4">
        <v>132</v>
      </c>
      <c r="B133" s="2" t="s">
        <v>848</v>
      </c>
      <c r="C133" s="20"/>
    </row>
    <row r="134" spans="1:3" x14ac:dyDescent="0.55000000000000004">
      <c r="A134" s="4">
        <v>133</v>
      </c>
      <c r="B134" s="2" t="s">
        <v>849</v>
      </c>
      <c r="C134" s="20"/>
    </row>
    <row r="135" spans="1:3" x14ac:dyDescent="0.55000000000000004">
      <c r="A135" s="4">
        <v>134</v>
      </c>
      <c r="B135" s="2" t="s">
        <v>832</v>
      </c>
      <c r="C135" s="20"/>
    </row>
    <row r="136" spans="1:3" x14ac:dyDescent="0.55000000000000004">
      <c r="A136" s="4">
        <v>135</v>
      </c>
      <c r="B136" s="2" t="s">
        <v>854</v>
      </c>
      <c r="C136" s="20"/>
    </row>
    <row r="137" spans="1:3" x14ac:dyDescent="0.55000000000000004">
      <c r="A137" s="4">
        <v>136</v>
      </c>
      <c r="B137" s="2" t="s">
        <v>842</v>
      </c>
      <c r="C137" s="20"/>
    </row>
    <row r="138" spans="1:3" x14ac:dyDescent="0.55000000000000004">
      <c r="A138" s="4">
        <v>137</v>
      </c>
      <c r="B138" s="2" t="s">
        <v>1474</v>
      </c>
      <c r="C138" s="20"/>
    </row>
    <row r="139" spans="1:3" x14ac:dyDescent="0.55000000000000004">
      <c r="A139" s="4">
        <v>138</v>
      </c>
      <c r="B139" s="2" t="s">
        <v>863</v>
      </c>
      <c r="C139" s="20"/>
    </row>
    <row r="140" spans="1:3" x14ac:dyDescent="0.55000000000000004">
      <c r="A140" s="4">
        <v>139</v>
      </c>
      <c r="B140" s="2" t="s">
        <v>868</v>
      </c>
      <c r="C140" s="20"/>
    </row>
    <row r="141" spans="1:3" x14ac:dyDescent="0.55000000000000004">
      <c r="A141" s="4">
        <v>140</v>
      </c>
      <c r="B141" s="2" t="s">
        <v>637</v>
      </c>
      <c r="C141" s="20"/>
    </row>
    <row r="142" spans="1:3" x14ac:dyDescent="0.55000000000000004">
      <c r="A142" s="4">
        <v>141</v>
      </c>
      <c r="B142" s="2" t="s">
        <v>869</v>
      </c>
      <c r="C142" s="20"/>
    </row>
    <row r="143" spans="1:3" x14ac:dyDescent="0.55000000000000004">
      <c r="A143" s="4">
        <v>142</v>
      </c>
      <c r="B143" s="2" t="s">
        <v>874</v>
      </c>
      <c r="C143" s="20"/>
    </row>
    <row r="144" spans="1:3" x14ac:dyDescent="0.55000000000000004">
      <c r="A144" s="4">
        <v>143</v>
      </c>
      <c r="B144" s="2" t="s">
        <v>875</v>
      </c>
      <c r="C144" s="20"/>
    </row>
    <row r="145" spans="1:3" x14ac:dyDescent="0.55000000000000004">
      <c r="A145" s="4">
        <v>144</v>
      </c>
      <c r="B145" s="2" t="s">
        <v>666</v>
      </c>
      <c r="C145" s="20"/>
    </row>
    <row r="146" spans="1:3" x14ac:dyDescent="0.55000000000000004">
      <c r="A146" s="4">
        <v>145</v>
      </c>
      <c r="B146" s="2" t="s">
        <v>882</v>
      </c>
      <c r="C146" s="20"/>
    </row>
    <row r="147" spans="1:3" x14ac:dyDescent="0.55000000000000004">
      <c r="A147" s="4">
        <v>146</v>
      </c>
      <c r="B147" s="2" t="s">
        <v>887</v>
      </c>
      <c r="C147" s="20" t="s">
        <v>888</v>
      </c>
    </row>
    <row r="148" spans="1:3" x14ac:dyDescent="0.55000000000000004">
      <c r="A148" s="4">
        <v>147</v>
      </c>
      <c r="B148" s="2" t="s">
        <v>1147</v>
      </c>
      <c r="C148" s="20" t="s">
        <v>1148</v>
      </c>
    </row>
    <row r="149" spans="1:3" x14ac:dyDescent="0.55000000000000004">
      <c r="A149" s="4">
        <v>148</v>
      </c>
      <c r="B149" s="2" t="s">
        <v>915</v>
      </c>
      <c r="C149" s="20"/>
    </row>
    <row r="150" spans="1:3" x14ac:dyDescent="0.55000000000000004">
      <c r="A150" s="4">
        <v>149</v>
      </c>
      <c r="B150" s="2" t="s">
        <v>230</v>
      </c>
      <c r="C150" s="20" t="s">
        <v>231</v>
      </c>
    </row>
    <row r="151" spans="1:3" x14ac:dyDescent="0.55000000000000004">
      <c r="A151" s="4">
        <v>150</v>
      </c>
      <c r="B151" s="2" t="s">
        <v>522</v>
      </c>
      <c r="C151" s="20" t="s">
        <v>523</v>
      </c>
    </row>
    <row r="152" spans="1:3" x14ac:dyDescent="0.55000000000000004">
      <c r="A152" s="4">
        <v>151</v>
      </c>
      <c r="B152" s="2" t="s">
        <v>243</v>
      </c>
      <c r="C152" s="20"/>
    </row>
    <row r="153" spans="1:3" x14ac:dyDescent="0.55000000000000004">
      <c r="A153" s="4">
        <v>152</v>
      </c>
      <c r="B153" s="2" t="s">
        <v>984</v>
      </c>
      <c r="C153" s="20" t="s">
        <v>985</v>
      </c>
    </row>
    <row r="154" spans="1:3" x14ac:dyDescent="0.55000000000000004">
      <c r="A154" s="4">
        <v>153</v>
      </c>
      <c r="B154" s="2" t="s">
        <v>988</v>
      </c>
      <c r="C154" s="20" t="s">
        <v>989</v>
      </c>
    </row>
    <row r="155" spans="1:3" x14ac:dyDescent="0.55000000000000004">
      <c r="A155" s="4">
        <v>154</v>
      </c>
      <c r="B155" s="2" t="s">
        <v>662</v>
      </c>
      <c r="C155" s="20" t="s">
        <v>663</v>
      </c>
    </row>
    <row r="156" spans="1:3" x14ac:dyDescent="0.55000000000000004">
      <c r="A156" s="4">
        <v>155</v>
      </c>
      <c r="B156" s="2" t="s">
        <v>283</v>
      </c>
      <c r="C156" s="20" t="s">
        <v>284</v>
      </c>
    </row>
    <row r="157" spans="1:3" x14ac:dyDescent="0.55000000000000004">
      <c r="A157" s="4">
        <v>156</v>
      </c>
      <c r="B157" s="2" t="s">
        <v>541</v>
      </c>
      <c r="C157" s="20" t="s">
        <v>542</v>
      </c>
    </row>
    <row r="158" spans="1:3" x14ac:dyDescent="0.55000000000000004">
      <c r="A158" s="4">
        <v>157</v>
      </c>
      <c r="B158" s="2" t="s">
        <v>937</v>
      </c>
      <c r="C158" s="20" t="s">
        <v>938</v>
      </c>
    </row>
    <row r="159" spans="1:3" x14ac:dyDescent="0.55000000000000004">
      <c r="A159" s="4">
        <v>158</v>
      </c>
      <c r="B159" s="2" t="s">
        <v>935</v>
      </c>
      <c r="C159" s="20" t="s">
        <v>936</v>
      </c>
    </row>
    <row r="160" spans="1:3" x14ac:dyDescent="0.55000000000000004">
      <c r="A160" s="4">
        <v>159</v>
      </c>
      <c r="B160" s="2" t="s">
        <v>992</v>
      </c>
      <c r="C160" s="20"/>
    </row>
    <row r="161" spans="1:3" x14ac:dyDescent="0.55000000000000004">
      <c r="A161" s="4">
        <v>160</v>
      </c>
      <c r="B161" s="2" t="s">
        <v>999</v>
      </c>
      <c r="C161" s="20"/>
    </row>
    <row r="162" spans="1:3" x14ac:dyDescent="0.55000000000000004">
      <c r="A162" s="4">
        <v>161</v>
      </c>
      <c r="B162" s="2" t="s">
        <v>1475</v>
      </c>
      <c r="C162" s="20"/>
    </row>
    <row r="163" spans="1:3" x14ac:dyDescent="0.55000000000000004">
      <c r="A163" s="4">
        <v>162</v>
      </c>
      <c r="B163" s="2" t="s">
        <v>306</v>
      </c>
      <c r="C163" s="20" t="s">
        <v>307</v>
      </c>
    </row>
    <row r="164" spans="1:3" x14ac:dyDescent="0.55000000000000004">
      <c r="A164" s="4">
        <v>163</v>
      </c>
      <c r="B164" s="2" t="s">
        <v>947</v>
      </c>
      <c r="C164" s="20"/>
    </row>
    <row r="165" spans="1:3" x14ac:dyDescent="0.55000000000000004">
      <c r="A165" s="4">
        <v>164</v>
      </c>
      <c r="B165" s="2" t="s">
        <v>949</v>
      </c>
      <c r="C165" s="20" t="s">
        <v>950</v>
      </c>
    </row>
    <row r="166" spans="1:3" x14ac:dyDescent="0.55000000000000004">
      <c r="A166" s="4">
        <v>165</v>
      </c>
      <c r="B166" s="2" t="s">
        <v>314</v>
      </c>
      <c r="C166" s="20" t="s">
        <v>315</v>
      </c>
    </row>
    <row r="167" spans="1:3" x14ac:dyDescent="0.55000000000000004">
      <c r="A167" s="4">
        <v>166</v>
      </c>
      <c r="B167" s="2" t="s">
        <v>948</v>
      </c>
      <c r="C167" s="20"/>
    </row>
    <row r="168" spans="1:3" x14ac:dyDescent="0.55000000000000004">
      <c r="A168" s="4">
        <v>167</v>
      </c>
      <c r="B168" s="2" t="s">
        <v>92</v>
      </c>
      <c r="C168" s="20" t="s">
        <v>93</v>
      </c>
    </row>
    <row r="169" spans="1:3" x14ac:dyDescent="0.55000000000000004">
      <c r="A169" s="4">
        <v>168</v>
      </c>
      <c r="B169" s="2" t="s">
        <v>980</v>
      </c>
      <c r="C169" s="20" t="s">
        <v>981</v>
      </c>
    </row>
    <row r="170" spans="1:3" x14ac:dyDescent="0.55000000000000004">
      <c r="A170" s="4">
        <v>169</v>
      </c>
      <c r="B170" s="2" t="s">
        <v>108</v>
      </c>
      <c r="C170" s="20" t="s">
        <v>109</v>
      </c>
    </row>
    <row r="171" spans="1:3" x14ac:dyDescent="0.55000000000000004">
      <c r="A171" s="4">
        <v>170</v>
      </c>
      <c r="B171" s="2" t="s">
        <v>1000</v>
      </c>
      <c r="C171" s="20"/>
    </row>
    <row r="172" spans="1:3" x14ac:dyDescent="0.55000000000000004">
      <c r="A172" s="4">
        <v>171</v>
      </c>
      <c r="B172" s="2" t="s">
        <v>1002</v>
      </c>
      <c r="C172" s="20" t="s">
        <v>1003</v>
      </c>
    </row>
    <row r="173" spans="1:3" x14ac:dyDescent="0.55000000000000004">
      <c r="A173" s="4">
        <v>172</v>
      </c>
      <c r="B173" s="2" t="s">
        <v>1010</v>
      </c>
      <c r="C173" s="20" t="s">
        <v>1011</v>
      </c>
    </row>
    <row r="174" spans="1:3" x14ac:dyDescent="0.55000000000000004">
      <c r="A174" s="4">
        <v>173</v>
      </c>
      <c r="B174" s="2" t="s">
        <v>1017</v>
      </c>
      <c r="C174" s="20" t="s">
        <v>1018</v>
      </c>
    </row>
    <row r="175" spans="1:3" x14ac:dyDescent="0.55000000000000004">
      <c r="A175" s="4">
        <v>174</v>
      </c>
      <c r="B175" s="2" t="s">
        <v>1030</v>
      </c>
      <c r="C175" s="20" t="s">
        <v>1031</v>
      </c>
    </row>
    <row r="176" spans="1:3" x14ac:dyDescent="0.55000000000000004">
      <c r="A176" s="4">
        <v>175</v>
      </c>
      <c r="B176" s="2" t="s">
        <v>1041</v>
      </c>
      <c r="C176" s="20" t="s">
        <v>1042</v>
      </c>
    </row>
    <row r="177" spans="1:3" x14ac:dyDescent="0.55000000000000004">
      <c r="A177" s="4">
        <v>176</v>
      </c>
      <c r="B177" s="2" t="s">
        <v>1070</v>
      </c>
      <c r="C177" s="20" t="s">
        <v>1071</v>
      </c>
    </row>
    <row r="178" spans="1:3" x14ac:dyDescent="0.55000000000000004">
      <c r="A178" s="4">
        <v>177</v>
      </c>
      <c r="B178" s="2" t="s">
        <v>1084</v>
      </c>
      <c r="C178" s="20" t="s">
        <v>1085</v>
      </c>
    </row>
    <row r="179" spans="1:3" x14ac:dyDescent="0.55000000000000004">
      <c r="A179" s="4">
        <v>178</v>
      </c>
      <c r="B179" s="2" t="s">
        <v>1097</v>
      </c>
      <c r="C179" s="20" t="s">
        <v>1098</v>
      </c>
    </row>
    <row r="180" spans="1:3" x14ac:dyDescent="0.55000000000000004">
      <c r="A180" s="4">
        <v>179</v>
      </c>
      <c r="B180" s="2" t="s">
        <v>25</v>
      </c>
      <c r="C180" s="20" t="s">
        <v>26</v>
      </c>
    </row>
    <row r="181" spans="1:3" x14ac:dyDescent="0.55000000000000004">
      <c r="A181" s="4">
        <v>180</v>
      </c>
      <c r="B181" s="2" t="s">
        <v>145</v>
      </c>
      <c r="C181" s="20" t="s">
        <v>146</v>
      </c>
    </row>
    <row r="182" spans="1:3" x14ac:dyDescent="0.55000000000000004">
      <c r="A182" s="4">
        <v>181</v>
      </c>
      <c r="B182" s="2" t="s">
        <v>1132</v>
      </c>
      <c r="C182" s="20" t="s">
        <v>1133</v>
      </c>
    </row>
    <row r="183" spans="1:3" x14ac:dyDescent="0.55000000000000004">
      <c r="A183" s="4">
        <v>182</v>
      </c>
      <c r="B183" s="2" t="s">
        <v>136</v>
      </c>
      <c r="C183" s="20" t="s">
        <v>137</v>
      </c>
    </row>
    <row r="184" spans="1:3" x14ac:dyDescent="0.55000000000000004">
      <c r="A184" s="4">
        <v>183</v>
      </c>
      <c r="B184" s="2" t="s">
        <v>141</v>
      </c>
      <c r="C184" s="20" t="s">
        <v>142</v>
      </c>
    </row>
    <row r="185" spans="1:3" x14ac:dyDescent="0.55000000000000004">
      <c r="A185" s="4">
        <v>184</v>
      </c>
      <c r="B185" s="2" t="s">
        <v>150</v>
      </c>
      <c r="C185" s="20" t="s">
        <v>151</v>
      </c>
    </row>
    <row r="186" spans="1:3" x14ac:dyDescent="0.55000000000000004">
      <c r="A186" s="4">
        <v>185</v>
      </c>
      <c r="B186" s="2" t="s">
        <v>160</v>
      </c>
      <c r="C186" s="20" t="s">
        <v>161</v>
      </c>
    </row>
    <row r="187" spans="1:3" x14ac:dyDescent="0.55000000000000004">
      <c r="A187" s="4">
        <v>186</v>
      </c>
      <c r="B187" s="2" t="s">
        <v>1476</v>
      </c>
      <c r="C187" s="20" t="s">
        <v>174</v>
      </c>
    </row>
    <row r="188" spans="1:3" x14ac:dyDescent="0.55000000000000004">
      <c r="A188" s="4">
        <v>187</v>
      </c>
      <c r="B188" s="2" t="s">
        <v>1477</v>
      </c>
      <c r="C188" s="20" t="s">
        <v>169</v>
      </c>
    </row>
    <row r="189" spans="1:3" x14ac:dyDescent="0.55000000000000004">
      <c r="A189" s="4">
        <v>188</v>
      </c>
      <c r="B189" s="2" t="s">
        <v>177</v>
      </c>
      <c r="C189" s="20" t="s">
        <v>178</v>
      </c>
    </row>
    <row r="190" spans="1:3" x14ac:dyDescent="0.55000000000000004">
      <c r="A190" s="4">
        <v>189</v>
      </c>
      <c r="B190" s="2" t="s">
        <v>1114</v>
      </c>
      <c r="C190" s="20"/>
    </row>
    <row r="191" spans="1:3" x14ac:dyDescent="0.55000000000000004">
      <c r="A191" s="4">
        <v>190</v>
      </c>
      <c r="B191" s="2" t="s">
        <v>1121</v>
      </c>
      <c r="C191" s="20"/>
    </row>
    <row r="192" spans="1:3" x14ac:dyDescent="0.55000000000000004">
      <c r="A192" s="4">
        <v>191</v>
      </c>
      <c r="B192" s="2" t="s">
        <v>1126</v>
      </c>
      <c r="C192" s="20" t="s">
        <v>1127</v>
      </c>
    </row>
    <row r="193" spans="1:3" x14ac:dyDescent="0.55000000000000004">
      <c r="A193" s="4">
        <v>192</v>
      </c>
      <c r="B193" s="2" t="s">
        <v>1136</v>
      </c>
      <c r="C193" s="20" t="s">
        <v>1137</v>
      </c>
    </row>
    <row r="194" spans="1:3" x14ac:dyDescent="0.55000000000000004">
      <c r="A194" s="4">
        <v>193</v>
      </c>
      <c r="B194" s="2" t="s">
        <v>1142</v>
      </c>
      <c r="C194" s="20" t="s">
        <v>1143</v>
      </c>
    </row>
    <row r="195" spans="1:3" x14ac:dyDescent="0.55000000000000004">
      <c r="A195" s="4">
        <v>194</v>
      </c>
      <c r="B195" s="2" t="s">
        <v>1478</v>
      </c>
      <c r="C195" s="20" t="s">
        <v>1479</v>
      </c>
    </row>
    <row r="196" spans="1:3" x14ac:dyDescent="0.55000000000000004">
      <c r="A196" s="4">
        <v>195</v>
      </c>
      <c r="B196" s="2" t="s">
        <v>197</v>
      </c>
      <c r="C196" s="20" t="s">
        <v>198</v>
      </c>
    </row>
    <row r="197" spans="1:3" x14ac:dyDescent="0.55000000000000004">
      <c r="A197" s="4">
        <v>196</v>
      </c>
      <c r="B197" s="2" t="s">
        <v>453</v>
      </c>
      <c r="C197" s="20" t="s">
        <v>454</v>
      </c>
    </row>
    <row r="198" spans="1:3" x14ac:dyDescent="0.55000000000000004">
      <c r="A198" s="4">
        <v>197</v>
      </c>
      <c r="B198" s="2" t="s">
        <v>442</v>
      </c>
      <c r="C198" s="20" t="s">
        <v>443</v>
      </c>
    </row>
    <row r="199" spans="1:3" x14ac:dyDescent="0.55000000000000004">
      <c r="A199" s="4">
        <v>198</v>
      </c>
      <c r="B199" s="2" t="s">
        <v>201</v>
      </c>
      <c r="C199" s="20" t="s">
        <v>202</v>
      </c>
    </row>
    <row r="200" spans="1:3" x14ac:dyDescent="0.55000000000000004">
      <c r="A200" s="4">
        <v>199</v>
      </c>
      <c r="B200" s="2" t="s">
        <v>463</v>
      </c>
      <c r="C200" s="20" t="s">
        <v>464</v>
      </c>
    </row>
    <row r="201" spans="1:3" x14ac:dyDescent="0.55000000000000004">
      <c r="A201" s="4">
        <v>200</v>
      </c>
      <c r="B201" s="2" t="s">
        <v>155</v>
      </c>
      <c r="C201" s="20" t="s">
        <v>156</v>
      </c>
    </row>
    <row r="202" spans="1:3" x14ac:dyDescent="0.55000000000000004">
      <c r="A202" s="4">
        <v>201</v>
      </c>
      <c r="B202" s="2" t="s">
        <v>1160</v>
      </c>
      <c r="C202" s="20" t="s">
        <v>1161</v>
      </c>
    </row>
    <row r="203" spans="1:3" x14ac:dyDescent="0.55000000000000004">
      <c r="A203" s="4">
        <v>202</v>
      </c>
      <c r="B203" s="2" t="s">
        <v>1480</v>
      </c>
      <c r="C203" s="20" t="s">
        <v>220</v>
      </c>
    </row>
    <row r="204" spans="1:3" x14ac:dyDescent="0.55000000000000004">
      <c r="A204" s="4">
        <v>203</v>
      </c>
      <c r="B204" s="2" t="s">
        <v>495</v>
      </c>
      <c r="C204" s="20" t="s">
        <v>496</v>
      </c>
    </row>
    <row r="205" spans="1:3" x14ac:dyDescent="0.55000000000000004">
      <c r="A205" s="4">
        <v>204</v>
      </c>
      <c r="B205" s="2" t="s">
        <v>1481</v>
      </c>
      <c r="C205" s="20" t="s">
        <v>500</v>
      </c>
    </row>
    <row r="206" spans="1:3" x14ac:dyDescent="0.55000000000000004">
      <c r="A206" s="4">
        <v>205</v>
      </c>
      <c r="B206" s="2" t="s">
        <v>503</v>
      </c>
      <c r="C206" s="20"/>
    </row>
    <row r="207" spans="1:3" x14ac:dyDescent="0.55000000000000004">
      <c r="A207" s="4">
        <v>206</v>
      </c>
      <c r="B207" s="2" t="s">
        <v>505</v>
      </c>
      <c r="C207" s="20" t="s">
        <v>1482</v>
      </c>
    </row>
    <row r="208" spans="1:3" x14ac:dyDescent="0.55000000000000004">
      <c r="A208" s="4">
        <v>207</v>
      </c>
      <c r="B208" s="2" t="s">
        <v>1036</v>
      </c>
      <c r="C208" s="20"/>
    </row>
    <row r="209" spans="1:3" x14ac:dyDescent="0.55000000000000004">
      <c r="A209" s="4">
        <v>208</v>
      </c>
      <c r="B209" s="2" t="s">
        <v>728</v>
      </c>
      <c r="C209" s="20" t="s">
        <v>729</v>
      </c>
    </row>
    <row r="210" spans="1:3" x14ac:dyDescent="0.55000000000000004">
      <c r="A210" s="4">
        <v>209</v>
      </c>
      <c r="B210" s="2" t="s">
        <v>1040</v>
      </c>
      <c r="C210" s="20"/>
    </row>
    <row r="211" spans="1:3" x14ac:dyDescent="0.55000000000000004">
      <c r="A211" s="4">
        <v>210</v>
      </c>
      <c r="B211" s="2" t="s">
        <v>1043</v>
      </c>
      <c r="C211" s="20" t="s">
        <v>1044</v>
      </c>
    </row>
    <row r="212" spans="1:3" x14ac:dyDescent="0.55000000000000004">
      <c r="A212" s="4">
        <v>211</v>
      </c>
      <c r="B212" s="2" t="s">
        <v>365</v>
      </c>
      <c r="C212" s="20" t="s">
        <v>365</v>
      </c>
    </row>
    <row r="213" spans="1:3" x14ac:dyDescent="0.55000000000000004">
      <c r="A213" s="4">
        <v>212</v>
      </c>
      <c r="B213" s="2" t="s">
        <v>736</v>
      </c>
      <c r="C213" s="20" t="s">
        <v>737</v>
      </c>
    </row>
    <row r="214" spans="1:3" x14ac:dyDescent="0.55000000000000004">
      <c r="A214" s="4">
        <v>213</v>
      </c>
      <c r="B214" s="2" t="s">
        <v>568</v>
      </c>
      <c r="C214" s="20" t="s">
        <v>569</v>
      </c>
    </row>
    <row r="215" spans="1:3" x14ac:dyDescent="0.55000000000000004">
      <c r="A215" s="4">
        <v>214</v>
      </c>
      <c r="B215" s="2" t="s">
        <v>372</v>
      </c>
      <c r="C215" s="20" t="s">
        <v>373</v>
      </c>
    </row>
    <row r="216" spans="1:3" x14ac:dyDescent="0.55000000000000004">
      <c r="A216" s="4">
        <v>215</v>
      </c>
      <c r="B216" s="2" t="s">
        <v>749</v>
      </c>
      <c r="C216" s="20" t="s">
        <v>750</v>
      </c>
    </row>
    <row r="217" spans="1:3" x14ac:dyDescent="0.55000000000000004">
      <c r="A217" s="4">
        <v>216</v>
      </c>
      <c r="B217" s="2" t="s">
        <v>385</v>
      </c>
      <c r="C217" s="20"/>
    </row>
    <row r="218" spans="1:3" x14ac:dyDescent="0.55000000000000004">
      <c r="A218" s="4">
        <v>217</v>
      </c>
      <c r="B218" s="2" t="s">
        <v>395</v>
      </c>
      <c r="C218" s="20" t="s">
        <v>396</v>
      </c>
    </row>
    <row r="219" spans="1:3" x14ac:dyDescent="0.55000000000000004">
      <c r="A219" s="4">
        <v>218</v>
      </c>
      <c r="B219" s="2" t="s">
        <v>754</v>
      </c>
      <c r="C219" s="20"/>
    </row>
    <row r="220" spans="1:3" x14ac:dyDescent="0.55000000000000004">
      <c r="A220" s="4">
        <v>219</v>
      </c>
      <c r="B220" s="2" t="s">
        <v>389</v>
      </c>
      <c r="C220" s="20" t="s">
        <v>390</v>
      </c>
    </row>
    <row r="221" spans="1:3" x14ac:dyDescent="0.55000000000000004">
      <c r="A221" s="4">
        <v>220</v>
      </c>
      <c r="B221" s="2" t="s">
        <v>761</v>
      </c>
      <c r="C221" s="20" t="s">
        <v>762</v>
      </c>
    </row>
    <row r="222" spans="1:3" x14ac:dyDescent="0.55000000000000004">
      <c r="A222" s="4">
        <v>221</v>
      </c>
      <c r="B222" s="2" t="s">
        <v>1483</v>
      </c>
      <c r="C222" s="20" t="s">
        <v>115</v>
      </c>
    </row>
    <row r="223" spans="1:3" x14ac:dyDescent="0.55000000000000004">
      <c r="A223" s="4">
        <v>222</v>
      </c>
      <c r="B223" s="2" t="s">
        <v>1080</v>
      </c>
      <c r="C223" s="20" t="s">
        <v>1081</v>
      </c>
    </row>
    <row r="224" spans="1:3" x14ac:dyDescent="0.55000000000000004">
      <c r="A224" s="4">
        <v>223</v>
      </c>
      <c r="B224" s="2" t="s">
        <v>1484</v>
      </c>
      <c r="C224" s="20" t="s">
        <v>809</v>
      </c>
    </row>
    <row r="225" spans="1:3" x14ac:dyDescent="0.55000000000000004">
      <c r="A225" s="4">
        <v>224</v>
      </c>
      <c r="B225" s="2" t="s">
        <v>855</v>
      </c>
      <c r="C225" s="20" t="s">
        <v>856</v>
      </c>
    </row>
    <row r="226" spans="1:3" x14ac:dyDescent="0.55000000000000004">
      <c r="A226" s="4">
        <v>225</v>
      </c>
      <c r="B226" s="2" t="s">
        <v>897</v>
      </c>
      <c r="C226" s="20" t="s">
        <v>898</v>
      </c>
    </row>
    <row r="227" spans="1:3" x14ac:dyDescent="0.55000000000000004">
      <c r="A227" s="4">
        <v>226</v>
      </c>
      <c r="B227" s="2" t="s">
        <v>899</v>
      </c>
      <c r="C227" s="20" t="s">
        <v>900</v>
      </c>
    </row>
    <row r="228" spans="1:3" x14ac:dyDescent="0.55000000000000004">
      <c r="A228" s="4">
        <v>227</v>
      </c>
      <c r="B228" s="2" t="s">
        <v>1156</v>
      </c>
      <c r="C228" s="20"/>
    </row>
    <row r="229" spans="1:3" x14ac:dyDescent="0.55000000000000004">
      <c r="A229" s="4">
        <v>228</v>
      </c>
      <c r="B229" s="2" t="s">
        <v>901</v>
      </c>
      <c r="C229" s="20"/>
    </row>
    <row r="230" spans="1:3" x14ac:dyDescent="0.55000000000000004">
      <c r="A230" s="4">
        <v>229</v>
      </c>
      <c r="B230" s="2" t="s">
        <v>1157</v>
      </c>
      <c r="C230" s="20" t="s">
        <v>1158</v>
      </c>
    </row>
    <row r="231" spans="1:3" x14ac:dyDescent="0.55000000000000004">
      <c r="A231" s="4">
        <v>230</v>
      </c>
      <c r="B231" s="2" t="s">
        <v>904</v>
      </c>
      <c r="C231" s="20"/>
    </row>
    <row r="232" spans="1:3" x14ac:dyDescent="0.55000000000000004">
      <c r="A232" s="4">
        <v>231</v>
      </c>
      <c r="B232" s="2" t="s">
        <v>1485</v>
      </c>
      <c r="C232" s="20" t="s">
        <v>1057</v>
      </c>
    </row>
    <row r="233" spans="1:3" x14ac:dyDescent="0.55000000000000004">
      <c r="A233" s="4">
        <v>232</v>
      </c>
      <c r="B233" s="2" t="s">
        <v>1180</v>
      </c>
      <c r="C233" s="20" t="s">
        <v>1181</v>
      </c>
    </row>
    <row r="234" spans="1:3" x14ac:dyDescent="0.55000000000000004">
      <c r="A234" s="4">
        <v>233</v>
      </c>
      <c r="B234" s="2" t="s">
        <v>1182</v>
      </c>
      <c r="C234" s="20" t="s">
        <v>1183</v>
      </c>
    </row>
    <row r="235" spans="1:3" x14ac:dyDescent="0.55000000000000004">
      <c r="A235" s="4">
        <v>234</v>
      </c>
      <c r="B235" s="2" t="s">
        <v>1188</v>
      </c>
      <c r="C235" s="20" t="s">
        <v>1189</v>
      </c>
    </row>
    <row r="236" spans="1:3" x14ac:dyDescent="0.55000000000000004">
      <c r="A236" s="4">
        <v>235</v>
      </c>
      <c r="B236" s="2" t="s">
        <v>1190</v>
      </c>
      <c r="C236" s="20" t="s">
        <v>1191</v>
      </c>
    </row>
    <row r="237" spans="1:3" x14ac:dyDescent="0.55000000000000004">
      <c r="A237" s="4">
        <v>236</v>
      </c>
      <c r="B237" s="2" t="s">
        <v>923</v>
      </c>
      <c r="C237" s="20" t="s">
        <v>924</v>
      </c>
    </row>
    <row r="238" spans="1:3" x14ac:dyDescent="0.55000000000000004">
      <c r="A238" s="4">
        <v>237</v>
      </c>
      <c r="B238" s="2" t="s">
        <v>1194</v>
      </c>
      <c r="C238" s="20" t="s">
        <v>1195</v>
      </c>
    </row>
    <row r="239" spans="1:3" x14ac:dyDescent="0.55000000000000004">
      <c r="A239" s="4">
        <v>238</v>
      </c>
      <c r="B239" s="2" t="s">
        <v>974</v>
      </c>
      <c r="C239" s="20" t="s">
        <v>975</v>
      </c>
    </row>
    <row r="240" spans="1:3" x14ac:dyDescent="0.55000000000000004">
      <c r="A240" s="4">
        <v>239</v>
      </c>
      <c r="B240" s="2" t="s">
        <v>639</v>
      </c>
      <c r="C240" s="20" t="s">
        <v>640</v>
      </c>
    </row>
    <row r="241" spans="1:3" x14ac:dyDescent="0.55000000000000004">
      <c r="A241" s="4">
        <v>240</v>
      </c>
      <c r="B241" s="2" t="s">
        <v>1486</v>
      </c>
      <c r="C241" s="20" t="s">
        <v>886</v>
      </c>
    </row>
    <row r="242" spans="1:3" x14ac:dyDescent="0.55000000000000004">
      <c r="A242" s="4">
        <v>241</v>
      </c>
      <c r="B242" s="2" t="s">
        <v>1186</v>
      </c>
      <c r="C242" s="20" t="s">
        <v>1187</v>
      </c>
    </row>
    <row r="243" spans="1:3" x14ac:dyDescent="0.55000000000000004">
      <c r="A243" s="4">
        <v>242</v>
      </c>
      <c r="B243" s="2" t="s">
        <v>240</v>
      </c>
      <c r="C243" s="20" t="s">
        <v>241</v>
      </c>
    </row>
    <row r="244" spans="1:3" x14ac:dyDescent="0.55000000000000004">
      <c r="A244" s="4">
        <v>243</v>
      </c>
      <c r="B244" s="2" t="s">
        <v>524</v>
      </c>
      <c r="C244" s="20" t="s">
        <v>525</v>
      </c>
    </row>
    <row r="245" spans="1:3" x14ac:dyDescent="0.55000000000000004">
      <c r="A245" s="4">
        <v>244</v>
      </c>
      <c r="B245" s="2" t="s">
        <v>680</v>
      </c>
      <c r="C245" s="20" t="s">
        <v>681</v>
      </c>
    </row>
    <row r="246" spans="1:3" x14ac:dyDescent="0.55000000000000004">
      <c r="A246" s="4">
        <v>245</v>
      </c>
      <c r="B246" s="2" t="s">
        <v>694</v>
      </c>
      <c r="C246" s="20" t="s">
        <v>695</v>
      </c>
    </row>
    <row r="247" spans="1:3" x14ac:dyDescent="0.55000000000000004">
      <c r="A247" s="4">
        <v>246</v>
      </c>
      <c r="B247" s="2" t="s">
        <v>187</v>
      </c>
      <c r="C247" s="20"/>
    </row>
    <row r="248" spans="1:3" x14ac:dyDescent="0.55000000000000004">
      <c r="A248" s="4">
        <v>247</v>
      </c>
      <c r="B248" s="2" t="s">
        <v>1487</v>
      </c>
      <c r="C248" s="20" t="s">
        <v>1131</v>
      </c>
    </row>
    <row r="249" spans="1:3" x14ac:dyDescent="0.55000000000000004">
      <c r="A249" s="4">
        <v>248</v>
      </c>
      <c r="B249" s="2" t="s">
        <v>773</v>
      </c>
      <c r="C249" s="20" t="s">
        <v>774</v>
      </c>
    </row>
    <row r="250" spans="1:3" x14ac:dyDescent="0.55000000000000004">
      <c r="A250" s="4">
        <v>249</v>
      </c>
      <c r="B250" s="2" t="s">
        <v>905</v>
      </c>
      <c r="C250" s="20" t="s">
        <v>906</v>
      </c>
    </row>
    <row r="251" spans="1:3" x14ac:dyDescent="0.55000000000000004">
      <c r="A251" s="4">
        <v>250</v>
      </c>
      <c r="B251" s="2" t="s">
        <v>48</v>
      </c>
      <c r="C251" s="20" t="s">
        <v>49</v>
      </c>
    </row>
    <row r="252" spans="1:3" x14ac:dyDescent="0.55000000000000004">
      <c r="A252" s="4">
        <v>251</v>
      </c>
      <c r="B252" s="2" t="s">
        <v>963</v>
      </c>
      <c r="C252" s="20" t="s">
        <v>964</v>
      </c>
    </row>
    <row r="253" spans="1:3" x14ac:dyDescent="0.55000000000000004">
      <c r="A253" s="4">
        <v>252</v>
      </c>
      <c r="B253" s="2" t="s">
        <v>256</v>
      </c>
      <c r="C253" s="20" t="s">
        <v>257</v>
      </c>
    </row>
    <row r="254" spans="1:3" x14ac:dyDescent="0.55000000000000004">
      <c r="A254" s="4">
        <v>253</v>
      </c>
      <c r="B254" s="2" t="s">
        <v>320</v>
      </c>
      <c r="C254" s="20" t="s">
        <v>321</v>
      </c>
    </row>
    <row r="255" spans="1:3" x14ac:dyDescent="0.55000000000000004">
      <c r="A255" s="4">
        <v>254</v>
      </c>
      <c r="B255" s="2" t="s">
        <v>380</v>
      </c>
      <c r="C255" s="20" t="s">
        <v>381</v>
      </c>
    </row>
    <row r="256" spans="1:3" x14ac:dyDescent="0.55000000000000004">
      <c r="A256" s="4">
        <v>255</v>
      </c>
      <c r="B256" s="2" t="s">
        <v>844</v>
      </c>
      <c r="C256" s="20" t="s">
        <v>845</v>
      </c>
    </row>
    <row r="257" spans="1:3" x14ac:dyDescent="0.55000000000000004">
      <c r="A257" s="4">
        <v>256</v>
      </c>
      <c r="B257" s="2" t="s">
        <v>400</v>
      </c>
      <c r="C257" s="20" t="s">
        <v>1488</v>
      </c>
    </row>
    <row r="258" spans="1:3" x14ac:dyDescent="0.55000000000000004">
      <c r="A258" s="4">
        <v>257</v>
      </c>
      <c r="B258" s="2" t="s">
        <v>1489</v>
      </c>
      <c r="C258" s="20" t="s">
        <v>1007</v>
      </c>
    </row>
    <row r="259" spans="1:3" x14ac:dyDescent="0.55000000000000004">
      <c r="A259" s="4">
        <v>258</v>
      </c>
      <c r="B259" s="2" t="s">
        <v>528</v>
      </c>
      <c r="C259" s="20" t="s">
        <v>529</v>
      </c>
    </row>
    <row r="260" spans="1:3" x14ac:dyDescent="0.55000000000000004">
      <c r="A260" s="4">
        <v>259</v>
      </c>
      <c r="B260" s="2" t="s">
        <v>699</v>
      </c>
      <c r="C260" s="20" t="s">
        <v>700</v>
      </c>
    </row>
    <row r="261" spans="1:3" x14ac:dyDescent="0.55000000000000004">
      <c r="A261" s="4">
        <v>260</v>
      </c>
      <c r="B261" s="2" t="s">
        <v>925</v>
      </c>
      <c r="C261" s="20" t="s">
        <v>926</v>
      </c>
    </row>
    <row r="262" spans="1:3" x14ac:dyDescent="0.55000000000000004">
      <c r="A262" s="4">
        <v>261</v>
      </c>
      <c r="B262" s="2" t="s">
        <v>69</v>
      </c>
      <c r="C262" s="20" t="s">
        <v>70</v>
      </c>
    </row>
    <row r="263" spans="1:3" x14ac:dyDescent="0.55000000000000004">
      <c r="A263" s="4">
        <v>262</v>
      </c>
      <c r="B263" s="2" t="s">
        <v>214</v>
      </c>
      <c r="C263" s="20" t="s">
        <v>215</v>
      </c>
    </row>
    <row r="264" spans="1:3" ht="14.7" thickBot="1" x14ac:dyDescent="0.6">
      <c r="A264" s="11">
        <v>263</v>
      </c>
      <c r="B264" s="5" t="s">
        <v>632</v>
      </c>
      <c r="C264" s="21" t="s">
        <v>633</v>
      </c>
    </row>
  </sheetData>
  <conditionalFormatting sqref="B1:B1048576">
    <cfRule type="duplicateValues" dxfId="14" priority="2"/>
  </conditionalFormatting>
  <conditionalFormatting sqref="C1:C1048576">
    <cfRule type="duplicateValues" dxfId="13" priority="1"/>
  </conditionalFormatting>
  <conditionalFormatting sqref="C119:C264">
    <cfRule type="duplicateValues" dxfId="12" priority="2564"/>
    <cfRule type="expression" dxfId="11" priority="2565">
      <formula>COUNTIF(#REF!,$D$2)=0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17"/>
  <sheetViews>
    <sheetView tabSelected="1" topLeftCell="A165" workbookViewId="0">
      <selection activeCell="A183" sqref="A183:D191"/>
    </sheetView>
  </sheetViews>
  <sheetFormatPr defaultRowHeight="14.4" x14ac:dyDescent="0.55000000000000004"/>
  <cols>
    <col min="2" max="2" width="48.68359375" bestFit="1" customWidth="1"/>
    <col min="3" max="3" width="41.5234375" bestFit="1" customWidth="1"/>
    <col min="4" max="4" width="8.5234375" bestFit="1" customWidth="1"/>
    <col min="5" max="5" width="23.68359375" bestFit="1" customWidth="1"/>
    <col min="6" max="6" width="14.89453125" customWidth="1"/>
  </cols>
  <sheetData>
    <row r="1" spans="1:6" ht="57.6" x14ac:dyDescent="0.55000000000000004">
      <c r="A1" s="15" t="s">
        <v>0</v>
      </c>
      <c r="B1" s="9" t="s">
        <v>1</v>
      </c>
      <c r="C1" s="7" t="s">
        <v>2</v>
      </c>
      <c r="D1" s="8" t="s">
        <v>3</v>
      </c>
      <c r="E1" s="9" t="s">
        <v>4</v>
      </c>
      <c r="F1" s="10" t="s">
        <v>5</v>
      </c>
    </row>
    <row r="2" spans="1:6" x14ac:dyDescent="0.55000000000000004">
      <c r="A2" s="4">
        <v>1</v>
      </c>
      <c r="B2" s="2" t="s">
        <v>472</v>
      </c>
      <c r="C2" s="1" t="str">
        <f>VLOOKUP(B2,'[1]Original Data'!$B$2:$D$554,3,FALSE)</f>
        <v>drugplastics.com</v>
      </c>
      <c r="D2" s="2">
        <f>IF(C2=0,0,1)</f>
        <v>1</v>
      </c>
      <c r="E2" s="2" t="s">
        <v>27</v>
      </c>
      <c r="F2" s="3"/>
    </row>
    <row r="3" spans="1:6" x14ac:dyDescent="0.55000000000000004">
      <c r="A3" s="4">
        <v>2</v>
      </c>
      <c r="B3" s="2" t="s">
        <v>652</v>
      </c>
      <c r="C3" s="1" t="str">
        <f>VLOOKUP(B3,'[1]Original Data'!$B$2:$D$554,3,FALSE)</f>
        <v>holscherproductsinc.com</v>
      </c>
      <c r="D3" s="2">
        <f t="shared" ref="D3:D66" si="0">IF(C3=0,0,1)</f>
        <v>1</v>
      </c>
      <c r="E3" s="2" t="s">
        <v>27</v>
      </c>
      <c r="F3" s="3"/>
    </row>
    <row r="4" spans="1:6" x14ac:dyDescent="0.55000000000000004">
      <c r="A4" s="4">
        <v>3</v>
      </c>
      <c r="B4" s="2" t="s">
        <v>801</v>
      </c>
      <c r="C4" s="1" t="str">
        <f>VLOOKUP(B4,'[1]Original Data'!$B$2:$D$554,3,FALSE)</f>
        <v>kacomponents.com</v>
      </c>
      <c r="D4" s="2">
        <f t="shared" si="0"/>
        <v>1</v>
      </c>
      <c r="E4" s="2" t="s">
        <v>27</v>
      </c>
      <c r="F4" s="3"/>
    </row>
    <row r="5" spans="1:6" x14ac:dyDescent="0.55000000000000004">
      <c r="A5" s="4">
        <v>4</v>
      </c>
      <c r="B5" s="2" t="s">
        <v>907</v>
      </c>
      <c r="C5" s="1" t="str">
        <f>VLOOKUP(B5,'[1]Original Data'!$B$2:$D$554,3,FALSE)</f>
        <v>pvgard.com</v>
      </c>
      <c r="D5" s="2">
        <f t="shared" si="0"/>
        <v>1</v>
      </c>
      <c r="E5" s="2" t="s">
        <v>27</v>
      </c>
      <c r="F5" s="3"/>
    </row>
    <row r="6" spans="1:6" x14ac:dyDescent="0.55000000000000004">
      <c r="A6" s="4">
        <v>5</v>
      </c>
      <c r="B6" s="2" t="s">
        <v>953</v>
      </c>
      <c r="C6" s="1" t="str">
        <f>VLOOKUP(B6,'[1]Original Data'!$B$2:$D$554,3,FALSE)</f>
        <v>oxfordhouse.org/userfiles/file/</v>
      </c>
      <c r="D6" s="2">
        <f t="shared" si="0"/>
        <v>1</v>
      </c>
      <c r="E6" s="2" t="s">
        <v>19</v>
      </c>
      <c r="F6" s="3"/>
    </row>
    <row r="7" spans="1:6" x14ac:dyDescent="0.55000000000000004">
      <c r="A7" s="4">
        <v>6</v>
      </c>
      <c r="B7" s="2" t="s">
        <v>982</v>
      </c>
      <c r="C7" s="1" t="str">
        <f>VLOOKUP(B7,'[1]Original Data'!$B$2:$D$554,3,FALSE)</f>
        <v>powellsystems.com</v>
      </c>
      <c r="D7" s="2">
        <f t="shared" si="0"/>
        <v>1</v>
      </c>
      <c r="E7" s="2" t="s">
        <v>19</v>
      </c>
      <c r="F7" s="3"/>
    </row>
    <row r="8" spans="1:6" x14ac:dyDescent="0.55000000000000004">
      <c r="A8" s="4">
        <v>7</v>
      </c>
      <c r="B8" s="2" t="s">
        <v>1034</v>
      </c>
      <c r="C8" s="1" t="str">
        <f>VLOOKUP(B8,'[1]Original Data'!$B$2:$D$554,3,FALSE)</f>
        <v>rowetruck.com</v>
      </c>
      <c r="D8" s="2">
        <f t="shared" si="0"/>
        <v>1</v>
      </c>
      <c r="E8" s="2" t="s">
        <v>27</v>
      </c>
      <c r="F8" s="3"/>
    </row>
    <row r="9" spans="1:6" x14ac:dyDescent="0.55000000000000004">
      <c r="A9" s="4">
        <v>8</v>
      </c>
      <c r="B9" s="2" t="s">
        <v>446</v>
      </c>
      <c r="C9" s="1" t="str">
        <f>VLOOKUP(B9,'[1]Original Data'!$B$2:$D$554,3,FALSE)</f>
        <v>delphibodyworks.com</v>
      </c>
      <c r="D9" s="2">
        <f t="shared" si="0"/>
        <v>1</v>
      </c>
      <c r="E9" s="2" t="s">
        <v>27</v>
      </c>
      <c r="F9" s="3"/>
    </row>
    <row r="10" spans="1:6" x14ac:dyDescent="0.55000000000000004">
      <c r="A10" s="4">
        <v>9</v>
      </c>
      <c r="B10" s="2" t="s">
        <v>450</v>
      </c>
      <c r="C10" s="1" t="e">
        <f>VLOOKUP(B10,'[1]Original Data'!$B$2:$D$554,3,FALSE)</f>
        <v>#REF!</v>
      </c>
      <c r="D10" s="2" t="e">
        <f t="shared" si="0"/>
        <v>#REF!</v>
      </c>
      <c r="E10" s="2"/>
      <c r="F10" s="3">
        <v>1</v>
      </c>
    </row>
    <row r="11" spans="1:6" x14ac:dyDescent="0.55000000000000004">
      <c r="A11" s="4">
        <v>10</v>
      </c>
      <c r="B11" s="2" t="s">
        <v>648</v>
      </c>
      <c r="C11" s="1" t="str">
        <f>VLOOKUP(B11,'[1]Original Data'!$B$2:$D$554,3,FALSE)</f>
        <v>hogslat.com</v>
      </c>
      <c r="D11" s="2">
        <f t="shared" si="0"/>
        <v>1</v>
      </c>
      <c r="E11" s="2" t="s">
        <v>27</v>
      </c>
      <c r="F11" s="3"/>
    </row>
    <row r="12" spans="1:6" x14ac:dyDescent="0.55000000000000004">
      <c r="A12" s="4">
        <v>11</v>
      </c>
      <c r="B12" s="2" t="s">
        <v>990</v>
      </c>
      <c r="C12" s="1" t="str">
        <f>VLOOKUP(B12,'[1]Original Data'!$B$2:$D$554,3,FALSE)</f>
        <v>swissparts.com</v>
      </c>
      <c r="D12" s="2">
        <f t="shared" si="0"/>
        <v>1</v>
      </c>
      <c r="E12" s="2" t="s">
        <v>27</v>
      </c>
      <c r="F12" s="3"/>
    </row>
    <row r="13" spans="1:6" x14ac:dyDescent="0.55000000000000004">
      <c r="A13" s="4">
        <v>12</v>
      </c>
      <c r="B13" s="2" t="s">
        <v>1198</v>
      </c>
      <c r="C13" s="1" t="str">
        <f>VLOOKUP(B13,'[1]Original Data'!$B$2:$D$554,3,FALSE)</f>
        <v>zinnkitchens.com</v>
      </c>
      <c r="D13" s="2">
        <f t="shared" si="0"/>
        <v>1</v>
      </c>
      <c r="E13" s="2" t="s">
        <v>27</v>
      </c>
      <c r="F13" s="3"/>
    </row>
    <row r="14" spans="1:6" x14ac:dyDescent="0.55000000000000004">
      <c r="A14" s="4">
        <v>13</v>
      </c>
      <c r="B14" s="2" t="s">
        <v>711</v>
      </c>
      <c r="C14" s="1" t="str">
        <f>VLOOKUP(B14,'[1]Original Data'!$B$2:$D$554,3,FALSE)</f>
        <v>inpac.com</v>
      </c>
      <c r="D14" s="2">
        <f t="shared" si="0"/>
        <v>1</v>
      </c>
      <c r="E14" s="2" t="s">
        <v>27</v>
      </c>
      <c r="F14" s="3"/>
    </row>
    <row r="15" spans="1:6" x14ac:dyDescent="0.55000000000000004">
      <c r="A15" s="4">
        <v>14</v>
      </c>
      <c r="B15" s="2" t="s">
        <v>1124</v>
      </c>
      <c r="C15" s="1" t="str">
        <f>VLOOKUP(B15,'[1]Original Data'!$B$2:$D$554,3,FALSE)</f>
        <v>trigreentractor.com</v>
      </c>
      <c r="D15" s="2">
        <f t="shared" si="0"/>
        <v>1</v>
      </c>
      <c r="E15" s="2" t="s">
        <v>27</v>
      </c>
      <c r="F15" s="3"/>
    </row>
    <row r="16" spans="1:6" x14ac:dyDescent="0.55000000000000004">
      <c r="A16" s="4">
        <v>15</v>
      </c>
      <c r="B16" s="2" t="s">
        <v>37</v>
      </c>
      <c r="C16" s="1" t="str">
        <f>VLOOKUP(B16,'[1]Original Data'!$B$2:$D$554,3,FALSE)</f>
        <v>araymondtinnerman.com</v>
      </c>
      <c r="D16" s="2">
        <f t="shared" si="0"/>
        <v>1</v>
      </c>
      <c r="E16" s="2" t="s">
        <v>27</v>
      </c>
      <c r="F16" s="3"/>
    </row>
    <row r="17" spans="1:6" x14ac:dyDescent="0.55000000000000004">
      <c r="A17" s="4">
        <v>16</v>
      </c>
      <c r="B17" s="2" t="s">
        <v>42</v>
      </c>
      <c r="C17" s="1" t="str">
        <f>VLOOKUP(B17,'[1]Original Data'!$B$2:$D$554,3,FALSE)</f>
        <v>abcmetals.com</v>
      </c>
      <c r="D17" s="2">
        <f t="shared" si="0"/>
        <v>1</v>
      </c>
      <c r="E17" s="2" t="s">
        <v>19</v>
      </c>
      <c r="F17" s="3"/>
    </row>
    <row r="18" spans="1:6" x14ac:dyDescent="0.55000000000000004">
      <c r="A18" s="4">
        <v>17</v>
      </c>
      <c r="B18" s="2" t="s">
        <v>248</v>
      </c>
      <c r="C18" s="1" t="str">
        <f>VLOOKUP(B18,'[1]Original Data'!$B$2:$D$554,3,FALSE)</f>
        <v>calcompusa.com</v>
      </c>
      <c r="D18" s="2">
        <f t="shared" si="0"/>
        <v>1</v>
      </c>
      <c r="E18" s="2" t="s">
        <v>19</v>
      </c>
      <c r="F18" s="3"/>
    </row>
    <row r="19" spans="1:6" x14ac:dyDescent="0.55000000000000004">
      <c r="A19" s="4">
        <v>18</v>
      </c>
      <c r="B19" s="2" t="s">
        <v>272</v>
      </c>
      <c r="C19" s="1" t="str">
        <f>VLOOKUP(B19,'[1]Original Data'!$B$2:$D$554,3,FALSE)</f>
        <v>carterfuelsystems.com</v>
      </c>
      <c r="D19" s="2">
        <f t="shared" si="0"/>
        <v>1</v>
      </c>
      <c r="E19" s="2" t="s">
        <v>27</v>
      </c>
      <c r="F19" s="3"/>
    </row>
    <row r="20" spans="1:6" x14ac:dyDescent="0.55000000000000004">
      <c r="A20" s="4">
        <v>19</v>
      </c>
      <c r="B20" s="2" t="s">
        <v>355</v>
      </c>
      <c r="C20" s="1" t="str">
        <f>VLOOKUP(B20,'[1]Original Data'!$B$2:$D$554,3,FALSE)</f>
        <v>commscope.com</v>
      </c>
      <c r="D20" s="2">
        <f t="shared" si="0"/>
        <v>1</v>
      </c>
      <c r="E20" s="2" t="s">
        <v>27</v>
      </c>
      <c r="F20" s="3"/>
    </row>
    <row r="21" spans="1:6" x14ac:dyDescent="0.55000000000000004">
      <c r="A21" s="4">
        <v>20</v>
      </c>
      <c r="B21" s="2" t="s">
        <v>499</v>
      </c>
      <c r="C21" s="1" t="str">
        <f>VLOOKUP(B21,'[1]Original Data'!$B$2:$D$554,3,FALSE)</f>
        <v>fibercoating.com</v>
      </c>
      <c r="D21" s="2">
        <f t="shared" si="0"/>
        <v>1</v>
      </c>
      <c r="E21" s="2" t="s">
        <v>19</v>
      </c>
      <c r="F21" s="3"/>
    </row>
    <row r="22" spans="1:6" x14ac:dyDescent="0.55000000000000004">
      <c r="A22" s="4">
        <v>21</v>
      </c>
      <c r="B22" s="2" t="s">
        <v>518</v>
      </c>
      <c r="C22" s="1" t="str">
        <f>VLOOKUP(B22,'[1]Original Data'!$B$2:$D$554,3,FALSE)</f>
        <v>eislogan.com</v>
      </c>
      <c r="D22" s="2">
        <f t="shared" si="0"/>
        <v>1</v>
      </c>
      <c r="E22" s="2" t="s">
        <v>19</v>
      </c>
      <c r="F22" s="3"/>
    </row>
    <row r="23" spans="1:6" x14ac:dyDescent="0.55000000000000004">
      <c r="A23" s="4">
        <v>22</v>
      </c>
      <c r="B23" s="2" t="s">
        <v>608</v>
      </c>
      <c r="C23" s="1" t="str">
        <f>VLOOKUP(B23,'[1]Original Data'!$B$2:$D$554,3,FALSE)</f>
        <v>grandindustrial.com</v>
      </c>
      <c r="D23" s="2">
        <f t="shared" si="0"/>
        <v>1</v>
      </c>
      <c r="E23" s="2" t="s">
        <v>19</v>
      </c>
      <c r="F23" s="3"/>
    </row>
    <row r="24" spans="1:6" x14ac:dyDescent="0.55000000000000004">
      <c r="A24" s="4">
        <v>23</v>
      </c>
      <c r="B24" s="2" t="s">
        <v>625</v>
      </c>
      <c r="C24" s="1" t="str">
        <f>VLOOKUP(B24,'[1]Original Data'!$B$2:$D$554,3,FALSE)</f>
        <v>callhti.com</v>
      </c>
      <c r="D24" s="2">
        <f t="shared" si="0"/>
        <v>1</v>
      </c>
      <c r="E24" s="2" t="s">
        <v>19</v>
      </c>
      <c r="F24" s="3"/>
    </row>
    <row r="25" spans="1:6" x14ac:dyDescent="0.55000000000000004">
      <c r="A25" s="4">
        <v>24</v>
      </c>
      <c r="B25" s="2" t="s">
        <v>656</v>
      </c>
      <c r="C25" s="1" t="str">
        <f>VLOOKUP(B25,'[1]Original Data'!$B$2:$D$554,3,FALSE)</f>
        <v>teamhdi.com</v>
      </c>
      <c r="D25" s="2">
        <f t="shared" si="0"/>
        <v>1</v>
      </c>
      <c r="E25" s="2" t="s">
        <v>19</v>
      </c>
      <c r="F25" s="3"/>
    </row>
    <row r="26" spans="1:6" x14ac:dyDescent="0.55000000000000004">
      <c r="A26" s="4">
        <v>25</v>
      </c>
      <c r="B26" s="2" t="s">
        <v>702</v>
      </c>
      <c r="C26" s="1" t="str">
        <f>VLOOKUP(B26,'[1]Original Data'!$B$2:$D$554,3,FALSE)</f>
        <v>indianadimension.com</v>
      </c>
      <c r="D26" s="2">
        <f t="shared" si="0"/>
        <v>1</v>
      </c>
      <c r="E26" s="2" t="s">
        <v>27</v>
      </c>
      <c r="F26" s="3"/>
    </row>
    <row r="27" spans="1:6" x14ac:dyDescent="0.55000000000000004">
      <c r="A27" s="4">
        <v>26</v>
      </c>
      <c r="B27" s="2" t="s">
        <v>744</v>
      </c>
      <c r="C27" s="1" t="str">
        <f>VLOOKUP(B27,'[1]Original Data'!$B$2:$D$554,3,FALSE)</f>
        <v>ironmongerspringdiv.com</v>
      </c>
      <c r="D27" s="2">
        <f t="shared" si="0"/>
        <v>1</v>
      </c>
      <c r="E27" s="2" t="s">
        <v>19</v>
      </c>
      <c r="F27" s="3"/>
    </row>
    <row r="28" spans="1:6" x14ac:dyDescent="0.55000000000000004">
      <c r="A28" s="4">
        <v>27</v>
      </c>
      <c r="B28" s="2" t="s">
        <v>789</v>
      </c>
      <c r="C28" s="1" t="str">
        <f>VLOOKUP(B28,'[1]Original Data'!$B$2:$D$554,3,FALSE)</f>
        <v>kewire.com</v>
      </c>
      <c r="D28" s="2">
        <f t="shared" si="0"/>
        <v>1</v>
      </c>
      <c r="E28" s="2" t="s">
        <v>27</v>
      </c>
      <c r="F28" s="3"/>
    </row>
    <row r="29" spans="1:6" x14ac:dyDescent="0.55000000000000004">
      <c r="A29" s="4">
        <v>28</v>
      </c>
      <c r="B29" s="2" t="s">
        <v>870</v>
      </c>
      <c r="C29" s="1" t="str">
        <f>VLOOKUP(B29,'[1]Original Data'!$B$2:$D$554,3,FALSE)</f>
        <v>loganstampings.com</v>
      </c>
      <c r="D29" s="2">
        <f t="shared" si="0"/>
        <v>1</v>
      </c>
      <c r="E29" s="2" t="s">
        <v>27</v>
      </c>
      <c r="F29" s="3"/>
    </row>
    <row r="30" spans="1:6" x14ac:dyDescent="0.55000000000000004">
      <c r="A30" s="4">
        <v>29</v>
      </c>
      <c r="B30" s="2" t="s">
        <v>872</v>
      </c>
      <c r="C30" s="1" t="str">
        <f>VLOOKUP(B30,'[1]Original Data'!$B$2:$D$554,3,FALSE)</f>
        <v>lmcworkholding.com</v>
      </c>
      <c r="D30" s="2">
        <f t="shared" si="0"/>
        <v>1</v>
      </c>
      <c r="E30" s="2" t="s">
        <v>27</v>
      </c>
      <c r="F30" s="3"/>
    </row>
    <row r="31" spans="1:6" x14ac:dyDescent="0.55000000000000004">
      <c r="A31" s="4">
        <v>30</v>
      </c>
      <c r="B31" s="2" t="s">
        <v>885</v>
      </c>
      <c r="C31" s="1" t="str">
        <f>VLOOKUP(B31,'[1]Original Data'!$B$2:$D$554,3,FALSE)</f>
        <v>mw-ind.com</v>
      </c>
      <c r="D31" s="2">
        <f t="shared" si="0"/>
        <v>1</v>
      </c>
      <c r="E31" s="2" t="s">
        <v>27</v>
      </c>
      <c r="F31" s="3"/>
    </row>
    <row r="32" spans="1:6" x14ac:dyDescent="0.55000000000000004">
      <c r="A32" s="4">
        <v>31</v>
      </c>
      <c r="B32" s="2" t="s">
        <v>916</v>
      </c>
      <c r="C32" s="1" t="str">
        <f>VLOOKUP(B32,'[1]Original Data'!$B$2:$D$554,3,FALSE)</f>
        <v>myersspring.com</v>
      </c>
      <c r="D32" s="2">
        <f t="shared" si="0"/>
        <v>1</v>
      </c>
      <c r="E32" s="2" t="s">
        <v>27</v>
      </c>
      <c r="F32" s="3"/>
    </row>
    <row r="33" spans="1:6" x14ac:dyDescent="0.55000000000000004">
      <c r="A33" s="4">
        <v>32</v>
      </c>
      <c r="B33" s="14" t="s">
        <v>1134</v>
      </c>
      <c r="C33" s="1" t="str">
        <f>VLOOKUP(B33,'[1]Original Data'!$B$2:$D$554,3,FALSE)</f>
        <v>tubefabricationindustries.com</v>
      </c>
      <c r="D33" s="2">
        <f t="shared" si="0"/>
        <v>1</v>
      </c>
      <c r="E33" s="2" t="s">
        <v>27</v>
      </c>
      <c r="F33" s="3"/>
    </row>
    <row r="34" spans="1:6" x14ac:dyDescent="0.55000000000000004">
      <c r="A34" s="4">
        <v>33</v>
      </c>
      <c r="B34" s="13" t="s">
        <v>1001</v>
      </c>
      <c r="C34" s="1" t="e">
        <f>VLOOKUP(B34,'[1]Original Data'!$B$2:$D$554,3,FALSE)</f>
        <v>#REF!</v>
      </c>
      <c r="D34" s="2" t="e">
        <f t="shared" si="0"/>
        <v>#REF!</v>
      </c>
      <c r="E34" s="2"/>
      <c r="F34" s="3">
        <v>0</v>
      </c>
    </row>
    <row r="35" spans="1:6" x14ac:dyDescent="0.55000000000000004">
      <c r="A35" s="4">
        <v>34</v>
      </c>
      <c r="B35" s="2" t="s">
        <v>1082</v>
      </c>
      <c r="C35" s="1" t="str">
        <f>VLOOKUP(B35,'[1]Original Data'!$B$2:$D$554,3,FALSE)</f>
        <v>suscastproducts.com</v>
      </c>
      <c r="D35" s="2">
        <f t="shared" si="0"/>
        <v>1</v>
      </c>
      <c r="E35" s="2" t="s">
        <v>27</v>
      </c>
      <c r="F35" s="3"/>
    </row>
    <row r="36" spans="1:6" x14ac:dyDescent="0.55000000000000004">
      <c r="A36" s="4">
        <v>35</v>
      </c>
      <c r="B36" s="2" t="s">
        <v>1045</v>
      </c>
      <c r="C36" s="1" t="str">
        <f>VLOOKUP(B36,'[1]Original Data'!$B$2:$D$554,3,FALSE)</f>
        <v>smallpartsinc.com</v>
      </c>
      <c r="D36" s="2">
        <f t="shared" si="0"/>
        <v>1</v>
      </c>
      <c r="E36" s="2" t="s">
        <v>27</v>
      </c>
      <c r="F36" s="3"/>
    </row>
    <row r="37" spans="1:6" x14ac:dyDescent="0.55000000000000004">
      <c r="A37" s="4">
        <v>36</v>
      </c>
      <c r="B37" s="2" t="s">
        <v>1490</v>
      </c>
      <c r="C37" s="1" t="str">
        <f>VLOOKUP(B37,'[1]Original Data'!$B$2:$D$554,3,FALSE)</f>
        <v>summitems.com</v>
      </c>
      <c r="D37" s="2">
        <f t="shared" si="0"/>
        <v>1</v>
      </c>
      <c r="E37" s="2" t="s">
        <v>27</v>
      </c>
      <c r="F37" s="3"/>
    </row>
    <row r="38" spans="1:6" x14ac:dyDescent="0.55000000000000004">
      <c r="A38" s="4">
        <v>37</v>
      </c>
      <c r="B38" s="2" t="s">
        <v>1134</v>
      </c>
      <c r="C38" s="1" t="str">
        <f>VLOOKUP(B38,'[1]Original Data'!$B$2:$D$554,3,FALSE)</f>
        <v>tubefabricationindustries.com</v>
      </c>
      <c r="D38" s="2">
        <f t="shared" si="0"/>
        <v>1</v>
      </c>
      <c r="E38" s="2" t="s">
        <v>19</v>
      </c>
      <c r="F38" s="3"/>
    </row>
    <row r="39" spans="1:6" x14ac:dyDescent="0.55000000000000004">
      <c r="A39" s="4">
        <v>38</v>
      </c>
      <c r="B39" s="2" t="s">
        <v>1144</v>
      </c>
      <c r="C39" s="1" t="e">
        <f>VLOOKUP(B39,'[1]Original Data'!$B$2:$D$554,3,FALSE)</f>
        <v>#REF!</v>
      </c>
      <c r="D39" s="2" t="e">
        <f t="shared" si="0"/>
        <v>#REF!</v>
      </c>
      <c r="E39" s="2"/>
      <c r="F39" s="3">
        <v>0</v>
      </c>
    </row>
    <row r="40" spans="1:6" x14ac:dyDescent="0.55000000000000004">
      <c r="A40" s="4">
        <v>39</v>
      </c>
      <c r="B40" s="2" t="s">
        <v>1178</v>
      </c>
      <c r="C40" s="1" t="str">
        <f>VLOOKUP(B40,'[1]Original Data'!$B$2:$D$554,3,FALSE)</f>
        <v>whallon.com</v>
      </c>
      <c r="D40" s="2">
        <f t="shared" si="0"/>
        <v>1</v>
      </c>
      <c r="E40" s="2" t="s">
        <v>27</v>
      </c>
      <c r="F40" s="3"/>
    </row>
    <row r="41" spans="1:6" x14ac:dyDescent="0.55000000000000004">
      <c r="A41" s="4">
        <v>40</v>
      </c>
      <c r="B41" s="2" t="s">
        <v>732</v>
      </c>
      <c r="C41" s="1" t="str">
        <f>VLOOKUP(B41,'[1]Original Data'!$B$2:$D$554,3,FALSE)</f>
        <v>pepsilogan.com</v>
      </c>
      <c r="D41" s="2">
        <f t="shared" si="0"/>
        <v>1</v>
      </c>
      <c r="E41" s="2" t="s">
        <v>19</v>
      </c>
      <c r="F41" s="3"/>
    </row>
    <row r="42" spans="1:6" x14ac:dyDescent="0.55000000000000004">
      <c r="A42" s="4">
        <v>41</v>
      </c>
      <c r="B42" s="2" t="s">
        <v>864</v>
      </c>
      <c r="C42" s="1" t="str">
        <f>VLOOKUP(B42,'[1]Original Data'!$B$2:$D$554,3,FALSE)</f>
        <v>lehighhanson.com</v>
      </c>
      <c r="D42" s="2">
        <f t="shared" si="0"/>
        <v>1</v>
      </c>
      <c r="E42" s="2" t="s">
        <v>27</v>
      </c>
      <c r="F42" s="3"/>
    </row>
    <row r="43" spans="1:6" x14ac:dyDescent="0.55000000000000004">
      <c r="A43" s="4">
        <v>42</v>
      </c>
      <c r="B43" s="2" t="s">
        <v>1138</v>
      </c>
      <c r="C43" s="1" t="str">
        <f>VLOOKUP(B43,'[1]Original Data'!$B$2:$D$554,3,FALSE)</f>
        <v>tysonfoods.com</v>
      </c>
      <c r="D43" s="2">
        <f t="shared" si="0"/>
        <v>1</v>
      </c>
      <c r="E43" s="2" t="s">
        <v>27</v>
      </c>
      <c r="F43" s="3"/>
    </row>
    <row r="44" spans="1:6" x14ac:dyDescent="0.55000000000000004">
      <c r="A44" s="4">
        <v>43</v>
      </c>
      <c r="B44" s="2" t="s">
        <v>1140</v>
      </c>
      <c r="C44" s="1" t="str">
        <f>VLOOKUP(B44,'[1]Original Data'!$B$2:$D$554,3,FALSE)</f>
        <v>tysonfreshmeats.com</v>
      </c>
      <c r="D44" s="2">
        <f t="shared" si="0"/>
        <v>1</v>
      </c>
      <c r="E44" s="2" t="s">
        <v>19</v>
      </c>
      <c r="F44" s="3"/>
    </row>
    <row r="45" spans="1:6" x14ac:dyDescent="0.55000000000000004">
      <c r="A45" s="4">
        <v>44</v>
      </c>
      <c r="B45" s="2" t="s">
        <v>182</v>
      </c>
      <c r="C45" s="1" t="str">
        <f>VLOOKUP(B45,'[1]Original Data'!$B$2:$D$554,3,FALSE)</f>
        <v>basteel.com</v>
      </c>
      <c r="D45" s="2">
        <f t="shared" si="0"/>
        <v>1</v>
      </c>
      <c r="E45" s="2" t="s">
        <v>19</v>
      </c>
      <c r="F45" s="3"/>
    </row>
    <row r="46" spans="1:6" x14ac:dyDescent="0.55000000000000004">
      <c r="A46" s="4">
        <v>45</v>
      </c>
      <c r="B46" s="2" t="s">
        <v>367</v>
      </c>
      <c r="C46" s="1" t="str">
        <f>VLOOKUP(B46,'[1]Original Data'!$B$2:$D$554,3,FALSE)</f>
        <v>coomersawmill.com</v>
      </c>
      <c r="D46" s="2">
        <f t="shared" si="0"/>
        <v>1</v>
      </c>
      <c r="E46" s="2" t="s">
        <v>19</v>
      </c>
      <c r="F46" s="3"/>
    </row>
    <row r="47" spans="1:6" x14ac:dyDescent="0.55000000000000004">
      <c r="A47" s="4">
        <v>46</v>
      </c>
      <c r="B47" s="2" t="s">
        <v>410</v>
      </c>
      <c r="C47" s="1" t="str">
        <f>VLOOKUP(B47,'[1]Original Data'!$B$2:$D$554,3,FALSE)</f>
        <v>ctbinc.com</v>
      </c>
      <c r="D47" s="2">
        <f t="shared" si="0"/>
        <v>1</v>
      </c>
      <c r="E47" s="2" t="s">
        <v>19</v>
      </c>
      <c r="F47" s="3"/>
    </row>
    <row r="48" spans="1:6" x14ac:dyDescent="0.55000000000000004">
      <c r="A48" s="4">
        <v>47</v>
      </c>
      <c r="B48" s="2" t="s">
        <v>1491</v>
      </c>
      <c r="C48" s="1" t="str">
        <f>VLOOKUP(B48,'[1]Original Data'!$B$2:$D$554,3,FALSE)</f>
        <v>brockgrain.com</v>
      </c>
      <c r="D48" s="2">
        <f t="shared" si="0"/>
        <v>1</v>
      </c>
      <c r="E48" s="2" t="s">
        <v>19</v>
      </c>
      <c r="F48" s="3"/>
    </row>
    <row r="49" spans="1:6" x14ac:dyDescent="0.55000000000000004">
      <c r="A49" s="4">
        <v>48</v>
      </c>
      <c r="B49" s="2" t="s">
        <v>467</v>
      </c>
      <c r="C49" s="1" t="str">
        <f>VLOOKUP(B49,'[1]Original Data'!$B$2:$D$554,3,FALSE)</f>
        <v>donaldson.com</v>
      </c>
      <c r="D49" s="2">
        <f t="shared" si="0"/>
        <v>1</v>
      </c>
      <c r="E49" s="2" t="s">
        <v>27</v>
      </c>
      <c r="F49" s="3"/>
    </row>
    <row r="50" spans="1:6" x14ac:dyDescent="0.55000000000000004">
      <c r="A50" s="4">
        <v>49</v>
      </c>
      <c r="B50" s="2" t="s">
        <v>1492</v>
      </c>
      <c r="C50" s="1" t="str">
        <f>VLOOKUP(B50,'[1]Original Data'!$B$2:$D$554,3,FALSE)</f>
        <v>dsm.com</v>
      </c>
      <c r="D50" s="2">
        <f t="shared" si="0"/>
        <v>1</v>
      </c>
      <c r="E50" s="2" t="s">
        <v>27</v>
      </c>
      <c r="F50" s="3"/>
    </row>
    <row r="51" spans="1:6" x14ac:dyDescent="0.55000000000000004">
      <c r="A51" s="4">
        <v>50</v>
      </c>
      <c r="B51" s="2" t="s">
        <v>538</v>
      </c>
      <c r="C51" s="1" t="str">
        <f>VLOOKUP(B51,'[1]Original Data'!$B$2:$D$554,3,FALSE)</f>
        <v>exceltoolandengineering.com</v>
      </c>
      <c r="D51" s="2">
        <f t="shared" si="0"/>
        <v>1</v>
      </c>
      <c r="E51" s="2" t="s">
        <v>19</v>
      </c>
      <c r="F51" s="3"/>
    </row>
    <row r="52" spans="1:6" x14ac:dyDescent="0.55000000000000004">
      <c r="A52" s="4">
        <v>51</v>
      </c>
      <c r="B52" s="2" t="s">
        <v>543</v>
      </c>
      <c r="C52" s="1" t="str">
        <f>VLOOKUP(B52,'[1]Original Data'!$B$2:$D$554,3,FALSE)</f>
        <v>federalmogul.com</v>
      </c>
      <c r="D52" s="2">
        <f t="shared" si="0"/>
        <v>1</v>
      </c>
      <c r="E52" s="2" t="s">
        <v>27</v>
      </c>
      <c r="F52" s="3"/>
    </row>
    <row r="53" spans="1:6" x14ac:dyDescent="0.55000000000000004">
      <c r="A53" s="4">
        <v>52</v>
      </c>
      <c r="B53" s="2" t="s">
        <v>551</v>
      </c>
      <c r="C53" s="1" t="str">
        <f>VLOOKUP(B53,'[1]Original Data'!$B$2:$D$554,3,FALSE)</f>
        <v>acument.com</v>
      </c>
      <c r="D53" s="2">
        <f t="shared" si="0"/>
        <v>1</v>
      </c>
      <c r="E53" s="2" t="s">
        <v>27</v>
      </c>
      <c r="F53" s="3"/>
    </row>
    <row r="54" spans="1:6" x14ac:dyDescent="0.55000000000000004">
      <c r="A54" s="4">
        <v>53</v>
      </c>
      <c r="B54" s="2" t="s">
        <v>564</v>
      </c>
      <c r="C54" s="1" t="str">
        <f>VLOOKUP(B54,'[1]Original Data'!$B$2:$D$554,3,FALSE)</f>
        <v>fritolay.com</v>
      </c>
      <c r="D54" s="2">
        <f t="shared" si="0"/>
        <v>1</v>
      </c>
      <c r="E54" s="2" t="s">
        <v>27</v>
      </c>
      <c r="F54" s="3"/>
    </row>
    <row r="55" spans="1:6" x14ac:dyDescent="0.55000000000000004">
      <c r="A55" s="4">
        <v>54</v>
      </c>
      <c r="B55" s="16" t="s">
        <v>922</v>
      </c>
      <c r="C55" s="1" t="e">
        <f>VLOOKUP(B55,'[1]Original Data'!$B$2:$D$554,3,FALSE)</f>
        <v>#REF!</v>
      </c>
      <c r="D55" s="2" t="e">
        <f t="shared" si="0"/>
        <v>#REF!</v>
      </c>
      <c r="E55" s="2"/>
      <c r="F55" s="3">
        <v>0</v>
      </c>
    </row>
    <row r="56" spans="1:6" x14ac:dyDescent="0.55000000000000004">
      <c r="A56" s="4">
        <v>55</v>
      </c>
      <c r="B56" s="2" t="s">
        <v>929</v>
      </c>
      <c r="C56" s="1" t="str">
        <f>VLOOKUP(B56,'[1]Original Data'!$B$2:$D$554,3,FALSE)</f>
        <v>www.nhkseating.com</v>
      </c>
      <c r="D56" s="2">
        <f t="shared" si="0"/>
        <v>1</v>
      </c>
      <c r="E56" s="2" t="s">
        <v>27</v>
      </c>
      <c r="F56" s="3"/>
    </row>
    <row r="57" spans="1:6" x14ac:dyDescent="0.55000000000000004">
      <c r="A57" s="4">
        <v>56</v>
      </c>
      <c r="B57" s="2" t="s">
        <v>939</v>
      </c>
      <c r="C57" s="1" t="str">
        <f>VLOOKUP(B57,'[1]Original Data'!$B$2:$D$554,3,FALSE)</f>
        <v>northsidemachineandtool.com</v>
      </c>
      <c r="D57" s="2">
        <f t="shared" si="0"/>
        <v>1</v>
      </c>
      <c r="E57" s="2" t="s">
        <v>19</v>
      </c>
      <c r="F57" s="3"/>
    </row>
    <row r="58" spans="1:6" x14ac:dyDescent="0.55000000000000004">
      <c r="A58" s="4">
        <v>57</v>
      </c>
      <c r="B58" s="16" t="s">
        <v>941</v>
      </c>
      <c r="C58" s="1" t="str">
        <f>VLOOKUP(B58,'[1]Original Data'!$B$2:$D$554,3,FALSE)</f>
        <v>ntkaxle.com</v>
      </c>
      <c r="D58" s="2">
        <f t="shared" si="0"/>
        <v>1</v>
      </c>
      <c r="E58" s="2"/>
      <c r="F58" s="3"/>
    </row>
    <row r="59" spans="1:6" x14ac:dyDescent="0.55000000000000004">
      <c r="A59" s="4">
        <v>58</v>
      </c>
      <c r="B59" s="2" t="s">
        <v>1078</v>
      </c>
      <c r="C59" s="1" t="str">
        <f>VLOOKUP(B59,'[1]Original Data'!$B$2:$D$554,3,FALSE)</f>
        <v>sunchemical.com</v>
      </c>
      <c r="D59" s="2">
        <f t="shared" si="0"/>
        <v>1</v>
      </c>
      <c r="E59" s="2" t="s">
        <v>27</v>
      </c>
      <c r="F59" s="3"/>
    </row>
    <row r="60" spans="1:6" x14ac:dyDescent="0.55000000000000004">
      <c r="A60" s="4">
        <v>59</v>
      </c>
      <c r="B60" s="2" t="s">
        <v>1096</v>
      </c>
      <c r="C60" s="1" t="e">
        <f>VLOOKUP(B60,'[1]Original Data'!$B$2:$D$554,3,FALSE)</f>
        <v>#REF!</v>
      </c>
      <c r="D60" s="2" t="e">
        <f t="shared" si="0"/>
        <v>#REF!</v>
      </c>
      <c r="E60" s="2"/>
      <c r="F60" s="3"/>
    </row>
    <row r="61" spans="1:6" x14ac:dyDescent="0.55000000000000004">
      <c r="A61" s="4">
        <v>60</v>
      </c>
      <c r="B61" s="2" t="s">
        <v>1106</v>
      </c>
      <c r="C61" s="1" t="str">
        <f>VLOOKUP(B61,'[1]Original Data'!$B$2:$D$554,3,FALSE)</f>
        <v>forestproductsgroup.com</v>
      </c>
      <c r="D61" s="2">
        <f t="shared" si="0"/>
        <v>1</v>
      </c>
      <c r="E61" s="2" t="s">
        <v>19</v>
      </c>
      <c r="F61" s="3"/>
    </row>
    <row r="62" spans="1:6" x14ac:dyDescent="0.55000000000000004">
      <c r="A62" s="4">
        <v>61</v>
      </c>
      <c r="B62" s="2" t="s">
        <v>1150</v>
      </c>
      <c r="C62" s="1" t="str">
        <f>VLOOKUP(B62,'[1]Original Data'!$B$2:$D$554,3,FALSE)</f>
        <v>vmccore.com</v>
      </c>
      <c r="D62" s="2">
        <f t="shared" si="0"/>
        <v>1</v>
      </c>
      <c r="E62" s="2" t="s">
        <v>19</v>
      </c>
      <c r="F62" s="3"/>
    </row>
    <row r="63" spans="1:6" x14ac:dyDescent="0.55000000000000004">
      <c r="A63" s="4">
        <v>62</v>
      </c>
      <c r="B63" s="2" t="s">
        <v>1176</v>
      </c>
      <c r="C63" s="1" t="str">
        <f>VLOOKUP(B63,'[1]Original Data'!$B$2:$D$554,3,FALSE)</f>
        <v>rocktenn.com</v>
      </c>
      <c r="D63" s="2">
        <f t="shared" si="0"/>
        <v>1</v>
      </c>
      <c r="E63" s="2" t="s">
        <v>19</v>
      </c>
      <c r="F63" s="3"/>
    </row>
    <row r="64" spans="1:6" x14ac:dyDescent="0.55000000000000004">
      <c r="A64" s="4">
        <v>63</v>
      </c>
      <c r="B64" s="2" t="s">
        <v>1493</v>
      </c>
      <c r="C64" s="1" t="str">
        <f>VLOOKUP(B64,'[1]Original Data'!$B$2:$D$554,3,FALSE)</f>
        <v>zacharyconfections.com</v>
      </c>
      <c r="D64" s="2">
        <f t="shared" si="0"/>
        <v>1</v>
      </c>
      <c r="E64" s="2" t="s">
        <v>27</v>
      </c>
      <c r="F64" s="3"/>
    </row>
    <row r="65" spans="1:6" x14ac:dyDescent="0.55000000000000004">
      <c r="A65" s="4">
        <v>64</v>
      </c>
      <c r="B65" s="2" t="s">
        <v>967</v>
      </c>
      <c r="C65" s="1" t="str">
        <f>VLOOKUP(B65,'[1]Original Data'!$B$2:$D$554,3,FALSE)</f>
        <v>pepsibottlingventures.com</v>
      </c>
      <c r="D65" s="2">
        <f t="shared" si="0"/>
        <v>1</v>
      </c>
      <c r="E65" s="2" t="s">
        <v>19</v>
      </c>
      <c r="F65" s="3"/>
    </row>
    <row r="66" spans="1:6" x14ac:dyDescent="0.55000000000000004">
      <c r="A66" s="4">
        <v>65</v>
      </c>
      <c r="B66" s="2" t="s">
        <v>189</v>
      </c>
      <c r="C66" s="1" t="str">
        <f>VLOOKUP(B66,'[1]Original Data'!$B$2:$D$554,3,FALSE)</f>
        <v>bio-alternatives.net</v>
      </c>
      <c r="D66" s="2">
        <f t="shared" si="0"/>
        <v>1</v>
      </c>
      <c r="E66" s="2" t="s">
        <v>19</v>
      </c>
      <c r="F66" s="3"/>
    </row>
    <row r="67" spans="1:6" x14ac:dyDescent="0.55000000000000004">
      <c r="A67" s="4">
        <v>66</v>
      </c>
      <c r="B67" s="2" t="s">
        <v>244</v>
      </c>
      <c r="C67" s="1" t="str">
        <f>VLOOKUP(B67,'[1]Original Data'!$B$2:$D$554,3,FALSE)</f>
        <v>cdtechno.com</v>
      </c>
      <c r="D67" s="2">
        <f t="shared" ref="D67:D128" si="1">IF(C67=0,0,1)</f>
        <v>1</v>
      </c>
      <c r="E67" s="2" t="s">
        <v>19</v>
      </c>
      <c r="F67" s="3"/>
    </row>
    <row r="68" spans="1:6" x14ac:dyDescent="0.55000000000000004">
      <c r="A68" s="4">
        <v>67</v>
      </c>
      <c r="B68" s="2" t="s">
        <v>555</v>
      </c>
      <c r="C68" s="1" t="str">
        <f>VLOOKUP(B68,'[1]Original Data'!$B$2:$D$554,3,FALSE)</f>
        <v>fountainfoundry.com</v>
      </c>
      <c r="D68" s="2">
        <f t="shared" si="1"/>
        <v>1</v>
      </c>
      <c r="E68" s="2" t="s">
        <v>19</v>
      </c>
      <c r="F68" s="3"/>
    </row>
    <row r="69" spans="1:6" x14ac:dyDescent="0.55000000000000004">
      <c r="A69" s="4">
        <v>68</v>
      </c>
      <c r="B69" s="2" t="s">
        <v>630</v>
      </c>
      <c r="C69" s="1" t="str">
        <f>VLOOKUP(B69,'[1]Original Data'!$B$2:$D$554,3,FALSE)</f>
        <v>hscast.com</v>
      </c>
      <c r="D69" s="2">
        <f t="shared" si="1"/>
        <v>1</v>
      </c>
      <c r="E69" s="2" t="s">
        <v>19</v>
      </c>
      <c r="F69" s="3"/>
    </row>
    <row r="70" spans="1:6" x14ac:dyDescent="0.55000000000000004">
      <c r="A70" s="4">
        <v>69</v>
      </c>
      <c r="B70" s="2" t="s">
        <v>883</v>
      </c>
      <c r="C70" s="1" t="str">
        <f>VLOOKUP(B70,'[1]Original Data'!$B$2:$D$554,3,FALSE)</f>
        <v>masterguard.com</v>
      </c>
      <c r="D70" s="2">
        <f t="shared" si="1"/>
        <v>1</v>
      </c>
      <c r="E70" s="2" t="s">
        <v>19</v>
      </c>
      <c r="F70" s="3"/>
    </row>
    <row r="71" spans="1:6" x14ac:dyDescent="0.55000000000000004">
      <c r="A71" s="4">
        <v>70</v>
      </c>
      <c r="B71" s="2" t="s">
        <v>918</v>
      </c>
      <c r="C71" s="1" t="str">
        <f>VLOOKUP(B71,'[1]Original Data'!$B$2:$D$554,3,FALSE)</f>
        <v>myerssteelfab.com</v>
      </c>
      <c r="D71" s="2">
        <f t="shared" si="1"/>
        <v>1</v>
      </c>
      <c r="E71" s="2" t="s">
        <v>19</v>
      </c>
      <c r="F71" s="3"/>
    </row>
    <row r="72" spans="1:6" x14ac:dyDescent="0.55000000000000004">
      <c r="A72" s="4">
        <v>71</v>
      </c>
      <c r="B72" s="2" t="s">
        <v>1060</v>
      </c>
      <c r="C72" s="1" t="str">
        <f>VLOOKUP(B72,'[1]Original Data'!$B$2:$D$554,3,FALSE)</f>
        <v>steelgripinc.com</v>
      </c>
      <c r="D72" s="2">
        <f t="shared" si="1"/>
        <v>1</v>
      </c>
      <c r="E72" s="2" t="s">
        <v>19</v>
      </c>
      <c r="F72" s="3"/>
    </row>
    <row r="73" spans="1:6" x14ac:dyDescent="0.55000000000000004">
      <c r="A73" s="4">
        <v>72</v>
      </c>
      <c r="B73" s="2" t="s">
        <v>1115</v>
      </c>
      <c r="C73" s="1" t="str">
        <f>VLOOKUP(B73,'[1]Original Data'!$B$2:$D$554,3,FALSE)</f>
        <v>thyssenkrupp-crankshaft.com</v>
      </c>
      <c r="D73" s="2">
        <f t="shared" si="1"/>
        <v>1</v>
      </c>
      <c r="E73" s="2" t="s">
        <v>27</v>
      </c>
      <c r="F73" s="3"/>
    </row>
    <row r="74" spans="1:6" x14ac:dyDescent="0.55000000000000004">
      <c r="A74" s="4">
        <v>73</v>
      </c>
      <c r="B74" s="2" t="s">
        <v>1108</v>
      </c>
      <c r="C74" s="1" t="str">
        <f>VLOOKUP(B74,'[1]Original Data'!$B$2:$D$554,3,FALSE)</f>
        <v>homecityice.com</v>
      </c>
      <c r="D74" s="2">
        <f t="shared" si="1"/>
        <v>1</v>
      </c>
      <c r="E74" s="2" t="s">
        <v>19</v>
      </c>
      <c r="F74" s="3"/>
    </row>
    <row r="75" spans="1:6" x14ac:dyDescent="0.55000000000000004">
      <c r="A75" s="4">
        <v>74</v>
      </c>
      <c r="B75" s="2" t="s">
        <v>64</v>
      </c>
      <c r="C75" s="1" t="str">
        <f>VLOOKUP(B75,'[1]Original Data'!$B$2:$D$554,3,FALSE)</f>
        <v>acuitybrands.com</v>
      </c>
      <c r="D75" s="2">
        <f t="shared" si="1"/>
        <v>1</v>
      </c>
      <c r="E75" s="2" t="s">
        <v>27</v>
      </c>
      <c r="F75" s="3"/>
    </row>
    <row r="76" spans="1:6" x14ac:dyDescent="0.55000000000000004">
      <c r="A76" s="4">
        <v>75</v>
      </c>
      <c r="B76" s="2" t="s">
        <v>124</v>
      </c>
      <c r="C76" s="1" t="str">
        <f>VLOOKUP(B76,'[1]Original Data'!$B$2:$D$554,3,FALSE)</f>
        <v>herr-voss.com</v>
      </c>
      <c r="D76" s="2">
        <f t="shared" si="1"/>
        <v>1</v>
      </c>
      <c r="E76" s="2" t="s">
        <v>19</v>
      </c>
      <c r="F76" s="3"/>
    </row>
    <row r="77" spans="1:6" x14ac:dyDescent="0.55000000000000004">
      <c r="A77" s="4">
        <v>76</v>
      </c>
      <c r="B77" s="2" t="s">
        <v>129</v>
      </c>
      <c r="C77" s="1" t="str">
        <f>VLOOKUP(B77,'[1]Original Data'!$B$2:$D$554,3,FALSE)</f>
        <v>adm.com</v>
      </c>
      <c r="D77" s="2">
        <f t="shared" si="1"/>
        <v>1</v>
      </c>
      <c r="E77" s="2" t="s">
        <v>19</v>
      </c>
      <c r="F77" s="3"/>
    </row>
    <row r="78" spans="1:6" x14ac:dyDescent="0.55000000000000004">
      <c r="A78" s="4">
        <v>77</v>
      </c>
      <c r="B78" s="2" t="s">
        <v>173</v>
      </c>
      <c r="C78" s="1" t="str">
        <f>VLOOKUP(B78,'[1]Original Data'!$B$2:$D$554,3,FALSE)</f>
        <v>banjocorp.com</v>
      </c>
      <c r="D78" s="2">
        <f t="shared" si="1"/>
        <v>1</v>
      </c>
      <c r="E78" s="2" t="s">
        <v>27</v>
      </c>
      <c r="F78" s="3"/>
    </row>
    <row r="79" spans="1:6" x14ac:dyDescent="0.55000000000000004">
      <c r="A79" s="4">
        <v>78</v>
      </c>
      <c r="B79" s="2" t="s">
        <v>347</v>
      </c>
      <c r="C79" s="1" t="str">
        <f>VLOOKUP(B79,'[1]Original Data'!$B$2:$D$554,3,FALSE)</f>
        <v>csiclosures.com</v>
      </c>
      <c r="D79" s="2">
        <f t="shared" si="1"/>
        <v>1</v>
      </c>
      <c r="E79" s="2" t="s">
        <v>27</v>
      </c>
      <c r="F79" s="3"/>
    </row>
    <row r="80" spans="1:6" x14ac:dyDescent="0.55000000000000004">
      <c r="A80" s="4">
        <v>79</v>
      </c>
      <c r="B80" s="2" t="s">
        <v>389</v>
      </c>
      <c r="C80" s="1" t="str">
        <f>VLOOKUP(B80,'[1]Original Data'!$B$2:$D$554,3,FALSE)</f>
        <v>crawford-industries.com</v>
      </c>
      <c r="D80" s="2">
        <f t="shared" si="1"/>
        <v>1</v>
      </c>
      <c r="E80" s="2" t="s">
        <v>19</v>
      </c>
      <c r="F80" s="3"/>
    </row>
    <row r="81" spans="1:6" x14ac:dyDescent="0.55000000000000004">
      <c r="A81" s="4">
        <v>80</v>
      </c>
      <c r="B81" s="2" t="s">
        <v>400</v>
      </c>
      <c r="C81" s="1" t="str">
        <f>VLOOKUP(B81,'[1]Original Data'!$B$2:$D$554,3,FALSE)</f>
        <v>crowncork.com</v>
      </c>
      <c r="D81" s="2">
        <f t="shared" si="1"/>
        <v>1</v>
      </c>
      <c r="E81" s="2" t="s">
        <v>27</v>
      </c>
      <c r="F81" s="3"/>
    </row>
    <row r="82" spans="1:6" x14ac:dyDescent="0.55000000000000004">
      <c r="A82" s="4">
        <v>81</v>
      </c>
      <c r="B82" s="2" t="s">
        <v>563</v>
      </c>
      <c r="C82" s="1" t="e">
        <f>VLOOKUP(B82,'[1]Original Data'!$B$2:$D$554,3,FALSE)</f>
        <v>#REF!</v>
      </c>
      <c r="D82" s="2" t="e">
        <f t="shared" si="1"/>
        <v>#REF!</v>
      </c>
      <c r="E82" s="2"/>
      <c r="F82" s="3">
        <v>0</v>
      </c>
    </row>
    <row r="83" spans="1:6" x14ac:dyDescent="0.55000000000000004">
      <c r="A83" s="4">
        <v>82</v>
      </c>
      <c r="B83" s="2" t="s">
        <v>643</v>
      </c>
      <c r="C83" s="1" t="str">
        <f>VLOOKUP(B83,'[1]Original Data'!$B$2:$D$554,3,FALSE)</f>
        <v>heritageproductsinc.com</v>
      </c>
      <c r="D83" s="2">
        <f t="shared" si="1"/>
        <v>1</v>
      </c>
      <c r="E83" s="2" t="s">
        <v>19</v>
      </c>
      <c r="F83" s="3"/>
    </row>
    <row r="84" spans="1:6" x14ac:dyDescent="0.55000000000000004">
      <c r="A84" s="4">
        <v>83</v>
      </c>
      <c r="B84" s="2" t="s">
        <v>739</v>
      </c>
      <c r="C84" s="1" t="str">
        <f>VLOOKUP(B84,'[1]Original Data'!$B$2:$D$554,3,FALSE)</f>
        <v>internationalpaper.com</v>
      </c>
      <c r="D84" s="2">
        <f t="shared" si="1"/>
        <v>1</v>
      </c>
      <c r="E84" s="2" t="s">
        <v>27</v>
      </c>
      <c r="F84" s="3"/>
    </row>
    <row r="85" spans="1:6" x14ac:dyDescent="0.55000000000000004">
      <c r="A85" s="4">
        <v>84</v>
      </c>
      <c r="B85" s="2" t="s">
        <v>825</v>
      </c>
      <c r="C85" s="1" t="str">
        <f>VLOOKUP(B85,'[1]Original Data'!$B$2:$D$554,3,FALSE)</f>
        <v>thekrogerco.com</v>
      </c>
      <c r="D85" s="2">
        <f t="shared" si="1"/>
        <v>1</v>
      </c>
      <c r="E85" s="2" t="s">
        <v>27</v>
      </c>
      <c r="F85" s="3"/>
    </row>
    <row r="86" spans="1:6" x14ac:dyDescent="0.55000000000000004">
      <c r="A86" s="4">
        <v>85</v>
      </c>
      <c r="B86" s="2" t="s">
        <v>927</v>
      </c>
      <c r="C86" s="1" t="str">
        <f>VLOOKUP(B86,'[1]Original Data'!$B$2:$D$554,3,FALSE)</f>
        <v>newmarketplastics.net</v>
      </c>
      <c r="D86" s="2">
        <f t="shared" si="1"/>
        <v>1</v>
      </c>
      <c r="E86" s="2" t="s">
        <v>19</v>
      </c>
      <c r="F86" s="3"/>
    </row>
    <row r="87" spans="1:6" x14ac:dyDescent="0.55000000000000004">
      <c r="A87" s="4">
        <v>86</v>
      </c>
      <c r="B87" s="2" t="s">
        <v>933</v>
      </c>
      <c r="C87" s="1" t="str">
        <f>VLOOKUP(B87,'[1]Original Data'!$B$2:$D$554,3,FALSE)</f>
        <v>norcote.com</v>
      </c>
      <c r="D87" s="2">
        <f t="shared" si="1"/>
        <v>1</v>
      </c>
      <c r="E87" s="2" t="s">
        <v>19</v>
      </c>
      <c r="F87" s="3"/>
    </row>
    <row r="88" spans="1:6" x14ac:dyDescent="0.55000000000000004">
      <c r="A88" s="4">
        <v>87</v>
      </c>
      <c r="B88" s="2" t="s">
        <v>943</v>
      </c>
      <c r="C88" s="1" t="str">
        <f>VLOOKUP(B88,'[1]Original Data'!$B$2:$D$554,3,FALSE)</f>
        <v>nucor.com</v>
      </c>
      <c r="D88" s="2">
        <f t="shared" si="1"/>
        <v>1</v>
      </c>
      <c r="E88" s="2" t="s">
        <v>19</v>
      </c>
      <c r="F88" s="3"/>
    </row>
    <row r="89" spans="1:6" x14ac:dyDescent="0.55000000000000004">
      <c r="A89" s="4">
        <v>88</v>
      </c>
      <c r="B89" s="2" t="s">
        <v>969</v>
      </c>
      <c r="C89" s="1" t="str">
        <f>VLOOKUP(B89,'[1]Original Data'!$B$2:$D$554,3,FALSE)</f>
        <v>metalmaster.com/performance.html</v>
      </c>
      <c r="D89" s="2">
        <f t="shared" si="1"/>
        <v>1</v>
      </c>
      <c r="E89" s="2" t="s">
        <v>19</v>
      </c>
      <c r="F89" s="3"/>
    </row>
    <row r="90" spans="1:6" x14ac:dyDescent="0.55000000000000004">
      <c r="A90" s="4">
        <v>89</v>
      </c>
      <c r="B90" s="2" t="s">
        <v>1006</v>
      </c>
      <c r="C90" s="1" t="str">
        <f>VLOOKUP(B90,'[1]Original Data'!$B$2:$D$554,3,FALSE)</f>
        <v>rrdonnelley.com</v>
      </c>
      <c r="D90" s="2">
        <f t="shared" si="1"/>
        <v>1</v>
      </c>
      <c r="E90" s="2" t="s">
        <v>27</v>
      </c>
      <c r="F90" s="3"/>
    </row>
    <row r="91" spans="1:6" x14ac:dyDescent="0.55000000000000004">
      <c r="A91" s="4">
        <v>90</v>
      </c>
      <c r="B91" s="2" t="s">
        <v>1012</v>
      </c>
      <c r="C91" s="1" t="str">
        <f>VLOOKUP(B91,'[1]Original Data'!$B$2:$D$554,3,FALSE)</f>
        <v>raybestospowertrain.com</v>
      </c>
      <c r="D91" s="2">
        <f t="shared" si="1"/>
        <v>1</v>
      </c>
      <c r="E91" s="2" t="s">
        <v>27</v>
      </c>
      <c r="F91" s="3"/>
    </row>
    <row r="92" spans="1:6" x14ac:dyDescent="0.55000000000000004">
      <c r="A92" s="4">
        <v>91</v>
      </c>
      <c r="B92" s="13" t="s">
        <v>1014</v>
      </c>
      <c r="C92" s="1" t="e">
        <f>VLOOKUP(B92,'[1]Original Data'!$B$2:$D$554,3,FALSE)</f>
        <v>#REF!</v>
      </c>
      <c r="D92" s="2" t="e">
        <f t="shared" si="1"/>
        <v>#REF!</v>
      </c>
      <c r="E92" s="2"/>
      <c r="F92" s="3">
        <v>0</v>
      </c>
    </row>
    <row r="93" spans="1:6" x14ac:dyDescent="0.55000000000000004">
      <c r="A93" s="4">
        <v>92</v>
      </c>
      <c r="B93" s="2" t="s">
        <v>1015</v>
      </c>
      <c r="C93" s="1" t="str">
        <f>VLOOKUP(B93,'[1]Original Data'!$B$2:$D$554,3,FALSE)</f>
        <v>allomatic.com</v>
      </c>
      <c r="D93" s="2">
        <f t="shared" si="1"/>
        <v>1</v>
      </c>
      <c r="E93" s="2" t="s">
        <v>27</v>
      </c>
      <c r="F93" s="3"/>
    </row>
    <row r="94" spans="1:6" x14ac:dyDescent="0.55000000000000004">
      <c r="A94" s="4">
        <v>93</v>
      </c>
      <c r="B94" s="2" t="s">
        <v>1048</v>
      </c>
      <c r="C94" s="1" t="str">
        <f>VLOOKUP(B94,'[1]Original Data'!$B$2:$D$554,3,FALSE)</f>
        <v>sommercorp.com</v>
      </c>
      <c r="D94" s="2">
        <f t="shared" si="1"/>
        <v>1</v>
      </c>
      <c r="E94" s="2" t="s">
        <v>27</v>
      </c>
      <c r="F94" s="3"/>
    </row>
    <row r="95" spans="1:6" x14ac:dyDescent="0.55000000000000004">
      <c r="A95" s="4">
        <v>94</v>
      </c>
      <c r="B95" s="2" t="s">
        <v>1054</v>
      </c>
      <c r="C95" s="1" t="str">
        <f>VLOOKUP(B95,'[1]Original Data'!$B$2:$D$554,3,FALSE)</f>
        <v>www.spibinding.com</v>
      </c>
      <c r="D95" s="2">
        <f t="shared" si="1"/>
        <v>1</v>
      </c>
      <c r="E95" s="2" t="s">
        <v>19</v>
      </c>
      <c r="F95" s="3"/>
    </row>
    <row r="96" spans="1:6" x14ac:dyDescent="0.55000000000000004">
      <c r="A96" s="4">
        <v>95</v>
      </c>
      <c r="B96" s="2" t="s">
        <v>1062</v>
      </c>
      <c r="C96" s="1" t="str">
        <f>VLOOKUP(B96,'[1]Original Data'!$B$2:$D$554,3,FALSE)</f>
        <v>steeltechnologies.com</v>
      </c>
      <c r="D96" s="2">
        <f t="shared" si="1"/>
        <v>1</v>
      </c>
      <c r="E96" s="2" t="s">
        <v>19</v>
      </c>
      <c r="F96" s="3"/>
    </row>
    <row r="97" spans="1:6" x14ac:dyDescent="0.55000000000000004">
      <c r="A97" s="4">
        <v>96</v>
      </c>
      <c r="B97" s="2" t="s">
        <v>1086</v>
      </c>
      <c r="C97" s="1" t="str">
        <f>VLOOKUP(B97,'[1]Original Data'!$B$2:$D$554,3,FALSE)</f>
        <v>contracting.tsg.bz</v>
      </c>
      <c r="D97" s="2">
        <f t="shared" si="1"/>
        <v>1</v>
      </c>
      <c r="E97" s="2" t="s">
        <v>27</v>
      </c>
      <c r="F97" s="3"/>
    </row>
    <row r="98" spans="1:6" x14ac:dyDescent="0.55000000000000004">
      <c r="A98" s="4">
        <v>97</v>
      </c>
      <c r="B98" s="2" t="s">
        <v>1494</v>
      </c>
      <c r="C98" s="1" t="str">
        <f>VLOOKUP(B98,'[1]Original Data'!$B$2:$D$554,3,FALSE)</f>
        <v>cpm.net</v>
      </c>
      <c r="D98" s="2">
        <f t="shared" si="1"/>
        <v>1</v>
      </c>
      <c r="E98" s="2" t="s">
        <v>27</v>
      </c>
      <c r="F98" s="3"/>
    </row>
    <row r="99" spans="1:6" x14ac:dyDescent="0.55000000000000004">
      <c r="A99" s="4">
        <v>98</v>
      </c>
      <c r="B99" s="2" t="s">
        <v>219</v>
      </c>
      <c r="C99" s="1" t="str">
        <f>VLOOKUP(B99,'[1]Original Data'!$B$2:$D$554,3,FALSE)</f>
        <v>braunability.com</v>
      </c>
      <c r="D99" s="2">
        <f t="shared" si="1"/>
        <v>1</v>
      </c>
      <c r="E99" s="2" t="s">
        <v>19</v>
      </c>
      <c r="F99" s="3"/>
    </row>
    <row r="100" spans="1:6" x14ac:dyDescent="0.55000000000000004">
      <c r="A100" s="4">
        <v>99</v>
      </c>
      <c r="B100" s="2" t="s">
        <v>337</v>
      </c>
      <c r="C100" s="1" t="str">
        <f>VLOOKUP(B100,'[1]Original Data'!$B$2:$D$554,3,FALSE)</f>
        <v>cdffilter.com</v>
      </c>
      <c r="D100" s="2">
        <f t="shared" si="1"/>
        <v>1</v>
      </c>
      <c r="E100" s="2" t="s">
        <v>19</v>
      </c>
      <c r="F100" s="3"/>
    </row>
    <row r="101" spans="1:6" x14ac:dyDescent="0.55000000000000004">
      <c r="A101" s="4">
        <v>100</v>
      </c>
      <c r="B101" s="2" t="s">
        <v>559</v>
      </c>
      <c r="C101" s="1" t="str">
        <f>VLOOKUP(B101,'[1]Original Data'!$B$2:$D$554,3,FALSE)</f>
        <v>fratco.com</v>
      </c>
      <c r="D101" s="2">
        <f t="shared" si="1"/>
        <v>1</v>
      </c>
      <c r="E101" s="2" t="s">
        <v>27</v>
      </c>
      <c r="F101" s="3"/>
    </row>
    <row r="102" spans="1:6" x14ac:dyDescent="0.55000000000000004">
      <c r="A102" s="4">
        <v>101</v>
      </c>
      <c r="B102" s="2" t="s">
        <v>572</v>
      </c>
      <c r="C102" s="1" t="str">
        <f>VLOOKUP(B102,'[1]Original Data'!$B$2:$D$554,3,FALSE)</f>
        <v>galbreathproducts.com</v>
      </c>
      <c r="D102" s="2">
        <f t="shared" si="1"/>
        <v>1</v>
      </c>
      <c r="E102" s="2" t="s">
        <v>19</v>
      </c>
      <c r="F102" s="3"/>
    </row>
    <row r="103" spans="1:6" x14ac:dyDescent="0.55000000000000004">
      <c r="A103" s="4">
        <v>102</v>
      </c>
      <c r="B103" s="2" t="s">
        <v>576</v>
      </c>
      <c r="C103" s="1" t="str">
        <f>VLOOKUP(B103,'[1]Original Data'!$B$2:$D$554,3,FALSE)</f>
        <v>galfab.com</v>
      </c>
      <c r="D103" s="2">
        <f t="shared" si="1"/>
        <v>1</v>
      </c>
      <c r="E103" s="2" t="s">
        <v>27</v>
      </c>
      <c r="F103" s="3"/>
    </row>
    <row r="104" spans="1:6" x14ac:dyDescent="0.55000000000000004">
      <c r="A104" s="4">
        <v>103</v>
      </c>
      <c r="B104" s="2" t="s">
        <v>781</v>
      </c>
      <c r="C104" s="1" t="str">
        <f>VLOOKUP(B104,'[1]Original Data'!$B$2:$D$554,3,FALSE)</f>
        <v>jsifurniture.com</v>
      </c>
      <c r="D104" s="2">
        <f t="shared" si="1"/>
        <v>1</v>
      </c>
      <c r="E104" s="2" t="s">
        <v>19</v>
      </c>
      <c r="F104" s="3"/>
    </row>
    <row r="105" spans="1:6" x14ac:dyDescent="0.55000000000000004">
      <c r="A105" s="4">
        <v>104</v>
      </c>
      <c r="B105" s="2" t="s">
        <v>893</v>
      </c>
      <c r="C105" s="1" t="str">
        <f>VLOOKUP(B105,'[1]Original Data'!$B$2:$D$554,3,FALSE)</f>
        <v>metalfabengineering.com</v>
      </c>
      <c r="D105" s="2">
        <f t="shared" si="1"/>
        <v>1</v>
      </c>
      <c r="E105" s="2" t="s">
        <v>19</v>
      </c>
      <c r="F105" s="3"/>
    </row>
    <row r="106" spans="1:6" x14ac:dyDescent="0.55000000000000004">
      <c r="A106" s="4">
        <v>105</v>
      </c>
      <c r="B106" s="2" t="s">
        <v>978</v>
      </c>
      <c r="C106" s="1" t="str">
        <f>VLOOKUP(B106,'[1]Original Data'!$B$2:$D$554,3,FALSE)</f>
        <v>plymouth.com</v>
      </c>
      <c r="D106" s="2">
        <f t="shared" si="1"/>
        <v>1</v>
      </c>
      <c r="E106" s="2" t="s">
        <v>27</v>
      </c>
      <c r="F106" s="3"/>
    </row>
    <row r="107" spans="1:6" x14ac:dyDescent="0.55000000000000004">
      <c r="A107" s="4">
        <v>106</v>
      </c>
      <c r="B107" s="2" t="s">
        <v>1037</v>
      </c>
      <c r="C107" s="1" t="str">
        <f>VLOOKUP(B107,'[1]Original Data'!$B$2:$D$554,3,FALSE)</f>
        <v>sandsprecast.com</v>
      </c>
      <c r="D107" s="2">
        <f t="shared" si="1"/>
        <v>1</v>
      </c>
      <c r="E107" s="2" t="s">
        <v>19</v>
      </c>
      <c r="F107" s="3"/>
    </row>
    <row r="108" spans="1:6" x14ac:dyDescent="0.55000000000000004">
      <c r="A108" s="4">
        <v>107</v>
      </c>
      <c r="B108" s="13" t="s">
        <v>1039</v>
      </c>
      <c r="C108" s="1" t="e">
        <f>VLOOKUP(B108,'[1]Original Data'!$B$2:$D$554,3,FALSE)</f>
        <v>#REF!</v>
      </c>
      <c r="D108" s="2" t="e">
        <f t="shared" si="1"/>
        <v>#REF!</v>
      </c>
      <c r="E108" s="2"/>
      <c r="F108" s="3">
        <v>0</v>
      </c>
    </row>
    <row r="109" spans="1:6" x14ac:dyDescent="0.55000000000000004">
      <c r="A109" s="4">
        <v>108</v>
      </c>
      <c r="B109" s="2" t="s">
        <v>1104</v>
      </c>
      <c r="C109" s="1" t="str">
        <f>VLOOKUP(B109,'[1]Original Data'!$B$2:$D$554,3,FALSE)</f>
        <v>braunlift.com</v>
      </c>
      <c r="D109" s="2">
        <f t="shared" si="1"/>
        <v>1</v>
      </c>
      <c r="E109" s="2" t="s">
        <v>19</v>
      </c>
      <c r="F109" s="3"/>
    </row>
    <row r="110" spans="1:6" x14ac:dyDescent="0.55000000000000004">
      <c r="A110" s="4">
        <v>109</v>
      </c>
      <c r="B110" s="2" t="s">
        <v>1170</v>
      </c>
      <c r="C110" s="1" t="str">
        <f>VLOOKUP(B110,'[1]Original Data'!$B$2:$D$554,3,FALSE)</f>
        <v>wastequip.com</v>
      </c>
      <c r="D110" s="2">
        <f t="shared" si="1"/>
        <v>1</v>
      </c>
      <c r="E110" s="2" t="s">
        <v>27</v>
      </c>
      <c r="F110" s="3"/>
    </row>
    <row r="111" spans="1:6" x14ac:dyDescent="0.55000000000000004">
      <c r="A111" s="4">
        <v>110</v>
      </c>
      <c r="B111" s="2" t="s">
        <v>951</v>
      </c>
      <c r="C111" s="1" t="str">
        <f>VLOOKUP(B111,'[1]Original Data'!$B$2:$D$554,3,FALSE)</f>
        <v>oscarwinski.com</v>
      </c>
      <c r="D111" s="2">
        <f t="shared" si="1"/>
        <v>1</v>
      </c>
      <c r="E111" s="2" t="s">
        <v>19</v>
      </c>
      <c r="F111" s="3"/>
    </row>
    <row r="112" spans="1:6" x14ac:dyDescent="0.55000000000000004">
      <c r="A112" s="4">
        <v>111</v>
      </c>
      <c r="B112" s="2" t="s">
        <v>945</v>
      </c>
      <c r="C112" s="1" t="str">
        <f>VLOOKUP(B112,'[1]Original Data'!$B$2:$D$554,3,FALSE)</f>
        <v>fairfieldmfg.com</v>
      </c>
      <c r="D112" s="2">
        <f t="shared" si="1"/>
        <v>1</v>
      </c>
      <c r="E112" s="2" t="s">
        <v>19</v>
      </c>
      <c r="F112" s="3"/>
    </row>
    <row r="113" spans="1:6" x14ac:dyDescent="0.55000000000000004">
      <c r="A113" s="4">
        <v>112</v>
      </c>
      <c r="B113" s="2" t="s">
        <v>1154</v>
      </c>
      <c r="C113" s="1" t="str">
        <f>VLOOKUP(B113,'[1]Original Data'!$B$2:$D$554,3,FALSE)</f>
        <v>voestalpine.com</v>
      </c>
      <c r="D113" s="2">
        <f t="shared" si="1"/>
        <v>1</v>
      </c>
      <c r="E113" s="2" t="s">
        <v>19</v>
      </c>
      <c r="F113" s="3"/>
    </row>
    <row r="114" spans="1:6" x14ac:dyDescent="0.55000000000000004">
      <c r="A114" s="4">
        <v>113</v>
      </c>
      <c r="B114" s="2" t="s">
        <v>1495</v>
      </c>
      <c r="C114" s="1" t="str">
        <f>VLOOKUP(B114,'[1]Original Data'!$B$2:$D$554,3,FALSE)</f>
        <v>ge.com</v>
      </c>
      <c r="D114" s="2">
        <f t="shared" si="1"/>
        <v>1</v>
      </c>
      <c r="E114" s="2" t="s">
        <v>27</v>
      </c>
      <c r="F114" s="3"/>
    </row>
    <row r="115" spans="1:6" x14ac:dyDescent="0.55000000000000004">
      <c r="A115" s="4">
        <v>114</v>
      </c>
      <c r="B115" s="2" t="s">
        <v>30</v>
      </c>
      <c r="C115" s="1" t="str">
        <f>VLOOKUP(B115,'[1]Original Data'!$B$2:$D$554,3,FALSE)</f>
        <v>brightsheetmetal.com/a-to-z-sheet-metal</v>
      </c>
      <c r="D115" s="2">
        <f t="shared" si="1"/>
        <v>1</v>
      </c>
      <c r="E115" s="2" t="s">
        <v>19</v>
      </c>
      <c r="F115" s="3"/>
    </row>
    <row r="116" spans="1:6" x14ac:dyDescent="0.55000000000000004">
      <c r="A116" s="4">
        <v>115</v>
      </c>
      <c r="B116" s="2" t="s">
        <v>58</v>
      </c>
      <c r="C116" s="1" t="str">
        <f>VLOOKUP(B116,'[1]Original Data'!$B$2:$D$554,3,FALSE)</f>
        <v>acell.com</v>
      </c>
      <c r="D116" s="2">
        <f t="shared" si="1"/>
        <v>1</v>
      </c>
      <c r="E116" s="2" t="s">
        <v>19</v>
      </c>
      <c r="F116" s="3"/>
    </row>
    <row r="117" spans="1:6" x14ac:dyDescent="0.55000000000000004">
      <c r="A117" s="4">
        <v>116</v>
      </c>
      <c r="B117" s="2" t="s">
        <v>69</v>
      </c>
      <c r="C117" s="1" t="str">
        <f>VLOOKUP(B117,'[1]Original Data'!$B$2:$D$554,3,FALSE)</f>
        <v>apt-power.com</v>
      </c>
      <c r="D117" s="2">
        <f t="shared" si="1"/>
        <v>1</v>
      </c>
      <c r="E117" s="2" t="s">
        <v>27</v>
      </c>
      <c r="F117" s="3"/>
    </row>
    <row r="118" spans="1:6" x14ac:dyDescent="0.55000000000000004">
      <c r="A118" s="4">
        <v>117</v>
      </c>
      <c r="B118" s="2" t="s">
        <v>73</v>
      </c>
      <c r="C118" s="1" t="str">
        <f>VLOOKUP(B118,'[1]Original Data'!$B$2:$D$554,3,FALSE)</f>
        <v>polyscitech.com</v>
      </c>
      <c r="D118" s="2">
        <f t="shared" si="1"/>
        <v>1</v>
      </c>
      <c r="E118" s="2" t="s">
        <v>27</v>
      </c>
      <c r="F118" s="3"/>
    </row>
    <row r="119" spans="1:6" x14ac:dyDescent="0.55000000000000004">
      <c r="A119" s="4">
        <v>118</v>
      </c>
      <c r="B119" s="2" t="s">
        <v>80</v>
      </c>
      <c r="C119" s="1" t="str">
        <f>VLOOKUP(B119,'[1]Original Data'!$B$2:$D$554,3,FALSE)</f>
        <v>arconic.com</v>
      </c>
      <c r="D119" s="2">
        <f t="shared" si="1"/>
        <v>1</v>
      </c>
      <c r="E119" s="2" t="s">
        <v>19</v>
      </c>
      <c r="F119" s="3"/>
    </row>
    <row r="120" spans="1:6" x14ac:dyDescent="0.55000000000000004">
      <c r="A120" s="4">
        <v>119</v>
      </c>
      <c r="B120" s="2" t="s">
        <v>86</v>
      </c>
      <c r="C120" s="1" t="str">
        <f>VLOOKUP(B120,'[1]Original Data'!$B$2:$D$554,3,FALSE)</f>
        <v>aspi-nc.com</v>
      </c>
      <c r="D120" s="2">
        <f t="shared" si="1"/>
        <v>1</v>
      </c>
      <c r="E120" s="2"/>
      <c r="F120" s="3"/>
    </row>
    <row r="121" spans="1:6" x14ac:dyDescent="0.55000000000000004">
      <c r="A121" s="4">
        <v>120</v>
      </c>
      <c r="B121" s="2" t="s">
        <v>92</v>
      </c>
      <c r="C121" s="1" t="str">
        <f>VLOOKUP(B121,'[1]Original Data'!$B$2:$D$554,3,FALSE)</f>
        <v>alloycustomproducts.com</v>
      </c>
      <c r="D121" s="2">
        <f t="shared" si="1"/>
        <v>1</v>
      </c>
      <c r="E121" s="2"/>
      <c r="F121" s="3"/>
    </row>
    <row r="122" spans="1:6" x14ac:dyDescent="0.55000000000000004">
      <c r="A122" s="4">
        <v>121</v>
      </c>
      <c r="B122" s="2" t="s">
        <v>96</v>
      </c>
      <c r="C122" s="1" t="str">
        <f>VLOOKUP(B122,'[1]Original Data'!$B$2:$D$554,3,FALSE)</f>
        <v>ind-pallet-corp.com</v>
      </c>
      <c r="D122" s="2">
        <f t="shared" si="1"/>
        <v>1</v>
      </c>
      <c r="E122" s="2"/>
      <c r="F122" s="3"/>
    </row>
    <row r="123" spans="1:6" x14ac:dyDescent="0.55000000000000004">
      <c r="A123" s="4">
        <v>122</v>
      </c>
      <c r="B123" s="2" t="s">
        <v>114</v>
      </c>
      <c r="C123" s="1" t="str">
        <f>VLOOKUP(B123,'[1]Original Data'!$B$2:$D$554,3,FALSE)</f>
        <v>ssci-inc.com</v>
      </c>
      <c r="D123" s="2">
        <f t="shared" si="1"/>
        <v>1</v>
      </c>
      <c r="E123" s="2"/>
      <c r="F123" s="3"/>
    </row>
    <row r="124" spans="1:6" x14ac:dyDescent="0.55000000000000004">
      <c r="A124" s="4">
        <v>123</v>
      </c>
      <c r="B124" s="2" t="s">
        <v>134</v>
      </c>
      <c r="C124" s="1" t="str">
        <f>VLOOKUP(B124,'[1]Original Data'!$B$2:$D$554,3,FALSE)</f>
        <v>arconic.com</v>
      </c>
      <c r="D124" s="2">
        <f t="shared" si="1"/>
        <v>1</v>
      </c>
      <c r="E124" s="2"/>
      <c r="F124" s="3"/>
    </row>
    <row r="125" spans="1:6" x14ac:dyDescent="0.55000000000000004">
      <c r="A125" s="4">
        <v>124</v>
      </c>
      <c r="B125" s="2" t="s">
        <v>194</v>
      </c>
      <c r="C125" s="1" t="str">
        <f>VLOOKUP(B125,'[1]Original Data'!$B$2:$D$554,3,FALSE)</f>
        <v>BIOANALYTICAL.COM</v>
      </c>
      <c r="D125" s="2">
        <f t="shared" si="1"/>
        <v>1</v>
      </c>
      <c r="E125" s="2"/>
      <c r="F125" s="3"/>
    </row>
    <row r="126" spans="1:6" x14ac:dyDescent="0.55000000000000004">
      <c r="A126" s="4">
        <v>125</v>
      </c>
      <c r="B126" s="2" t="s">
        <v>207</v>
      </c>
      <c r="C126" s="1" t="str">
        <f>VLOOKUP(B126,'[1]Original Data'!$B$2:$D$554,3,FALSE)</f>
        <v>bollocktops.com</v>
      </c>
      <c r="D126" s="2">
        <f t="shared" si="1"/>
        <v>1</v>
      </c>
      <c r="E126" s="2"/>
      <c r="F126" s="3"/>
    </row>
    <row r="127" spans="1:6" x14ac:dyDescent="0.55000000000000004">
      <c r="A127" s="4">
        <v>126</v>
      </c>
      <c r="B127" s="2" t="s">
        <v>224</v>
      </c>
      <c r="C127" s="1" t="str">
        <f>VLOOKUP(B127,'[1]Original Data'!$B$2:$D$554,3,FALSE)</f>
        <v>browellbellhousing.com</v>
      </c>
      <c r="D127" s="2">
        <f t="shared" si="1"/>
        <v>1</v>
      </c>
      <c r="E127" s="2"/>
      <c r="F127" s="3"/>
    </row>
    <row r="128" spans="1:6" x14ac:dyDescent="0.55000000000000004">
      <c r="A128" s="4">
        <v>127</v>
      </c>
      <c r="B128" s="2" t="s">
        <v>265</v>
      </c>
      <c r="C128" s="1" t="str">
        <f>VLOOKUP(B128,'[1]Original Data'!$B$2:$D$554,3,FALSE)</f>
        <v>carlex.com</v>
      </c>
      <c r="D128" s="2">
        <f t="shared" si="1"/>
        <v>1</v>
      </c>
      <c r="E128" s="2"/>
      <c r="F128" s="3"/>
    </row>
    <row r="129" spans="1:6" x14ac:dyDescent="0.55000000000000004">
      <c r="A129" s="4">
        <v>128</v>
      </c>
      <c r="B129" s="2" t="s">
        <v>277</v>
      </c>
      <c r="C129" s="1" t="str">
        <f>VLOOKUP(B129,'[1]Original Data'!$B$2:$D$554,3,FALSE)</f>
        <v>cartcorp.com</v>
      </c>
      <c r="D129" s="2">
        <f t="shared" ref="D129:D191" si="2">IF(C129=0,0,1)</f>
        <v>1</v>
      </c>
      <c r="E129" s="2"/>
      <c r="F129" s="3"/>
    </row>
    <row r="130" spans="1:6" x14ac:dyDescent="0.55000000000000004">
      <c r="A130" s="4">
        <v>129</v>
      </c>
      <c r="B130" s="2" t="s">
        <v>287</v>
      </c>
      <c r="C130" s="1" t="str">
        <f>VLOOKUP(B130,'[1]Original Data'!$B$2:$D$554,3,FALSE)</f>
        <v>caterpillar.com</v>
      </c>
      <c r="D130" s="2">
        <f t="shared" si="2"/>
        <v>1</v>
      </c>
      <c r="E130" s="2" t="s">
        <v>27</v>
      </c>
      <c r="F130" s="3"/>
    </row>
    <row r="131" spans="1:6" x14ac:dyDescent="0.55000000000000004">
      <c r="A131" s="4">
        <v>130</v>
      </c>
      <c r="B131" s="2" t="s">
        <v>310</v>
      </c>
      <c r="C131" s="1" t="str">
        <f>VLOOKUP(B131,'[1]Original Data'!$B$2:$D$554,3,FALSE)</f>
        <v>chromcraft-revington.com</v>
      </c>
      <c r="D131" s="2">
        <f t="shared" si="2"/>
        <v>1</v>
      </c>
      <c r="E131" s="2"/>
      <c r="F131" s="3"/>
    </row>
    <row r="132" spans="1:6" x14ac:dyDescent="0.55000000000000004">
      <c r="A132" s="4">
        <v>131</v>
      </c>
      <c r="B132" s="2" t="s">
        <v>352</v>
      </c>
      <c r="C132" s="1" t="str">
        <f>VLOOKUP(B132,'[1]Original Data'!$B$2:$D$554,3,FALSE)</f>
        <v>colemancable.com</v>
      </c>
      <c r="D132" s="2">
        <f t="shared" si="2"/>
        <v>1</v>
      </c>
      <c r="E132" s="2"/>
      <c r="F132" s="3"/>
    </row>
    <row r="133" spans="1:6" x14ac:dyDescent="0.55000000000000004">
      <c r="A133" s="4">
        <v>132</v>
      </c>
      <c r="B133" s="2" t="s">
        <v>425</v>
      </c>
      <c r="C133" s="1" t="str">
        <f>VLOOKUP(B133,'[1]Original Data'!$B$2:$D$554,3,FALSE)</f>
        <v>browellbellhousing.com</v>
      </c>
      <c r="D133" s="2">
        <f t="shared" si="2"/>
        <v>1</v>
      </c>
      <c r="E133" s="2"/>
      <c r="F133" s="3"/>
    </row>
    <row r="134" spans="1:6" x14ac:dyDescent="0.55000000000000004">
      <c r="A134" s="4">
        <v>133</v>
      </c>
      <c r="B134" s="2" t="s">
        <v>430</v>
      </c>
      <c r="C134" s="1" t="str">
        <f>VLOOKUP(B134,'[1]Original Data'!$B$2:$D$554,3,FALSE)</f>
        <v>custommachininginc.com</v>
      </c>
      <c r="D134" s="2">
        <f t="shared" si="2"/>
        <v>1</v>
      </c>
      <c r="E134" s="2"/>
      <c r="F134" s="3"/>
    </row>
    <row r="135" spans="1:6" x14ac:dyDescent="0.55000000000000004">
      <c r="A135" s="4">
        <v>134</v>
      </c>
      <c r="B135" s="2" t="s">
        <v>434</v>
      </c>
      <c r="C135" s="1" t="str">
        <f>VLOOKUP(B135,'[1]Original Data'!$B$2:$D$554,3,FALSE)</f>
        <v>dayton-phoenix.com</v>
      </c>
      <c r="D135" s="2">
        <f t="shared" si="2"/>
        <v>1</v>
      </c>
      <c r="E135" s="2"/>
      <c r="F135" s="3"/>
    </row>
    <row r="136" spans="1:6" x14ac:dyDescent="0.55000000000000004">
      <c r="A136" s="4">
        <v>135</v>
      </c>
      <c r="B136" s="2" t="s">
        <v>513</v>
      </c>
      <c r="C136" s="1" t="str">
        <f>VLOOKUP(B136,'[1]Original Data'!$B$2:$D$554,3,FALSE)</f>
        <v>endocyte.com</v>
      </c>
      <c r="D136" s="2">
        <f t="shared" si="2"/>
        <v>1</v>
      </c>
      <c r="E136" s="2"/>
      <c r="F136" s="3"/>
    </row>
    <row r="137" spans="1:6" x14ac:dyDescent="0.55000000000000004">
      <c r="A137" s="4">
        <v>136</v>
      </c>
      <c r="B137" s="2" t="s">
        <v>532</v>
      </c>
      <c r="C137" s="1" t="str">
        <f>VLOOKUP(B137,'[1]Original Data'!$B$2:$D$554,3,FALSE)</f>
        <v>evonik.us</v>
      </c>
      <c r="D137" s="2">
        <f t="shared" si="2"/>
        <v>1</v>
      </c>
      <c r="E137" s="2"/>
      <c r="F137" s="3"/>
    </row>
    <row r="138" spans="1:6" x14ac:dyDescent="0.55000000000000004">
      <c r="A138" s="4">
        <v>137</v>
      </c>
      <c r="B138" s="2" t="s">
        <v>1496</v>
      </c>
      <c r="C138" s="1" t="str">
        <f>VLOOKUP(B138,'[1]Original Data'!$B$2:$D$554,3,FALSE)</f>
        <v>fairfieldmfg.com</v>
      </c>
      <c r="D138" s="2">
        <f t="shared" si="2"/>
        <v>1</v>
      </c>
      <c r="E138" s="2"/>
      <c r="F138" s="3"/>
    </row>
    <row r="139" spans="1:6" x14ac:dyDescent="0.55000000000000004">
      <c r="A139" s="4">
        <v>138</v>
      </c>
      <c r="B139" s="2" t="s">
        <v>584</v>
      </c>
      <c r="C139" s="1" t="str">
        <f>VLOOKUP(B139,'[1]Original Data'!$B$2:$D$554,3,FALSE)</f>
        <v>geosc.com</v>
      </c>
      <c r="D139" s="2">
        <f t="shared" si="2"/>
        <v>1</v>
      </c>
      <c r="E139" s="2"/>
      <c r="F139" s="3"/>
    </row>
    <row r="140" spans="1:6" x14ac:dyDescent="0.55000000000000004">
      <c r="A140" s="4">
        <v>139</v>
      </c>
      <c r="B140" s="2" t="s">
        <v>589</v>
      </c>
      <c r="C140" s="1" t="str">
        <f>VLOOKUP(B140,'[1]Original Data'!$B$2:$D$554,3,FALSE)</f>
        <v>geversaircraft.com</v>
      </c>
      <c r="D140" s="2">
        <f t="shared" si="2"/>
        <v>1</v>
      </c>
      <c r="E140" s="2"/>
      <c r="F140" s="3"/>
    </row>
    <row r="141" spans="1:6" x14ac:dyDescent="0.55000000000000004">
      <c r="A141" s="4">
        <v>140</v>
      </c>
      <c r="B141" s="13" t="s">
        <v>598</v>
      </c>
      <c r="C141" s="1" t="e">
        <f>VLOOKUP(B141,'[1]Original Data'!$B$2:$D$554,3,FALSE)</f>
        <v>#REF!</v>
      </c>
      <c r="D141" s="2" t="e">
        <f t="shared" si="2"/>
        <v>#REF!</v>
      </c>
      <c r="E141" s="2"/>
      <c r="F141" s="3">
        <v>0</v>
      </c>
    </row>
    <row r="142" spans="1:6" x14ac:dyDescent="0.55000000000000004">
      <c r="A142" s="4">
        <v>141</v>
      </c>
      <c r="B142" s="13" t="s">
        <v>620</v>
      </c>
      <c r="C142" s="1" t="e">
        <f>VLOOKUP(B142,'[1]Original Data'!$B$2:$D$554,3,FALSE)</f>
        <v>#REF!</v>
      </c>
      <c r="D142" s="2" t="e">
        <f t="shared" si="2"/>
        <v>#REF!</v>
      </c>
      <c r="E142" s="2"/>
      <c r="F142" s="3">
        <v>0</v>
      </c>
    </row>
    <row r="143" spans="1:6" x14ac:dyDescent="0.55000000000000004">
      <c r="A143" s="4">
        <v>142</v>
      </c>
      <c r="B143" s="2" t="s">
        <v>720</v>
      </c>
      <c r="C143" s="1" t="str">
        <f>VLOOKUP(B143,'[1]Original Data'!$B$2:$D$554,3,FALSE)</f>
        <v>indianasteelfabricating.com</v>
      </c>
      <c r="D143" s="2">
        <f t="shared" si="2"/>
        <v>1</v>
      </c>
      <c r="E143" s="2"/>
      <c r="F143" s="3"/>
    </row>
    <row r="144" spans="1:6" x14ac:dyDescent="0.55000000000000004">
      <c r="A144" s="4">
        <v>143</v>
      </c>
      <c r="B144" s="2" t="s">
        <v>724</v>
      </c>
      <c r="C144" s="1" t="str">
        <f>VLOOKUP(B144,'[1]Original Data'!$B$2:$D$554,3,FALSE)</f>
        <v>industrialplatinginc.com</v>
      </c>
      <c r="D144" s="2">
        <f t="shared" si="2"/>
        <v>1</v>
      </c>
      <c r="E144" s="2"/>
      <c r="F144" s="3"/>
    </row>
    <row r="145" spans="1:6" x14ac:dyDescent="0.55000000000000004">
      <c r="A145" s="4">
        <v>144</v>
      </c>
      <c r="B145" s="2" t="s">
        <v>808</v>
      </c>
      <c r="C145" s="1" t="str">
        <f>VLOOKUP(B145,'[1]Original Data'!$B$2:$D$554,3,FALSE)</f>
        <v>kirbyrisk.com</v>
      </c>
      <c r="D145" s="2">
        <f t="shared" si="2"/>
        <v>1</v>
      </c>
      <c r="E145" s="2"/>
      <c r="F145" s="3"/>
    </row>
    <row r="146" spans="1:6" x14ac:dyDescent="0.55000000000000004">
      <c r="A146" s="4">
        <v>145</v>
      </c>
      <c r="B146" s="2" t="s">
        <v>811</v>
      </c>
      <c r="C146" s="1" t="str">
        <f>VLOOKUP(B146,'[1]Original Data'!$B$2:$D$554,3,FALSE)</f>
        <v>kirbyrisk.com/index.jsp?path=service-center</v>
      </c>
      <c r="D146" s="2">
        <f t="shared" si="2"/>
        <v>1</v>
      </c>
      <c r="E146" s="2"/>
      <c r="F146" s="3"/>
    </row>
    <row r="147" spans="1:6" x14ac:dyDescent="0.55000000000000004">
      <c r="A147" s="4">
        <v>146</v>
      </c>
      <c r="B147" s="2" t="s">
        <v>835</v>
      </c>
      <c r="C147" s="1" t="str">
        <f>VLOOKUP(B147,'[1]Original Data'!$B$2:$D$554,3,FALSE)</f>
        <v>lafalab.com</v>
      </c>
      <c r="D147" s="2">
        <f t="shared" si="2"/>
        <v>1</v>
      </c>
      <c r="E147" s="2"/>
      <c r="F147" s="3"/>
    </row>
    <row r="148" spans="1:6" x14ac:dyDescent="0.55000000000000004">
      <c r="A148" s="4">
        <v>147</v>
      </c>
      <c r="B148" s="2" t="s">
        <v>838</v>
      </c>
      <c r="C148" s="1" t="str">
        <f>VLOOKUP(B148,'[1]Original Data'!$B$2:$D$554,3,FALSE)</f>
        <v>lafayetteinstrument.com</v>
      </c>
      <c r="D148" s="2">
        <f t="shared" si="2"/>
        <v>1</v>
      </c>
      <c r="E148" s="2"/>
      <c r="F148" s="3"/>
    </row>
    <row r="149" spans="1:6" x14ac:dyDescent="0.55000000000000004">
      <c r="A149" s="4">
        <v>148</v>
      </c>
      <c r="B149" s="2" t="s">
        <v>846</v>
      </c>
      <c r="C149" s="1" t="str">
        <f>VLOOKUP(B149,'[1]Original Data'!$B$2:$D$554,3,FALSE)</f>
        <v>lqp-mfg.com</v>
      </c>
      <c r="D149" s="2">
        <f t="shared" si="2"/>
        <v>1</v>
      </c>
      <c r="E149" s="2"/>
      <c r="F149" s="3"/>
    </row>
    <row r="150" spans="1:6" x14ac:dyDescent="0.55000000000000004">
      <c r="A150" s="4">
        <v>149</v>
      </c>
      <c r="B150" s="2" t="s">
        <v>850</v>
      </c>
      <c r="C150" s="1" t="str">
        <f>VLOOKUP(B150,'[1]Original Data'!$B$2:$D$554,3,FALSE)</f>
        <v>oscarwinski.com/lafayette-steel-aluminum</v>
      </c>
      <c r="D150" s="2">
        <f t="shared" si="2"/>
        <v>1</v>
      </c>
      <c r="E150" s="2"/>
      <c r="F150" s="3"/>
    </row>
    <row r="151" spans="1:6" x14ac:dyDescent="0.55000000000000004">
      <c r="A151" s="4">
        <v>150</v>
      </c>
      <c r="B151" s="2" t="s">
        <v>852</v>
      </c>
      <c r="C151" s="1" t="str">
        <f>VLOOKUP(B151,'[1]Original Data'!$B$2:$D$554,3,FALSE)</f>
        <v>lafayettewire.com</v>
      </c>
      <c r="D151" s="2">
        <f t="shared" si="2"/>
        <v>1</v>
      </c>
      <c r="E151" s="2"/>
      <c r="F151" s="3"/>
    </row>
    <row r="152" spans="1:6" x14ac:dyDescent="0.55000000000000004">
      <c r="A152" s="4">
        <v>151</v>
      </c>
      <c r="B152" s="2" t="s">
        <v>857</v>
      </c>
      <c r="C152" s="1" t="str">
        <f>VLOOKUP(B152,'[1]Original Data'!$B$2:$D$554,3,FALSE)</f>
        <v>landisgyr.us</v>
      </c>
      <c r="D152" s="2">
        <f t="shared" si="2"/>
        <v>1</v>
      </c>
      <c r="E152" s="2"/>
      <c r="F152" s="3"/>
    </row>
    <row r="153" spans="1:6" x14ac:dyDescent="0.55000000000000004">
      <c r="A153" s="4">
        <v>152</v>
      </c>
      <c r="B153" s="2" t="s">
        <v>859</v>
      </c>
      <c r="C153" s="1" t="str">
        <f>VLOOKUP(B153,'[1]Original Data'!$B$2:$D$554,3,FALSE)</f>
        <v>landisgyr.com.br</v>
      </c>
      <c r="D153" s="2">
        <f t="shared" si="2"/>
        <v>1</v>
      </c>
      <c r="E153" s="2"/>
      <c r="F153" s="3"/>
    </row>
    <row r="154" spans="1:6" x14ac:dyDescent="0.55000000000000004">
      <c r="A154" s="4">
        <v>153</v>
      </c>
      <c r="B154" s="2" t="s">
        <v>861</v>
      </c>
      <c r="C154" s="1" t="str">
        <f>VLOOKUP(B154,'[1]Original Data'!$B$2:$D$554,3,FALSE)</f>
        <v>chemtura.com</v>
      </c>
      <c r="D154" s="2">
        <f t="shared" si="2"/>
        <v>1</v>
      </c>
      <c r="E154" s="2"/>
      <c r="F154" s="3"/>
    </row>
    <row r="155" spans="1:6" x14ac:dyDescent="0.55000000000000004">
      <c r="A155" s="4">
        <v>154</v>
      </c>
      <c r="B155" s="2" t="s">
        <v>876</v>
      </c>
      <c r="C155" s="1" t="str">
        <f>VLOOKUP(B155,'[1]Original Data'!$B$2:$D$554,3,FALSE)</f>
        <v>ludofact.de</v>
      </c>
      <c r="D155" s="2">
        <f t="shared" si="2"/>
        <v>1</v>
      </c>
      <c r="E155" s="2"/>
      <c r="F155" s="3"/>
    </row>
    <row r="156" spans="1:6" x14ac:dyDescent="0.55000000000000004">
      <c r="A156" s="4">
        <v>155</v>
      </c>
      <c r="B156" s="2" t="s">
        <v>889</v>
      </c>
      <c r="C156" s="1" t="str">
        <f>VLOOKUP(B156,'[1]Original Data'!$B$2:$D$554,3,FALSE)</f>
        <v>mckinneycorp.com</v>
      </c>
      <c r="D156" s="2">
        <f t="shared" si="2"/>
        <v>1</v>
      </c>
      <c r="E156" s="2"/>
      <c r="F156" s="3"/>
    </row>
    <row r="157" spans="1:6" x14ac:dyDescent="0.55000000000000004">
      <c r="A157" s="4">
        <v>156</v>
      </c>
      <c r="B157" s="2" t="s">
        <v>920</v>
      </c>
      <c r="C157" s="1" t="str">
        <f>VLOOKUP(B157,'[1]Original Data'!$B$2:$D$554,3,FALSE)</f>
        <v>nanshanamerica-aat.com</v>
      </c>
      <c r="D157" s="2">
        <f t="shared" si="2"/>
        <v>1</v>
      </c>
      <c r="E157" s="2"/>
      <c r="F157" s="3"/>
    </row>
    <row r="158" spans="1:6" x14ac:dyDescent="0.55000000000000004">
      <c r="A158" s="4">
        <v>157</v>
      </c>
      <c r="B158" s="2" t="s">
        <v>961</v>
      </c>
      <c r="C158" s="1" t="str">
        <f>VLOOKUP(B158,'[1]Original Data'!$B$2:$D$554,3,FALSE)</f>
        <v>scaggsmotodesigns.com</v>
      </c>
      <c r="D158" s="2">
        <f t="shared" si="2"/>
        <v>1</v>
      </c>
      <c r="E158" s="2"/>
      <c r="F158" s="3"/>
    </row>
    <row r="159" spans="1:6" x14ac:dyDescent="0.55000000000000004">
      <c r="A159" s="4">
        <v>158</v>
      </c>
      <c r="B159" s="2" t="s">
        <v>972</v>
      </c>
      <c r="C159" s="1" t="str">
        <f>VLOOKUP(B159,'[1]Original Data'!$B$2:$D$554,3,FALSE)</f>
        <v>perryfoamproducts.com</v>
      </c>
      <c r="D159" s="2">
        <f t="shared" si="2"/>
        <v>1</v>
      </c>
      <c r="E159" s="2"/>
      <c r="F159" s="3"/>
    </row>
    <row r="160" spans="1:6" x14ac:dyDescent="0.55000000000000004">
      <c r="A160" s="4">
        <v>159</v>
      </c>
      <c r="B160" s="2" t="s">
        <v>986</v>
      </c>
      <c r="C160" s="1" t="str">
        <f>VLOOKUP(B160,'[1]Original Data'!$B$2:$D$554,3,FALSE)</f>
        <v>proaxisinc.com</v>
      </c>
      <c r="D160" s="2">
        <f t="shared" si="2"/>
        <v>1</v>
      </c>
      <c r="E160" s="2"/>
      <c r="F160" s="3"/>
    </row>
    <row r="161" spans="1:6" x14ac:dyDescent="0.55000000000000004">
      <c r="A161" s="4">
        <v>160</v>
      </c>
      <c r="B161" s="2" t="s">
        <v>993</v>
      </c>
      <c r="C161" s="1" t="str">
        <f>VLOOKUP(B161,'[1]Original Data'!$B$2:$D$554,3,FALSE)</f>
        <v>thechaocenter.com</v>
      </c>
      <c r="D161" s="2">
        <f t="shared" si="2"/>
        <v>1</v>
      </c>
      <c r="E161" s="2"/>
      <c r="F161" s="3"/>
    </row>
    <row r="162" spans="1:6" x14ac:dyDescent="0.55000000000000004">
      <c r="A162" s="4">
        <v>161</v>
      </c>
      <c r="B162" s="2" t="s">
        <v>1004</v>
      </c>
      <c r="C162" s="1" t="str">
        <f>VLOOKUP(B162,'[1]Original Data'!$B$2:$D$554,3,FALSE)</f>
        <v>claycritters.com</v>
      </c>
      <c r="D162" s="2">
        <f t="shared" si="2"/>
        <v>1</v>
      </c>
      <c r="E162" s="2"/>
      <c r="F162" s="3"/>
    </row>
    <row r="163" spans="1:6" x14ac:dyDescent="0.55000000000000004">
      <c r="A163" s="4">
        <v>162</v>
      </c>
      <c r="B163" s="2" t="s">
        <v>1008</v>
      </c>
      <c r="C163" s="1" t="str">
        <f>VLOOKUP(B163,'[1]Original Data'!$B$2:$D$554,3,FALSE)</f>
        <v>radianresearch.com</v>
      </c>
      <c r="D163" s="2">
        <f t="shared" si="2"/>
        <v>1</v>
      </c>
      <c r="E163" s="2"/>
      <c r="F163" s="3"/>
    </row>
    <row r="164" spans="1:6" x14ac:dyDescent="0.55000000000000004">
      <c r="A164" s="4">
        <v>163</v>
      </c>
      <c r="B164" s="2" t="s">
        <v>1019</v>
      </c>
      <c r="C164" s="1" t="str">
        <f>VLOOKUP(B164,'[1]Original Data'!$B$2:$D$554,3,FALSE)</f>
        <v>reawire.com</v>
      </c>
      <c r="D164" s="2">
        <f t="shared" si="2"/>
        <v>1</v>
      </c>
      <c r="E164" s="2"/>
      <c r="F164" s="3"/>
    </row>
    <row r="165" spans="1:6" x14ac:dyDescent="0.55000000000000004">
      <c r="A165" s="4">
        <v>164</v>
      </c>
      <c r="B165" s="2" t="s">
        <v>1032</v>
      </c>
      <c r="C165" s="1" t="str">
        <f>VLOOKUP(B165,'[1]Original Data'!$B$2:$D$554,3,FALSE)</f>
        <v>rolls-roycemotorcars-lajolla.com</v>
      </c>
      <c r="D165" s="2">
        <f t="shared" si="2"/>
        <v>1</v>
      </c>
      <c r="E165" s="2"/>
      <c r="F165" s="3"/>
    </row>
    <row r="166" spans="1:6" x14ac:dyDescent="0.55000000000000004">
      <c r="A166" s="4">
        <v>165</v>
      </c>
      <c r="B166" s="2" t="s">
        <v>1050</v>
      </c>
      <c r="C166" s="1" t="str">
        <f>VLOOKUP(B166,'[1]Original Data'!$B$2:$D$554,3,FALSE)</f>
        <v>southwire.com</v>
      </c>
      <c r="D166" s="2">
        <f t="shared" si="2"/>
        <v>1</v>
      </c>
      <c r="E166" s="2"/>
      <c r="F166" s="3"/>
    </row>
    <row r="167" spans="1:6" x14ac:dyDescent="0.55000000000000004">
      <c r="A167" s="4">
        <v>166</v>
      </c>
      <c r="B167" s="2" t="s">
        <v>1066</v>
      </c>
      <c r="C167" s="1" t="str">
        <f>VLOOKUP(B167,'[1]Original Data'!$B$2:$D$554,3,FALSE)</f>
        <v>steineronline.com</v>
      </c>
      <c r="D167" s="2">
        <f t="shared" si="2"/>
        <v>1</v>
      </c>
      <c r="E167" s="2"/>
      <c r="F167" s="3"/>
    </row>
    <row r="168" spans="1:6" x14ac:dyDescent="0.55000000000000004">
      <c r="A168" s="4">
        <v>167</v>
      </c>
      <c r="B168" s="2" t="s">
        <v>1074</v>
      </c>
      <c r="C168" s="1" t="str">
        <f>VLOOKUP(B168,'[1]Original Data'!$B$2:$D$554,3,FALSE)</f>
        <v>subaru-sia.com</v>
      </c>
      <c r="D168" s="2">
        <f t="shared" si="2"/>
        <v>1</v>
      </c>
      <c r="E168" s="2"/>
      <c r="F168" s="3"/>
    </row>
    <row r="169" spans="1:6" x14ac:dyDescent="0.55000000000000004">
      <c r="A169" s="4">
        <v>168</v>
      </c>
      <c r="B169" s="13" t="s">
        <v>1101</v>
      </c>
      <c r="C169" s="1" t="e">
        <f>VLOOKUP(B169,'[1]Original Data'!$B$2:$D$554,3,FALSE)</f>
        <v>#REF!</v>
      </c>
      <c r="D169" s="2" t="e">
        <f t="shared" si="2"/>
        <v>#REF!</v>
      </c>
      <c r="E169" s="2"/>
      <c r="F169" s="3">
        <v>0</v>
      </c>
    </row>
    <row r="170" spans="1:6" x14ac:dyDescent="0.55000000000000004">
      <c r="A170" s="4">
        <v>169</v>
      </c>
      <c r="B170" s="2" t="s">
        <v>1160</v>
      </c>
      <c r="C170" s="1" t="str">
        <f>VLOOKUP(B170,'[1]Original Data'!$B$2:$D$554,3,FALSE)</f>
        <v>wabashnational.com</v>
      </c>
      <c r="D170" s="2">
        <f t="shared" si="2"/>
        <v>1</v>
      </c>
      <c r="E170" s="2"/>
      <c r="F170" s="3"/>
    </row>
    <row r="171" spans="1:6" x14ac:dyDescent="0.55000000000000004">
      <c r="A171" s="4">
        <v>170</v>
      </c>
      <c r="B171" s="2" t="s">
        <v>1162</v>
      </c>
      <c r="C171" s="1" t="str">
        <f>VLOOKUP(B171,'[1]Original Data'!$B$2:$D$554,3,FALSE)</f>
        <v>wabashnational.com</v>
      </c>
      <c r="D171" s="2">
        <f t="shared" si="2"/>
        <v>1</v>
      </c>
      <c r="E171" s="2"/>
      <c r="F171" s="3"/>
    </row>
    <row r="172" spans="1:6" x14ac:dyDescent="0.55000000000000004">
      <c r="A172" s="4">
        <v>171</v>
      </c>
      <c r="B172" s="2" t="s">
        <v>1163</v>
      </c>
      <c r="C172" s="1" t="str">
        <f>VLOOKUP(B172,'[1]Original Data'!$B$2:$D$554,3,FALSE)</f>
        <v>wabashnational.com</v>
      </c>
      <c r="D172" s="2">
        <f t="shared" si="2"/>
        <v>1</v>
      </c>
      <c r="E172" s="2"/>
      <c r="F172" s="3"/>
    </row>
    <row r="173" spans="1:6" x14ac:dyDescent="0.55000000000000004">
      <c r="A173" s="4">
        <v>172</v>
      </c>
      <c r="B173" s="2" t="s">
        <v>1168</v>
      </c>
      <c r="C173" s="1" t="str">
        <f>VLOOKUP(B173,'[1]Original Data'!$B$2:$D$554,3,FALSE)</f>
        <v>wrnind.com</v>
      </c>
      <c r="D173" s="2">
        <f t="shared" si="2"/>
        <v>1</v>
      </c>
      <c r="E173" s="2"/>
      <c r="F173" s="3"/>
    </row>
    <row r="174" spans="1:6" x14ac:dyDescent="0.55000000000000004">
      <c r="A174" s="4">
        <v>173</v>
      </c>
      <c r="B174" s="2" t="s">
        <v>1196</v>
      </c>
      <c r="C174" s="1" t="str">
        <f>VLOOKUP(B174,'[1]Original Data'!$B$2:$D$554,3,FALSE)</f>
        <v>trw.com</v>
      </c>
      <c r="D174" s="2">
        <f t="shared" si="2"/>
        <v>1</v>
      </c>
      <c r="E174" s="2"/>
      <c r="F174" s="3"/>
    </row>
    <row r="175" spans="1:6" x14ac:dyDescent="0.55000000000000004">
      <c r="A175" s="4">
        <v>174</v>
      </c>
      <c r="B175" s="2" t="s">
        <v>1200</v>
      </c>
      <c r="C175" s="1" t="str">
        <f>VLOOKUP(B175,'[1]Original Data'!$B$2:$D$554,3,FALSE)</f>
        <v>zsinstruments.com</v>
      </c>
      <c r="D175" s="2">
        <f t="shared" si="2"/>
        <v>1</v>
      </c>
      <c r="E175" s="2"/>
      <c r="F175" s="3"/>
    </row>
    <row r="176" spans="1:6" x14ac:dyDescent="0.55000000000000004">
      <c r="A176" s="4">
        <v>175</v>
      </c>
      <c r="B176" s="2" t="s">
        <v>260</v>
      </c>
      <c r="C176" s="1" t="str">
        <f>VLOOKUP(B176,'[1]Original Data'!$B$2:$D$554,3,FALSE)</f>
        <v>cargill.com</v>
      </c>
      <c r="D176" s="2">
        <f t="shared" si="2"/>
        <v>1</v>
      </c>
      <c r="E176" s="2"/>
      <c r="F176" s="3"/>
    </row>
    <row r="177" spans="1:6" x14ac:dyDescent="0.55000000000000004">
      <c r="A177" s="4">
        <v>176</v>
      </c>
      <c r="B177" s="2" t="s">
        <v>297</v>
      </c>
      <c r="C177" s="1" t="str">
        <f>VLOOKUP(B177,'[1]Original Data'!$B$2:$D$554,3,FALSE)</f>
        <v>coca-cola.com</v>
      </c>
      <c r="D177" s="2">
        <f t="shared" si="2"/>
        <v>1</v>
      </c>
      <c r="E177" s="2"/>
      <c r="F177" s="3"/>
    </row>
    <row r="178" spans="1:6" x14ac:dyDescent="0.55000000000000004">
      <c r="A178" s="4">
        <v>177</v>
      </c>
      <c r="B178" s="2" t="s">
        <v>671</v>
      </c>
      <c r="C178" s="1" t="str">
        <f>VLOOKUP(B178,'[1]Original Data'!$B$2:$D$554,3,FALSE)</f>
        <v>icecreamspecialties.com</v>
      </c>
      <c r="D178" s="2">
        <f t="shared" si="2"/>
        <v>1</v>
      </c>
      <c r="E178" s="2"/>
      <c r="F178" s="3"/>
    </row>
    <row r="179" spans="1:6" x14ac:dyDescent="0.55000000000000004">
      <c r="A179" s="4">
        <v>178</v>
      </c>
      <c r="B179" s="2" t="s">
        <v>965</v>
      </c>
      <c r="C179" s="1" t="str">
        <f>VLOOKUP(B179,'[1]Original Data'!$B$2:$D$554,3,FALSE)</f>
        <v>peoplesbrew.com</v>
      </c>
      <c r="D179" s="2">
        <f t="shared" si="2"/>
        <v>1</v>
      </c>
      <c r="E179" s="2"/>
      <c r="F179" s="3"/>
    </row>
    <row r="180" spans="1:6" x14ac:dyDescent="0.55000000000000004">
      <c r="A180" s="4">
        <v>179</v>
      </c>
      <c r="B180" s="2" t="s">
        <v>1092</v>
      </c>
      <c r="C180" s="1" t="str">
        <f>VLOOKUP(B180,'[1]Original Data'!$B$2:$D$554,3,FALSE)</f>
        <v>tateandlyle.com</v>
      </c>
      <c r="D180" s="2">
        <f t="shared" si="2"/>
        <v>1</v>
      </c>
      <c r="E180" s="2"/>
      <c r="F180" s="3"/>
    </row>
    <row r="181" spans="1:6" x14ac:dyDescent="0.55000000000000004">
      <c r="A181" s="4">
        <v>180</v>
      </c>
      <c r="B181" s="2" t="s">
        <v>828</v>
      </c>
      <c r="C181" s="1" t="str">
        <f>VLOOKUP(B181,'[1]Original Data'!$B$2:$D$554,3,FALSE)</f>
        <v>lafbrew.com</v>
      </c>
      <c r="D181" s="2">
        <f t="shared" si="2"/>
        <v>1</v>
      </c>
      <c r="E181" s="2"/>
      <c r="F181" s="3"/>
    </row>
    <row r="182" spans="1:6" x14ac:dyDescent="0.55000000000000004">
      <c r="A182" s="4">
        <v>181</v>
      </c>
      <c r="B182" s="2" t="s">
        <v>119</v>
      </c>
      <c r="C182" s="1" t="str">
        <f>VLOOKUP(B182,'[1]Original Data'!$B$2:$D$554,3,FALSE)</f>
        <v>andersonsplantnutrient.com</v>
      </c>
      <c r="D182" s="2">
        <f t="shared" si="2"/>
        <v>1</v>
      </c>
      <c r="E182" s="2"/>
      <c r="F182" s="3"/>
    </row>
    <row r="183" spans="1:6" x14ac:dyDescent="0.55000000000000004">
      <c r="A183" s="4">
        <v>182</v>
      </c>
      <c r="B183" s="2" t="s">
        <v>52</v>
      </c>
      <c r="C183" s="1" t="str">
        <f>VLOOKUP(B183,'[1]Original Data'!$B$2:$D$554,3,FALSE)</f>
        <v>accuburninc.com</v>
      </c>
      <c r="D183" s="2">
        <f t="shared" si="2"/>
        <v>1</v>
      </c>
      <c r="E183" s="2"/>
      <c r="F183" s="3"/>
    </row>
    <row r="184" spans="1:6" x14ac:dyDescent="0.55000000000000004">
      <c r="A184" s="4">
        <v>183</v>
      </c>
      <c r="B184" s="2" t="s">
        <v>490</v>
      </c>
      <c r="C184" s="1" t="str">
        <f>VLOOKUP(B184,'[1]Original Data'!$B$2:$D$554,3,FALSE)</f>
        <v>dyna-fab.org</v>
      </c>
      <c r="D184" s="2">
        <f t="shared" si="2"/>
        <v>1</v>
      </c>
      <c r="E184" s="2"/>
      <c r="F184" s="3"/>
    </row>
    <row r="185" spans="1:6" x14ac:dyDescent="0.55000000000000004">
      <c r="A185" s="4">
        <v>184</v>
      </c>
      <c r="B185" s="2" t="s">
        <v>547</v>
      </c>
      <c r="C185" s="1" t="str">
        <f>VLOOKUP(B185,'[1]Original Data'!$B$2:$D$554,3,FALSE)</f>
        <v>flex-n-gate.com</v>
      </c>
      <c r="D185" s="2">
        <f t="shared" si="2"/>
        <v>1</v>
      </c>
      <c r="E185" s="2"/>
      <c r="F185" s="3"/>
    </row>
    <row r="186" spans="1:6" x14ac:dyDescent="0.55000000000000004">
      <c r="A186" s="4">
        <v>185</v>
      </c>
      <c r="B186" s="2" t="s">
        <v>660</v>
      </c>
      <c r="C186" s="1" t="str">
        <f>VLOOKUP(B186,'[1]Original Data'!$B$2:$D$554,3,FALSE)</f>
        <v>hosetec.com</v>
      </c>
      <c r="D186" s="2">
        <f t="shared" si="2"/>
        <v>1</v>
      </c>
      <c r="E186" s="2"/>
      <c r="F186" s="3"/>
    </row>
    <row r="187" spans="1:6" x14ac:dyDescent="0.55000000000000004">
      <c r="A187" s="4">
        <v>186</v>
      </c>
      <c r="B187" s="2" t="s">
        <v>1119</v>
      </c>
      <c r="C187" s="1" t="str">
        <f>VLOOKUP(B187,'[1]Original Data'!$B$2:$D$554,3,FALSE)</f>
        <v>tmfcenter.com</v>
      </c>
      <c r="D187" s="2">
        <f t="shared" si="2"/>
        <v>1</v>
      </c>
      <c r="E187" s="2"/>
      <c r="F187" s="3"/>
    </row>
    <row r="188" spans="1:6" x14ac:dyDescent="0.55000000000000004">
      <c r="A188" s="4">
        <v>187</v>
      </c>
      <c r="B188" s="2" t="s">
        <v>1130</v>
      </c>
      <c r="C188" s="1" t="str">
        <f>VLOOKUP(B188,'[1]Original Data'!$B$2:$D$554,3,FALSE)</f>
        <v>tru-flex.com</v>
      </c>
      <c r="D188" s="2">
        <f t="shared" si="2"/>
        <v>1</v>
      </c>
      <c r="E188" s="2"/>
      <c r="F188" s="3"/>
    </row>
    <row r="189" spans="1:6" x14ac:dyDescent="0.55000000000000004">
      <c r="A189" s="4">
        <v>188</v>
      </c>
      <c r="B189" s="2" t="s">
        <v>164</v>
      </c>
      <c r="C189" s="1" t="str">
        <f>VLOOKUP(B189,'[1]Original Data'!$B$2:$D$554,3,FALSE)</f>
        <v>ball.com</v>
      </c>
      <c r="D189" s="2">
        <f t="shared" si="2"/>
        <v>1</v>
      </c>
      <c r="E189" s="2"/>
      <c r="F189" s="3"/>
    </row>
    <row r="190" spans="1:6" x14ac:dyDescent="0.55000000000000004">
      <c r="A190" s="4">
        <v>189</v>
      </c>
      <c r="B190" s="2" t="s">
        <v>322</v>
      </c>
      <c r="C190" s="1" t="str">
        <f>VLOOKUP(B190,'[1]Original Data'!$B$2:$D$554,3,FALSE)</f>
        <v>cives.com</v>
      </c>
      <c r="D190" s="2">
        <f t="shared" si="2"/>
        <v>1</v>
      </c>
      <c r="E190" s="2"/>
      <c r="F190" s="3"/>
    </row>
    <row r="191" spans="1:6" x14ac:dyDescent="0.55000000000000004">
      <c r="A191" s="4">
        <v>190</v>
      </c>
      <c r="B191" s="2" t="s">
        <v>482</v>
      </c>
      <c r="C191" s="1" t="str">
        <f>VLOOKUP(B191,'[1]Original Data'!$B$2:$D$554,3,FALSE)</f>
        <v>dwyer-inst.com</v>
      </c>
      <c r="D191" s="2">
        <f t="shared" si="2"/>
        <v>1</v>
      </c>
      <c r="E191" s="2"/>
      <c r="F191" s="3"/>
    </row>
    <row r="192" spans="1:6" x14ac:dyDescent="0.55000000000000004">
      <c r="A192" s="4">
        <v>191</v>
      </c>
      <c r="B192" s="2" t="s">
        <v>492</v>
      </c>
      <c r="C192" s="1" t="str">
        <f>VLOOKUP(B192,'[1]Original Data'!$B$2:$D$554,3,FALSE)</f>
        <v>eastontp.com</v>
      </c>
      <c r="D192" s="2">
        <f t="shared" ref="D192:D205" si="3">IF(C192=0,0,1)</f>
        <v>1</v>
      </c>
      <c r="E192" s="2"/>
      <c r="F192" s="3"/>
    </row>
    <row r="193" spans="1:6" x14ac:dyDescent="0.55000000000000004">
      <c r="A193" s="4">
        <v>192</v>
      </c>
      <c r="B193" s="2" t="s">
        <v>594</v>
      </c>
      <c r="C193" s="1" t="str">
        <f>VLOOKUP(B193,'[1]Original Data'!$B$2:$D$554,3,FALSE)</f>
        <v>girtzindustries.com</v>
      </c>
      <c r="D193" s="2">
        <f t="shared" si="3"/>
        <v>1</v>
      </c>
      <c r="E193" s="2"/>
      <c r="F193" s="3"/>
    </row>
    <row r="194" spans="1:6" x14ac:dyDescent="0.55000000000000004">
      <c r="A194" s="4">
        <v>193</v>
      </c>
      <c r="B194" s="2" t="s">
        <v>716</v>
      </c>
      <c r="C194" s="1" t="str">
        <f>VLOOKUP(B194,'[1]Original Data'!$B$2:$D$554,3,FALSE)</f>
        <v>inrib.com</v>
      </c>
      <c r="D194" s="2">
        <f t="shared" si="3"/>
        <v>1</v>
      </c>
      <c r="E194" s="2"/>
      <c r="F194" s="3"/>
    </row>
    <row r="195" spans="1:6" x14ac:dyDescent="0.55000000000000004">
      <c r="A195" s="4">
        <v>194</v>
      </c>
      <c r="B195" s="2" t="s">
        <v>765</v>
      </c>
      <c r="C195" s="1" t="str">
        <f>VLOOKUP(B195,'[1]Original Data'!$B$2:$D$554,3,FALSE)</f>
        <v>jordanmanufacturing.com</v>
      </c>
      <c r="D195" s="2">
        <f t="shared" si="3"/>
        <v>1</v>
      </c>
      <c r="E195" s="2"/>
      <c r="F195" s="3"/>
    </row>
    <row r="196" spans="1:6" x14ac:dyDescent="0.55000000000000004">
      <c r="A196" s="4">
        <v>195</v>
      </c>
      <c r="B196" s="2" t="s">
        <v>880</v>
      </c>
      <c r="C196" s="1" t="str">
        <f>VLOOKUP(B196,'[1]Original Data'!$B$2:$D$554,3,FALSE)</f>
        <v>marianinc.com</v>
      </c>
      <c r="D196" s="2">
        <f t="shared" si="3"/>
        <v>1</v>
      </c>
      <c r="E196" s="2"/>
      <c r="F196" s="3"/>
    </row>
    <row r="197" spans="1:6" x14ac:dyDescent="0.55000000000000004">
      <c r="A197" s="4">
        <v>196</v>
      </c>
      <c r="B197" s="13" t="s">
        <v>976</v>
      </c>
      <c r="C197" s="1" t="e">
        <f>VLOOKUP(B197,'[1]Original Data'!$B$2:$D$554,3,FALSE)</f>
        <v>#REF!</v>
      </c>
      <c r="D197" s="2" t="e">
        <f t="shared" si="3"/>
        <v>#REF!</v>
      </c>
      <c r="E197" s="2"/>
      <c r="F197" s="3">
        <v>0</v>
      </c>
    </row>
    <row r="198" spans="1:6" x14ac:dyDescent="0.55000000000000004">
      <c r="A198" s="4">
        <v>197</v>
      </c>
      <c r="B198" s="2" t="s">
        <v>1025</v>
      </c>
      <c r="C198" s="1" t="str">
        <f>VLOOKUP(B198,'[1]Original Data'!$B$2:$D$554,3,FALSE)</f>
        <v>regalbeloit.com</v>
      </c>
      <c r="D198" s="2">
        <f t="shared" si="3"/>
        <v>1</v>
      </c>
      <c r="E198" s="2"/>
      <c r="F198" s="3"/>
    </row>
    <row r="199" spans="1:6" x14ac:dyDescent="0.55000000000000004">
      <c r="A199" s="4">
        <v>198</v>
      </c>
      <c r="B199" s="2" t="s">
        <v>1056</v>
      </c>
      <c r="C199" s="1" t="str">
        <f>VLOOKUP(B199,'[1]Original Data'!$B$2:$D$554,3,FALSE)</f>
        <v>monticellospring.com</v>
      </c>
      <c r="D199" s="2">
        <f t="shared" si="3"/>
        <v>1</v>
      </c>
      <c r="E199" s="2"/>
      <c r="F199" s="3"/>
    </row>
    <row r="200" spans="1:6" x14ac:dyDescent="0.55000000000000004">
      <c r="A200" s="4">
        <v>199</v>
      </c>
      <c r="B200" s="2" t="s">
        <v>1099</v>
      </c>
      <c r="C200" s="1" t="str">
        <f>VLOOKUP(B200,'[1]Original Data'!$B$2:$D$554,3,FALSE)</f>
        <v>tdsdrive.com</v>
      </c>
      <c r="D200" s="2">
        <f t="shared" si="3"/>
        <v>1</v>
      </c>
      <c r="E200" s="2"/>
      <c r="F200" s="3"/>
    </row>
    <row r="201" spans="1:6" x14ac:dyDescent="0.55000000000000004">
      <c r="A201" s="4">
        <v>200</v>
      </c>
      <c r="B201" s="2" t="s">
        <v>1112</v>
      </c>
      <c r="C201" s="1" t="str">
        <f>VLOOKUP(B201,'[1]Original Data'!$B$2:$D$554,3,FALSE)</f>
        <v>scotts.com</v>
      </c>
      <c r="D201" s="2">
        <f t="shared" si="3"/>
        <v>1</v>
      </c>
      <c r="E201" s="2"/>
      <c r="F201" s="3"/>
    </row>
    <row r="202" spans="1:6" x14ac:dyDescent="0.55000000000000004">
      <c r="A202" s="4">
        <v>201</v>
      </c>
      <c r="B202" s="2" t="s">
        <v>1142</v>
      </c>
      <c r="C202" s="1" t="str">
        <f>VLOOKUP(B202,'[1]Original Data'!$B$2:$D$554,3,FALSE)</f>
        <v>usmolders.com</v>
      </c>
      <c r="D202" s="2">
        <f t="shared" si="3"/>
        <v>1</v>
      </c>
      <c r="E202" s="2"/>
      <c r="F202" s="3"/>
    </row>
    <row r="203" spans="1:6" x14ac:dyDescent="0.55000000000000004">
      <c r="A203" s="4">
        <v>202</v>
      </c>
      <c r="B203" s="2" t="s">
        <v>1145</v>
      </c>
      <c r="C203" s="1" t="str">
        <f>VLOOKUP(B203,'[1]Original Data'!$B$2:$D$554,3,FALSE)</f>
        <v>vanguardtrailer.com</v>
      </c>
      <c r="D203" s="2">
        <f t="shared" si="3"/>
        <v>1</v>
      </c>
      <c r="E203" s="2"/>
      <c r="F203" s="3"/>
    </row>
    <row r="204" spans="1:6" x14ac:dyDescent="0.55000000000000004">
      <c r="A204" s="4">
        <v>203</v>
      </c>
      <c r="B204" s="2" t="s">
        <v>909</v>
      </c>
      <c r="C204" s="1" t="str">
        <f>VLOOKUP(B204,'[1]Original Data'!$B$2:$D$554,3,FALSE)</f>
        <v>monsanto.com</v>
      </c>
      <c r="D204" s="2">
        <f t="shared" si="3"/>
        <v>1</v>
      </c>
      <c r="E204" s="2"/>
      <c r="F204" s="3"/>
    </row>
    <row r="205" spans="1:6" x14ac:dyDescent="0.55000000000000004">
      <c r="A205" s="4">
        <v>204</v>
      </c>
      <c r="B205" s="2" t="s">
        <v>360</v>
      </c>
      <c r="C205" s="1" t="str">
        <f>VLOOKUP(B205,'[1]Original Data'!$B$2:$D$554,3,FALSE)</f>
        <v>conagrabrands.com</v>
      </c>
      <c r="D205" s="2">
        <f t="shared" si="3"/>
        <v>1</v>
      </c>
      <c r="E205" s="2"/>
      <c r="F205" s="3"/>
    </row>
    <row r="206" spans="1:6" x14ac:dyDescent="0.55000000000000004">
      <c r="A206" s="4">
        <v>205</v>
      </c>
      <c r="B206" s="2" t="s">
        <v>168</v>
      </c>
      <c r="C206" s="2" t="s">
        <v>169</v>
      </c>
      <c r="D206" s="2">
        <v>1</v>
      </c>
      <c r="E206" s="2">
        <v>0</v>
      </c>
      <c r="F206" s="3"/>
    </row>
    <row r="207" spans="1:6" x14ac:dyDescent="0.55000000000000004">
      <c r="A207" s="4">
        <v>206</v>
      </c>
      <c r="B207" s="2" t="s">
        <v>331</v>
      </c>
      <c r="C207" s="2" t="s">
        <v>332</v>
      </c>
      <c r="D207" s="2">
        <v>1</v>
      </c>
      <c r="E207" s="2">
        <v>0</v>
      </c>
      <c r="F207" s="3"/>
    </row>
    <row r="208" spans="1:6" x14ac:dyDescent="0.55000000000000004">
      <c r="A208" s="4">
        <v>207</v>
      </c>
      <c r="B208" s="2" t="s">
        <v>1028</v>
      </c>
      <c r="C208" s="2" t="s">
        <v>1029</v>
      </c>
      <c r="D208" s="2">
        <v>1</v>
      </c>
      <c r="E208" s="2">
        <v>0</v>
      </c>
      <c r="F208" s="3"/>
    </row>
    <row r="209" spans="1:8" x14ac:dyDescent="0.55000000000000004">
      <c r="A209" s="4">
        <v>208</v>
      </c>
      <c r="B209" s="2" t="s">
        <v>1122</v>
      </c>
      <c r="C209" s="2" t="s">
        <v>1123</v>
      </c>
      <c r="D209" s="2">
        <v>1</v>
      </c>
      <c r="E209" s="2">
        <v>0</v>
      </c>
      <c r="F209" s="3"/>
    </row>
    <row r="210" spans="1:8" x14ac:dyDescent="0.55000000000000004">
      <c r="A210" s="4">
        <v>209</v>
      </c>
      <c r="B210" s="2" t="s">
        <v>269</v>
      </c>
      <c r="C210" s="2" t="s">
        <v>270</v>
      </c>
      <c r="D210" s="2">
        <v>1</v>
      </c>
      <c r="E210" s="2">
        <v>0</v>
      </c>
      <c r="F210" s="3"/>
    </row>
    <row r="211" spans="1:8" x14ac:dyDescent="0.55000000000000004">
      <c r="A211" s="4">
        <v>210</v>
      </c>
      <c r="B211" s="2" t="s">
        <v>1110</v>
      </c>
      <c r="C211" s="2" t="s">
        <v>1111</v>
      </c>
      <c r="D211" s="2">
        <v>1</v>
      </c>
      <c r="E211" s="2">
        <v>0</v>
      </c>
      <c r="F211" s="3"/>
    </row>
    <row r="212" spans="1:8" x14ac:dyDescent="0.55000000000000004">
      <c r="A212" s="4">
        <v>211</v>
      </c>
      <c r="B212" s="2" t="s">
        <v>866</v>
      </c>
      <c r="C212" s="2" t="s">
        <v>867</v>
      </c>
      <c r="D212" s="2">
        <v>1</v>
      </c>
      <c r="E212" s="2">
        <v>0</v>
      </c>
      <c r="F212" s="3"/>
    </row>
    <row r="213" spans="1:8" x14ac:dyDescent="0.55000000000000004">
      <c r="A213" s="4">
        <v>212</v>
      </c>
      <c r="B213" s="2" t="s">
        <v>911</v>
      </c>
      <c r="C213" s="2" t="s">
        <v>912</v>
      </c>
      <c r="D213" s="2">
        <v>1</v>
      </c>
      <c r="E213" s="2">
        <v>0</v>
      </c>
      <c r="F213" s="3"/>
    </row>
    <row r="214" spans="1:8" x14ac:dyDescent="0.55000000000000004">
      <c r="A214" s="4">
        <v>213</v>
      </c>
      <c r="B214" s="2" t="s">
        <v>1088</v>
      </c>
      <c r="C214" s="2" t="s">
        <v>1089</v>
      </c>
      <c r="D214" s="2">
        <v>1</v>
      </c>
      <c r="E214" s="2">
        <v>0</v>
      </c>
      <c r="F214" s="3"/>
    </row>
    <row r="215" spans="1:8" x14ac:dyDescent="0.55000000000000004">
      <c r="A215" s="4">
        <v>214</v>
      </c>
      <c r="B215" s="2" t="s">
        <v>77</v>
      </c>
      <c r="C215" s="2" t="s">
        <v>78</v>
      </c>
      <c r="D215" s="2">
        <v>1</v>
      </c>
      <c r="E215" s="2">
        <v>0</v>
      </c>
      <c r="F215" s="3"/>
    </row>
    <row r="216" spans="1:8" x14ac:dyDescent="0.55000000000000004">
      <c r="A216" s="4">
        <v>215</v>
      </c>
      <c r="B216" s="2" t="s">
        <v>1047</v>
      </c>
      <c r="C216" s="2">
        <v>0</v>
      </c>
      <c r="D216" s="2">
        <v>0</v>
      </c>
      <c r="E216" s="2">
        <v>0</v>
      </c>
      <c r="F216" s="3"/>
      <c r="H216">
        <v>0</v>
      </c>
    </row>
    <row r="217" spans="1:8" ht="14.7" thickBot="1" x14ac:dyDescent="0.6">
      <c r="A217" s="4">
        <v>216</v>
      </c>
      <c r="B217" s="5" t="s">
        <v>1128</v>
      </c>
      <c r="C217" s="5" t="s">
        <v>1129</v>
      </c>
      <c r="D217" s="5">
        <v>1</v>
      </c>
      <c r="E217" s="5">
        <v>0</v>
      </c>
      <c r="F217" s="6"/>
    </row>
  </sheetData>
  <conditionalFormatting sqref="B33">
    <cfRule type="duplicateValues" dxfId="10" priority="3"/>
  </conditionalFormatting>
  <conditionalFormatting sqref="B111">
    <cfRule type="duplicateValues" dxfId="9" priority="7"/>
  </conditionalFormatting>
  <conditionalFormatting sqref="B112">
    <cfRule type="duplicateValues" dxfId="8" priority="6"/>
  </conditionalFormatting>
  <conditionalFormatting sqref="B35">
    <cfRule type="duplicateValues" dxfId="7" priority="4"/>
  </conditionalFormatting>
  <conditionalFormatting sqref="B1:B1048576">
    <cfRule type="duplicateValues" dxfId="6" priority="2"/>
  </conditionalFormatting>
  <conditionalFormatting sqref="C1:C1048576">
    <cfRule type="duplicateValues" dxfId="5" priority="1"/>
  </conditionalFormatting>
  <conditionalFormatting sqref="B113:B205 B1:B32 B36:B110 B34">
    <cfRule type="duplicateValues" dxfId="4" priority="2590"/>
    <cfRule type="duplicateValues" dxfId="3" priority="2591"/>
  </conditionalFormatting>
  <conditionalFormatting sqref="B1:B32 B36:B205 B34">
    <cfRule type="duplicateValues" dxfId="2" priority="2606"/>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62174-85C8-453B-9FD1-5339B861566A}">
  <dimension ref="A3:I232"/>
  <sheetViews>
    <sheetView zoomScale="70" zoomScaleNormal="70" workbookViewId="0">
      <selection activeCell="A228" sqref="A228"/>
    </sheetView>
  </sheetViews>
  <sheetFormatPr defaultRowHeight="14.4" x14ac:dyDescent="0.55000000000000004"/>
  <cols>
    <col min="1" max="1" width="53.20703125" bestFit="1" customWidth="1"/>
    <col min="2" max="2" width="36.68359375" bestFit="1" customWidth="1"/>
    <col min="3" max="3" width="33" style="50" customWidth="1"/>
    <col min="4" max="4" width="54.68359375" style="50" customWidth="1"/>
    <col min="5" max="5" width="58.68359375" customWidth="1"/>
    <col min="7" max="7" width="54" customWidth="1"/>
    <col min="8" max="8" width="37.1015625" customWidth="1"/>
  </cols>
  <sheetData>
    <row r="3" spans="1:9" x14ac:dyDescent="0.55000000000000004">
      <c r="A3" s="128" t="s">
        <v>1353</v>
      </c>
      <c r="B3" t="s">
        <v>1549</v>
      </c>
      <c r="C3" s="50" t="s">
        <v>1550</v>
      </c>
      <c r="D3" s="135" t="s">
        <v>7</v>
      </c>
      <c r="E3" s="75" t="s">
        <v>8</v>
      </c>
      <c r="F3" s="75" t="s">
        <v>1540</v>
      </c>
      <c r="G3" s="75" t="s">
        <v>1541</v>
      </c>
      <c r="H3" s="75" t="s">
        <v>1542</v>
      </c>
      <c r="I3" s="75"/>
    </row>
    <row r="4" spans="1:9" s="139" customFormat="1" x14ac:dyDescent="0.55000000000000004">
      <c r="A4" s="140" t="s">
        <v>1547</v>
      </c>
      <c r="B4" s="141">
        <v>3</v>
      </c>
      <c r="C4" s="138"/>
      <c r="D4" s="138"/>
    </row>
    <row r="5" spans="1:9" ht="72" x14ac:dyDescent="0.55000000000000004">
      <c r="A5" s="130" t="s">
        <v>477</v>
      </c>
      <c r="B5" s="129">
        <v>1</v>
      </c>
      <c r="C5" s="50" t="str">
        <f>VLOOKUP(A5,'DATA for 227'!$B:$Q,7,FALSE)</f>
        <v xml:space="preserve">chemical plant </v>
      </c>
      <c r="D5" s="50" t="str">
        <f>VLOOKUP($A5,'DATA for 227'!$B:$Q,8,FALSE)</f>
        <v>DSM targets 17 global markets such as Animal Nutrition, automotive, furniture, textiles etc.. Which also includes paint and coatings - there is a chemical plant in Clinton county, indiana</v>
      </c>
      <c r="E5" s="50" t="str">
        <f>VLOOKUP($A5,'DATA for 227'!$B:$Q,9,FALSE)</f>
        <v>Royal DSM is a purpose-led global science-based company in Nutrition, Health and Sustainable Living. DSM delivers innovative business solutions for human nutrition, animal nutrition, personal care and aroma, medical devices, green products and applications, and new mobility and connectivity.</v>
      </c>
      <c r="F5" s="50" t="str">
        <f>VLOOKUP($A5,'DATA for 227'!$B:$Q,10,FALSE)</f>
        <v>ISO 9001:2008, CGMP, SQS</v>
      </c>
      <c r="G5" s="50">
        <f>VLOOKUP($A5,'DATA for 227'!$B:$Q,12,FALSE)</f>
        <v>0</v>
      </c>
      <c r="H5" s="50">
        <f>VLOOKUP($A5,'DATA for 227'!$B:$Q,14,FALSE)</f>
        <v>0</v>
      </c>
      <c r="I5" s="50"/>
    </row>
    <row r="6" spans="1:9" ht="57.6" x14ac:dyDescent="0.55000000000000004">
      <c r="A6" s="130" t="s">
        <v>662</v>
      </c>
      <c r="B6" s="129">
        <v>1</v>
      </c>
      <c r="C6" s="50" t="str">
        <f>VLOOKUP(A6,'DATA for 227'!$B:$Q,7,FALSE)</f>
        <v>Chemicals industry</v>
      </c>
      <c r="D6" s="50" t="s">
        <v>1552</v>
      </c>
      <c r="E6" s="50" t="str">
        <f>VLOOKUP($A6,'DATA for 227'!$B:$Q,9,FALSE)</f>
        <v>Houghton Fluidcare Inc. offers provides chemical management. Houghton Fluidcare Inc. was incorporated in 1999 and is based in Lafayette, Indiana.  Houghton Fluidcare Inc. operates as a subsidiary of Houghton International Inc.</v>
      </c>
      <c r="F6" s="50" t="str">
        <f>VLOOKUP($A6,'DATA for 227'!$B:$Q,10,FALSE)</f>
        <v>N</v>
      </c>
      <c r="G6" s="50" t="str">
        <f>VLOOKUP($A6,'DATA for 227'!$B:$Q,12,FALSE)</f>
        <v>latest tribology equipment</v>
      </c>
      <c r="H6" s="50">
        <f>VLOOKUP($A6,'DATA for 227'!$B:$Q,14,FALSE)</f>
        <v>0</v>
      </c>
    </row>
    <row r="7" spans="1:9" ht="72" x14ac:dyDescent="0.55000000000000004">
      <c r="A7" s="130" t="s">
        <v>666</v>
      </c>
      <c r="B7" s="129">
        <v>1</v>
      </c>
      <c r="C7" s="50" t="str">
        <f>VLOOKUP(A7,'DATA for 227'!$B:$Q,7,FALSE)</f>
        <v>Chemicals industry</v>
      </c>
      <c r="D7" s="50" t="str">
        <f>VLOOKUP($A7,'DATA for 227'!$B:$Q,8,FALSE)</f>
        <v xml:space="preserve"> Houghton delivers solutions and services to meet challenges in industries like: Aerospace, Aluminium Finishing, Automotive Components, Automotive OEM, Bearing, Beverage Can, General Industry, Heat Treatment, Heavy Machinery, Mining, Non-Ferrous, Offshore, Steel, </v>
      </c>
      <c r="E7" s="50" t="str">
        <f>VLOOKUP($A7,'DATA for 227'!$B:$Q,9,FALSE)</f>
        <v>Houghton International is a global leader in delivering advanced metalworking fluids and services for the automotive, aerospace, metals, mining, machinery, offshore and beverage industries</v>
      </c>
      <c r="F7" s="50" t="str">
        <f>VLOOKUP($A7,'DATA for 227'!$B:$Q,10,FALSE)</f>
        <v>N</v>
      </c>
      <c r="G7" s="50">
        <f>VLOOKUP($A7,'DATA for 227'!$B:$Q,12,FALSE)</f>
        <v>0</v>
      </c>
      <c r="H7" s="50">
        <f>VLOOKUP($A7,'DATA for 227'!$B:$Q,14,FALSE)</f>
        <v>0</v>
      </c>
    </row>
    <row r="8" spans="1:9" s="143" customFormat="1" x14ac:dyDescent="0.55000000000000004">
      <c r="A8" s="140" t="s">
        <v>303</v>
      </c>
      <c r="B8" s="141">
        <v>9</v>
      </c>
      <c r="C8" s="142" t="e">
        <f>VLOOKUP(A8,'DATA for 227'!$B:$Q,7,FALSE)</f>
        <v>#N/A</v>
      </c>
      <c r="D8" s="142" t="e">
        <f>VLOOKUP($A8,'DATA for 227'!$B:$Q,8,FALSE)</f>
        <v>#N/A</v>
      </c>
      <c r="E8" s="142" t="e">
        <f>VLOOKUP($A8,'DATA for 227'!$B:$Q,9,FALSE)</f>
        <v>#N/A</v>
      </c>
      <c r="F8" s="142" t="e">
        <f>VLOOKUP($A8,'DATA for 227'!$B:$Q,10,FALSE)</f>
        <v>#N/A</v>
      </c>
      <c r="G8" s="142" t="e">
        <f>VLOOKUP($A8,'DATA for 227'!$B:$Q,12,FALSE)</f>
        <v>#N/A</v>
      </c>
      <c r="H8" s="142" t="e">
        <f>VLOOKUP($A8,'DATA for 227'!$B:$Q,14,FALSE)</f>
        <v>#N/A</v>
      </c>
    </row>
    <row r="9" spans="1:9" s="147" customFormat="1" x14ac:dyDescent="0.55000000000000004">
      <c r="A9" s="144" t="s">
        <v>64</v>
      </c>
      <c r="B9" s="145">
        <v>1</v>
      </c>
      <c r="C9" s="146" t="str">
        <f>VLOOKUP(A9,'DATA for 227'!$B:$Q,7,FALSE)</f>
        <v>consultant services</v>
      </c>
      <c r="D9" s="146">
        <f>VLOOKUP($A9,'DATA for 227'!$B:$Q,8,FALSE)</f>
        <v>0</v>
      </c>
      <c r="E9" s="146" t="str">
        <f>VLOOKUP($A9,'DATA for 227'!$B:$Q,9,FALSE)</f>
        <v>providers of lighting and building management solutions</v>
      </c>
      <c r="F9" s="146" t="str">
        <f>VLOOKUP($A9,'DATA for 227'!$B:$Q,10,FALSE)</f>
        <v>N</v>
      </c>
      <c r="G9" s="146" t="str">
        <f>VLOOKUP($A9,'DATA for 227'!$B:$Q,12,FALSE)</f>
        <v>eldoLED,LED driver technology</v>
      </c>
      <c r="H9" s="146">
        <f>VLOOKUP($A9,'DATA for 227'!$B:$Q,14,FALSE)</f>
        <v>0</v>
      </c>
    </row>
    <row r="10" spans="1:9" s="147" customFormat="1" ht="43.2" x14ac:dyDescent="0.55000000000000004">
      <c r="A10" s="144" t="s">
        <v>69</v>
      </c>
      <c r="B10" s="145">
        <v>1</v>
      </c>
      <c r="C10" s="146" t="str">
        <f>VLOOKUP(A10,'DATA for 227'!$B:$Q,7,FALSE)</f>
        <v>Consultant services</v>
      </c>
      <c r="D10" s="146">
        <f>VLOOKUP($A10,'DATA for 227'!$B:$Q,8,FALSE)</f>
        <v>0</v>
      </c>
      <c r="E10" s="146" t="str">
        <f>VLOOKUP($A10,'DATA for 227'!$B:$Q,9,FALSE)</f>
        <v>A design/build electrical contractor specializing in all areas of design, installation and maintenance for the lighting, electrical and signage specialty fields; Lighting, electrical and signage services</v>
      </c>
      <c r="F10" s="146" t="str">
        <f>VLOOKUP($A10,'DATA for 227'!$B:$Q,10,FALSE)</f>
        <v>N</v>
      </c>
      <c r="G10" s="146">
        <f>VLOOKUP($A10,'DATA for 227'!$B:$Q,12,FALSE)</f>
        <v>0</v>
      </c>
      <c r="H10" s="146">
        <f>VLOOKUP($A10,'DATA for 227'!$B:$Q,14,FALSE)</f>
        <v>0</v>
      </c>
    </row>
    <row r="11" spans="1:9" s="147" customFormat="1" ht="28.8" x14ac:dyDescent="0.55000000000000004">
      <c r="A11" s="144" t="s">
        <v>155</v>
      </c>
      <c r="B11" s="145">
        <v>1</v>
      </c>
      <c r="C11" s="146" t="str">
        <f>VLOOKUP(A11,'DATA for 227'!$B:$Q,7,FALSE)</f>
        <v>Consulting services (aerospace related)</v>
      </c>
      <c r="D11" s="146" t="str">
        <f>VLOOKUP($A11,'DATA for 227'!$B:$Q,8,FALSE)</f>
        <v>Engineering design and field support, failure analysis support , project mgmt support</v>
      </c>
      <c r="E11" s="146">
        <f>VLOOKUP($A11,'DATA for 227'!$B:$Q,9,FALSE)</f>
        <v>0</v>
      </c>
      <c r="F11" s="146" t="str">
        <f>VLOOKUP($A11,'DATA for 227'!$B:$Q,10,FALSE)</f>
        <v>N</v>
      </c>
      <c r="G11" s="146">
        <f>VLOOKUP($A11,'DATA for 227'!$B:$Q,12,FALSE)</f>
        <v>0</v>
      </c>
      <c r="H11" s="146">
        <f>VLOOKUP($A11,'DATA for 227'!$B:$Q,14,FALSE)</f>
        <v>0</v>
      </c>
    </row>
    <row r="12" spans="1:9" s="147" customFormat="1" ht="72" x14ac:dyDescent="0.55000000000000004">
      <c r="A12" s="144" t="s">
        <v>301</v>
      </c>
      <c r="B12" s="145">
        <v>1</v>
      </c>
      <c r="C12" s="146" t="str">
        <f>VLOOKUP(A12,'DATA for 227'!$B:$Q,7,FALSE)</f>
        <v>Consultants</v>
      </c>
      <c r="D12" s="146" t="str">
        <f>VLOOKUP($A12,'DATA for 227'!$B:$Q,8,FALSE)</f>
        <v>Services:, Business Management Consulting, Tax Resolution &amp; Preparation-Personal &amp; Business, Payroll &amp; Bookkeeping Services, Financial Planning &amp; Financial Advisement, Financial Statements, Crisis Management, CFO &amp; Controller Services, Accounting , IRS Mediation and Resolution, Accounts Payable &amp; Accounts Receivable</v>
      </c>
      <c r="E12" s="146" t="str">
        <f>VLOOKUP($A12,'DATA for 227'!$B:$Q,9,FALSE)</f>
        <v xml:space="preserve">CFO TO GO® is an affordable way to have a senior-level CFO or Controller involved with your company. We help entrepreneurs succeed by offering enterprise level service for small and midsize companies. </v>
      </c>
      <c r="F12" s="146" t="str">
        <f>VLOOKUP($A12,'DATA for 227'!$B:$Q,10,FALSE)</f>
        <v>N</v>
      </c>
      <c r="G12" s="146">
        <f>VLOOKUP($A12,'DATA for 227'!$B:$Q,12,FALSE)</f>
        <v>0</v>
      </c>
      <c r="H12" s="146">
        <f>VLOOKUP($A12,'DATA for 227'!$B:$Q,14,FALSE)</f>
        <v>0</v>
      </c>
    </row>
    <row r="13" spans="1:9" s="147" customFormat="1" ht="72" x14ac:dyDescent="0.55000000000000004">
      <c r="A13" s="144" t="s">
        <v>438</v>
      </c>
      <c r="B13" s="145">
        <v>1</v>
      </c>
      <c r="C13" s="146" t="str">
        <f>VLOOKUP(A13,'DATA for 227'!$B:$Q,7,FALSE)</f>
        <v>Consultant services</v>
      </c>
      <c r="D13" s="146" t="str">
        <f>VLOOKUP($A13,'DATA for 227'!$B:$Q,8,FALSE)</f>
        <v>Business management consultant; SPECIALITIES: Roadway and Site Lighting, Water/Wastewater electrical design, Airport LIghting, and Industrial and Railway Lighting</v>
      </c>
      <c r="E13" s="146" t="str">
        <f>VLOOKUP($A13,'DATA for 227'!$B:$Q,9,FALSE)</f>
        <v>The company is registered as a Woman Business Enterprise in a number of jurisdictions including the State of Indiana, and the City of Indianapolis, as well as being DBE and SB certified. We are certified by INDOT to do roadway and site lighting . Debbie is licensed in Indian, North Carolina, Georgia, Virginia, and Michigan.</v>
      </c>
      <c r="F13" s="146" t="str">
        <f>VLOOKUP($A13,'DATA for 227'!$B:$Q,10,FALSE)</f>
        <v>N</v>
      </c>
      <c r="G13" s="146">
        <f>VLOOKUP($A13,'DATA for 227'!$B:$Q,12,FALSE)</f>
        <v>0</v>
      </c>
      <c r="H13" s="146">
        <f>VLOOKUP($A13,'DATA for 227'!$B:$Q,14,FALSE)</f>
        <v>0</v>
      </c>
    </row>
    <row r="14" spans="1:9" s="147" customFormat="1" ht="115.2" x14ac:dyDescent="0.55000000000000004">
      <c r="A14" s="144" t="s">
        <v>458</v>
      </c>
      <c r="B14" s="145">
        <v>1</v>
      </c>
      <c r="C14" s="146" t="str">
        <f>VLOOKUP(A14,'DATA for 227'!$B:$Q,7,FALSE)</f>
        <v>partent law consulting firm</v>
      </c>
      <c r="D14" s="146" t="str">
        <f>VLOOKUP($A14,'DATA for 227'!$B:$Q,8,FALSE)</f>
        <v>We have a particular focus on chemical and biological patents and other related intellectual property matters</v>
      </c>
      <c r="E14" s="146" t="str">
        <f>VLOOKUP($A14,'DATA for 227'!$B:$Q,9,FALSE)</f>
        <v>West Lafayette Intellectual Property Lawyer; D'Hue Law, LLC in West Lafayette, Indiana offers highly skilled and focused representation for legal matters relating to patent law. We have a particular focus on chemical and biological patents and other related intellectual property matters. D'Hue Law clients tend to be in-house patent counsel, small or start up business owners, or solo inventors who need efficient, effective, and affordable chemical and biotechnical patent applications and prosecution</v>
      </c>
      <c r="F14" s="146" t="str">
        <f>VLOOKUP($A14,'DATA for 227'!$B:$Q,10,FALSE)</f>
        <v>N</v>
      </c>
      <c r="G14" s="146">
        <f>VLOOKUP($A14,'DATA for 227'!$B:$Q,12,FALSE)</f>
        <v>0</v>
      </c>
      <c r="H14" s="146">
        <f>VLOOKUP($A14,'DATA for 227'!$B:$Q,14,FALSE)</f>
        <v>0</v>
      </c>
    </row>
    <row r="15" spans="1:9" s="147" customFormat="1" ht="28.8" x14ac:dyDescent="0.55000000000000004">
      <c r="A15" s="144" t="s">
        <v>632</v>
      </c>
      <c r="B15" s="145">
        <v>1</v>
      </c>
      <c r="C15" s="146" t="str">
        <f>VLOOKUP(A15,'DATA for 227'!$B:$Q,7,FALSE)</f>
        <v xml:space="preserve">Consulting services </v>
      </c>
      <c r="D15" s="146" t="str">
        <f>VLOOKUP($A15,'DATA for 227'!$B:$Q,8,FALSE)</f>
        <v>tax preparation aspect</v>
      </c>
      <c r="E15" s="146" t="str">
        <f>VLOOKUP($A15,'DATA for 227'!$B:$Q,9,FALSE)</f>
        <v>Everyone dreams of getting the most from their tax return as possible. At Hayden Consulting, Inc., we are dedicated to that very cause.</v>
      </c>
      <c r="F15" s="146" t="str">
        <f>VLOOKUP($A15,'DATA for 227'!$B:$Q,10,FALSE)</f>
        <v>N</v>
      </c>
      <c r="G15" s="146">
        <f>VLOOKUP($A15,'DATA for 227'!$B:$Q,12,FALSE)</f>
        <v>0</v>
      </c>
      <c r="H15" s="146">
        <f>VLOOKUP($A15,'DATA for 227'!$B:$Q,14,FALSE)</f>
        <v>0</v>
      </c>
    </row>
    <row r="16" spans="1:9" ht="86.4" x14ac:dyDescent="0.55000000000000004">
      <c r="A16" s="130" t="s">
        <v>732</v>
      </c>
      <c r="B16" s="129">
        <v>1</v>
      </c>
      <c r="C16" s="50" t="str">
        <f>VLOOKUP(A16,'DATA for 227'!$B:$Q,7,FALSE)</f>
        <v>Consultants</v>
      </c>
      <c r="D16" s="50" t="str">
        <f>VLOOKUP($A16,'DATA for 227'!$B:$Q,8,FALSE)</f>
        <v>What they offer: Customer Engagement: Intelligent Virtual Assistants, Social Customer Care: Interactions Digital Roots, Why Interactions: Do More with Interactions</v>
      </c>
      <c r="E16" s="50" t="str">
        <f>VLOOKUP($A16,'DATA for 227'!$B:$Q,9,FALSE)</f>
        <v>Who they help: Communications, Finance &amp; Banking, Healthcare, Insurance, Restaurants, Retail &amp; Technology, Travel &amp; Hospitality, Utilities                       How they do: 
Adaptive Understanding: AI with a Human Touch, Speech &amp; Language Solutions: Powering Intelligent Applications, Security &amp; Privacy: Security at an Enterprise Scale</v>
      </c>
      <c r="F16" s="50" t="str">
        <f>VLOOKUP($A16,'DATA for 227'!$B:$Q,10,FALSE)</f>
        <v>N</v>
      </c>
      <c r="G16" s="50">
        <f>VLOOKUP($A16,'DATA for 227'!$B:$Q,12,FALSE)</f>
        <v>0</v>
      </c>
      <c r="H16" s="50">
        <f>VLOOKUP($A16,'DATA for 227'!$B:$Q,14,FALSE)</f>
        <v>0</v>
      </c>
    </row>
    <row r="17" spans="1:8" ht="28.8" x14ac:dyDescent="0.55000000000000004">
      <c r="A17" s="130" t="s">
        <v>794</v>
      </c>
      <c r="B17" s="129">
        <v>1</v>
      </c>
      <c r="C17" s="50" t="str">
        <f>VLOOKUP(A17,'DATA for 227'!$B:$Q,7,FALSE)</f>
        <v>business mgmt consultant</v>
      </c>
      <c r="D17" s="50" t="str">
        <f>VLOOKUP($A17,'DATA for 227'!$B:$Q,8,FALSE)</f>
        <v>How they help:Grow Your Profits,Improve Your Marketing,Management Programs,For Framers</v>
      </c>
      <c r="E17" s="50">
        <f>VLOOKUP($A17,'DATA for 227'!$B:$Q,9,FALSE)</f>
        <v>0</v>
      </c>
      <c r="F17" s="50" t="str">
        <f>VLOOKUP($A17,'DATA for 227'!$B:$Q,10,FALSE)</f>
        <v>N</v>
      </c>
      <c r="G17" s="50">
        <f>VLOOKUP($A17,'DATA for 227'!$B:$Q,12,FALSE)</f>
        <v>0</v>
      </c>
      <c r="H17" s="50">
        <f>VLOOKUP($A17,'DATA for 227'!$B:$Q,14,FALSE)</f>
        <v>0</v>
      </c>
    </row>
    <row r="18" spans="1:8" x14ac:dyDescent="0.55000000000000004">
      <c r="A18" s="140" t="s">
        <v>1358</v>
      </c>
      <c r="B18" s="141">
        <v>10</v>
      </c>
      <c r="C18" s="50" t="e">
        <f>VLOOKUP(A18,'DATA for 227'!$B:$Q,7,FALSE)</f>
        <v>#N/A</v>
      </c>
      <c r="D18" s="50" t="e">
        <f>VLOOKUP($A18,'DATA for 227'!$B:$Q,8,FALSE)</f>
        <v>#N/A</v>
      </c>
      <c r="E18" s="50" t="e">
        <f>VLOOKUP($A18,'DATA for 227'!$B:$Q,9,FALSE)</f>
        <v>#N/A</v>
      </c>
      <c r="F18" s="50" t="e">
        <f>VLOOKUP($A18,'DATA for 227'!$B:$Q,10,FALSE)</f>
        <v>#N/A</v>
      </c>
      <c r="G18" s="50" t="e">
        <f>VLOOKUP($A18,'DATA for 227'!$B:$Q,12,FALSE)</f>
        <v>#N/A</v>
      </c>
      <c r="H18" s="50" t="e">
        <f>VLOOKUP($A18,'DATA for 227'!$B:$Q,14,FALSE)</f>
        <v>#N/A</v>
      </c>
    </row>
    <row r="19" spans="1:8" ht="129.6" x14ac:dyDescent="0.55000000000000004">
      <c r="A19" s="130" t="s">
        <v>42</v>
      </c>
      <c r="B19" s="129">
        <v>1</v>
      </c>
      <c r="C19" s="50" t="str">
        <f>VLOOKUP(A19,'DATA for 227'!$B:$Q,7,FALSE)</f>
        <v>Distributor - rolled products</v>
      </c>
      <c r="D19" s="50" t="str">
        <f>VLOOKUP($A19,'DATA for 227'!$B:$Q,8,FALSE)</f>
        <v xml:space="preserve">Copper, Brass, Phos Bronze, Cupro Nickel Alloys- along with Aluminum, Stainless and Carbon Steel. light fabrication in the form of: Slitting, Cut-To-Length, Traverse Winding, Commerical Tinning, Tension Leveling, Edging, Decambering and we can supply Electro Plated Product- 
</v>
      </c>
      <c r="E19" s="50" t="str">
        <f>VLOOKUP($A19,'DATA for 227'!$B:$Q,9,FALSE)</f>
        <v>Distributors for : Luvata
PMX Industries
Nacobre
Hussey Copper
Brush Wellman
The Miller Co.
KM Europa Metal AG
Precision Specialty Metal;                                           Just 3 locations - Indiana (1) and Texas (2)</v>
      </c>
      <c r="F19" s="50" t="str">
        <f>VLOOKUP($A19,'DATA for 227'!$B:$Q,10,FALSE)</f>
        <v>ISO 9001</v>
      </c>
      <c r="G19" s="50">
        <f>VLOOKUP($A19,'DATA for 227'!$B:$Q,12,FALSE)</f>
        <v>0</v>
      </c>
      <c r="H19" s="50">
        <f>VLOOKUP($A19,'DATA for 227'!$B:$Q,14,FALSE)</f>
        <v>0</v>
      </c>
    </row>
    <row r="20" spans="1:8" x14ac:dyDescent="0.55000000000000004">
      <c r="A20" s="130" t="s">
        <v>160</v>
      </c>
      <c r="B20" s="129">
        <v>1</v>
      </c>
      <c r="C20" s="50" t="str">
        <f>VLOOKUP(A20,'DATA for 227'!$B:$Q,7,FALSE)</f>
        <v>Distributor</v>
      </c>
      <c r="D20" s="50" t="str">
        <f>VLOOKUP($A20,'DATA for 227'!$B:$Q,8,FALSE)</f>
        <v>plumbing, HVAC, and industrial piping products</v>
      </c>
      <c r="E20" s="50">
        <f>VLOOKUP($A20,'DATA for 227'!$B:$Q,9,FALSE)</f>
        <v>0</v>
      </c>
      <c r="F20" s="50" t="str">
        <f>VLOOKUP($A20,'DATA for 227'!$B:$Q,10,FALSE)</f>
        <v>N</v>
      </c>
      <c r="G20" s="50">
        <f>VLOOKUP($A20,'DATA for 227'!$B:$Q,12,FALSE)</f>
        <v>0</v>
      </c>
      <c r="H20" s="50">
        <f>VLOOKUP($A20,'DATA for 227'!$B:$Q,14,FALSE)</f>
        <v>0</v>
      </c>
    </row>
    <row r="21" spans="1:8" ht="187.2" x14ac:dyDescent="0.55000000000000004">
      <c r="A21" s="130" t="s">
        <v>201</v>
      </c>
      <c r="B21" s="129">
        <v>1</v>
      </c>
      <c r="C21" s="50" t="str">
        <f>VLOOKUP(A21,'DATA for 227'!$B:$Q,7,FALSE)</f>
        <v>distributor</v>
      </c>
      <c r="D21" s="50" t="str">
        <f>VLOOKUP($A21,'DATA for 227'!$B:$Q,8,FALSE)</f>
        <v>Digital Blackline Printing
Scanning and Digital CAD Plotting
Document Management Services
Distribution Services
Scanning to Files for Archiving
Specification Book Printing
Blue Line Reproductions
Laminating and Mounting            HP Plotters and Plotter Supplies
Ink Jet Bonds, Vellums, and Film
Engineering Copiers
Xerographic and Diazo Media
CAD and Drafting Furniture
Drafting Supplies</v>
      </c>
      <c r="E21" s="50" t="str">
        <f>VLOOKUP($A21,'DATA for 227'!$B:$Q,9,FALSE)</f>
        <v>They assist the architectural, engineering, and construction industries from beginning designs to the distribution of prints of their various projects by providing the equipment, supplies, and reproduction methods necessary to complete the process.</v>
      </c>
      <c r="F21" s="50" t="str">
        <f>VLOOKUP($A21,'DATA for 227'!$B:$Q,10,FALSE)</f>
        <v>N</v>
      </c>
      <c r="G21" s="50">
        <f>VLOOKUP($A21,'DATA for 227'!$B:$Q,12,FALSE)</f>
        <v>0</v>
      </c>
      <c r="H21" s="50">
        <f>VLOOKUP($A21,'DATA for 227'!$B:$Q,14,FALSE)</f>
        <v>0</v>
      </c>
    </row>
    <row r="22" spans="1:8" ht="43.2" x14ac:dyDescent="0.55000000000000004">
      <c r="A22" s="130" t="s">
        <v>230</v>
      </c>
      <c r="B22" s="129">
        <v>1</v>
      </c>
      <c r="C22" s="50" t="str">
        <f>VLOOKUP(A22,'DATA for 227'!$B:$Q,7,FALSE)</f>
        <v>Distributor</v>
      </c>
      <c r="D22" s="50" t="str">
        <f>VLOOKUP($A22,'DATA for 227'!$B:$Q,8,FALSE)</f>
        <v>Books</v>
      </c>
      <c r="E22" s="50" t="str">
        <f>VLOOKUP($A22,'DATA for 227'!$B:$Q,9,FALSE)</f>
        <v>Business First Books handles book fulfillment for some of the top companies in North America and provides book distribution on the Local, National, and International levels.</v>
      </c>
      <c r="F22" s="50" t="str">
        <f>VLOOKUP($A22,'DATA for 227'!$B:$Q,10,FALSE)</f>
        <v>N</v>
      </c>
      <c r="G22" s="50">
        <f>VLOOKUP($A22,'DATA for 227'!$B:$Q,12,FALSE)</f>
        <v>0</v>
      </c>
      <c r="H22" s="50">
        <f>VLOOKUP($A22,'DATA for 227'!$B:$Q,14,FALSE)</f>
        <v>0</v>
      </c>
    </row>
    <row r="23" spans="1:8" ht="72" x14ac:dyDescent="0.55000000000000004">
      <c r="A23" s="130" t="s">
        <v>260</v>
      </c>
      <c r="B23" s="129">
        <v>1</v>
      </c>
      <c r="C23" s="50" t="str">
        <f>VLOOKUP(A23,'DATA for 227'!$B:$Q,7,FALSE)</f>
        <v>trading, purchasing and distributing grain and other agricultural commodities</v>
      </c>
      <c r="D23" s="50" t="str">
        <f>VLOOKUP($A23,'DATA for 227'!$B:$Q,8,FALSE)</f>
        <v>Solutions: Animal industry, Food and beverage, bioindustrial, food service, agriculture, risk management, meat and poultry, industrial, beauty, pharma, transportation</v>
      </c>
      <c r="E23" s="50" t="str">
        <f>VLOOKUP($A23,'DATA for 227'!$B:$Q,9,FALSE)</f>
        <v>We bring food, agricultural, financial and industrial products to people who need them all around the world; We have around 24,000 employees across the world serving food and beverage manufacturers, foodservice companies and retailers with food ingredients as well as food and non-food applications</v>
      </c>
      <c r="F23" s="50" t="str">
        <f>VLOOKUP($A23,'DATA for 227'!$B:$Q,10,FALSE)</f>
        <v>N</v>
      </c>
      <c r="G23" s="50">
        <f>VLOOKUP($A23,'DATA for 227'!$B:$Q,12,FALSE)</f>
        <v>0</v>
      </c>
      <c r="H23" s="50">
        <f>VLOOKUP($A23,'DATA for 227'!$B:$Q,14,FALSE)</f>
        <v>0</v>
      </c>
    </row>
    <row r="24" spans="1:8" ht="72" x14ac:dyDescent="0.55000000000000004">
      <c r="A24" s="130" t="s">
        <v>297</v>
      </c>
      <c r="B24" s="129">
        <v>1</v>
      </c>
      <c r="C24" s="50" t="str">
        <f>VLOOKUP(A24,'DATA for 227'!$B:$Q,7,FALSE)</f>
        <v>distributor</v>
      </c>
      <c r="D24" s="50" t="str">
        <f>VLOOKUP($A24,'DATA for 227'!$B:$Q,8,FALSE)</f>
        <v>Coca-cola</v>
      </c>
      <c r="E24" s="50" t="str">
        <f>VLOOKUP($A24,'DATA for 227'!$B:$Q,9,FALSE)</f>
        <v>Central Coca-Cola Bottling Company, Inc. markets and distributes coca cola carbonated and non-carbonated beverages. The company is based in Richmond, Virginia. As of February 28, 2006, Central Coca-Cola Bottling Company, Inc. operates as a subsidiary of Coca-Cola Refreshments USA, Inc.</v>
      </c>
      <c r="F24" s="50" t="str">
        <f>VLOOKUP($A24,'DATA for 227'!$B:$Q,10,FALSE)</f>
        <v>N</v>
      </c>
      <c r="G24" s="50">
        <f>VLOOKUP($A24,'DATA for 227'!$B:$Q,12,FALSE)</f>
        <v>0</v>
      </c>
      <c r="H24" s="50">
        <f>VLOOKUP($A24,'DATA for 227'!$B:$Q,14,FALSE)</f>
        <v>0</v>
      </c>
    </row>
    <row r="25" spans="1:8" ht="57.6" x14ac:dyDescent="0.55000000000000004">
      <c r="A25" s="130" t="s">
        <v>314</v>
      </c>
      <c r="B25" s="129">
        <v>1</v>
      </c>
      <c r="C25" s="50" t="str">
        <f>VLOOKUP(A25,'DATA for 227'!$B:$Q,7,FALSE)</f>
        <v>distributors</v>
      </c>
      <c r="D25" s="50" t="str">
        <f>VLOOKUP($A25,'DATA for 227'!$B:$Q,8,FALSE)</f>
        <v>Cintas leads the industry in supplying corporate identity uniform programs, providing entrance and logo mats, restroom supplies, promotional products, first aid, safety, fire protection products and services, and industrial carpet and tile cleaning</v>
      </c>
      <c r="E25" s="50" t="str">
        <f>VLOOKUP($A25,'DATA for 227'!$B:$Q,9,FALSE)</f>
        <v>Headquartered in Cincinnati, Ohio, Cintas Corporation provides highly specialized products and services to over 900,000 customers that range from independent auto repair shops to large hotel chains.</v>
      </c>
      <c r="F25" s="50" t="str">
        <f>VLOOKUP($A25,'DATA for 227'!$B:$Q,10,FALSE)</f>
        <v>N</v>
      </c>
      <c r="G25" s="50">
        <f>VLOOKUP($A25,'DATA for 227'!$B:$Q,12,FALSE)</f>
        <v>0</v>
      </c>
      <c r="H25" s="50">
        <f>VLOOKUP($A25,'DATA for 227'!$B:$Q,14,FALSE)</f>
        <v>0</v>
      </c>
    </row>
    <row r="26" spans="1:8" ht="144" x14ac:dyDescent="0.55000000000000004">
      <c r="A26" s="130" t="s">
        <v>495</v>
      </c>
      <c r="B26" s="129">
        <v>1</v>
      </c>
      <c r="C26" s="50" t="str">
        <f>VLOOKUP(A26,'DATA for 227'!$B:$Q,7,FALSE)</f>
        <v>distributor</v>
      </c>
      <c r="D26" s="50" t="str">
        <f>VLOOKUP($A26,'DATA for 227'!$B:$Q,8,FALSE)</f>
        <v>Pneumatic &amp; Electric Assembly Tools, Torque Measurement &amp; Quality Control, Automated Assembly, Assembly Tool Accessories, Workstation Accessories, Tool Support &amp; Suspension, Material Removal &amp; Riveting Equipment, Material Handling / Ergonomic Assistance, Complete Line</v>
      </c>
      <c r="E26" s="50" t="str">
        <f>VLOOKUP($A26,'DATA for 227'!$B:$Q,9,FALSE)</f>
        <v>Edlo Sales &amp; Engineering has been servicing Indiana for nearly 50 years. Founded in 1963 and Headquartered in Logansport, Indiana, our local Sales Engineers and full line Repair Center work together to supply solutions for your assembly, quality, da ta collection, and material handling needs. Edlo Sales &amp; Engineering’s primary goal is to find a solution for all of your application needs, large or small. We have established a reputation for providing top notch technical assistance along with premium service after the sale. Industry leading product lines and our commitment to excellence has made Edlo Sales &amp; Engineering Indiana’s number one assembly and material handling distributor</v>
      </c>
      <c r="F26" s="50" t="str">
        <f>VLOOKUP($A26,'DATA for 227'!$B:$Q,10,FALSE)</f>
        <v>N</v>
      </c>
      <c r="G26" s="50" t="str">
        <f>VLOOKUP($A26,'DATA for 227'!$B:$Q,12,FALSE)</f>
        <v>Large Testing And Repair Facility_x000D_
Complete Array of Load Cells and Testing Equipment</v>
      </c>
      <c r="H26" s="50">
        <f>VLOOKUP($A26,'DATA for 227'!$B:$Q,14,FALSE)</f>
        <v>0</v>
      </c>
    </row>
    <row r="27" spans="1:8" ht="86.4" x14ac:dyDescent="0.55000000000000004">
      <c r="A27" s="130" t="s">
        <v>801</v>
      </c>
      <c r="B27" s="129">
        <v>1</v>
      </c>
      <c r="C27" s="50" t="str">
        <f>VLOOKUP(A27,'DATA for 227'!$B:$Q,7,FALSE)</f>
        <v>distributor cum manufacturer</v>
      </c>
      <c r="D27" s="50" t="str">
        <f>VLOOKUP($A27,'DATA for 227'!$B:$Q,8,FALSE)</f>
        <v>Our product line includes wood trusses, engineered wood products, pre-fabricated wall panels, and steel beams &amp; columns</v>
      </c>
      <c r="E27" s="50" t="str">
        <f>VLOOKUP($A27,'DATA for 227'!$B:$Q,9,FALSE)</f>
        <v>KA Components manufactures and distributes purpose-built structural building components for Residential, Multi-family, Light Commercial, and Agricultural structures.  Our product line includes wood trusses, engineered wood products, pre-fabricated wall panels, and steel beams &amp; columns - all sold exclusively through Lumber Dealers in Indiana, Illinois, and portions of Michigan &amp; Ohio.  </v>
      </c>
      <c r="F27" s="50" t="str">
        <f>VLOOKUP($A27,'DATA for 227'!$B:$Q,10,FALSE)</f>
        <v>N</v>
      </c>
      <c r="G27" s="50">
        <f>VLOOKUP($A27,'DATA for 227'!$B:$Q,12,FALSE)</f>
        <v>0</v>
      </c>
      <c r="H27" s="50">
        <f>VLOOKUP($A27,'DATA for 227'!$B:$Q,14,FALSE)</f>
        <v>0</v>
      </c>
    </row>
    <row r="28" spans="1:8" ht="86.4" x14ac:dyDescent="0.55000000000000004">
      <c r="A28" s="130" t="s">
        <v>1074</v>
      </c>
      <c r="B28" s="129">
        <v>1</v>
      </c>
      <c r="C28" s="50" t="str">
        <f>VLOOKUP(A28,'DATA for 227'!$B:$Q,7,FALSE)</f>
        <v>Distributor</v>
      </c>
      <c r="D28" s="50" t="str">
        <f>VLOOKUP($A28,'DATA for 227'!$B:$Q,8,FALSE)</f>
        <v>Equipped with unique SUBARU BOXER® engine on all models and Symmetrical All-Wheel Drive on most, the Subaru product line, renowned for durability, reliability, traction and "active safety," represents one of the highest repurchase-loyalty ratings in the U.S. market. Today, the Subaru product line includes the Impreza, WRX, STI, BRZ, Legacy, Outback, Forester, and Crosstrek.</v>
      </c>
      <c r="E28" s="50" t="str">
        <f>VLOOKUP($A28,'DATA for 227'!$B:$Q,9,FALSE)</f>
        <v>Founded in 1968, Subaru of America, Inc. (SOA) is the U.S. Sales and Marketing subsidiary of Subaru Corporationof Japan and is responsible for the distribution, marketing, sales and service of Subaru vehicles in the United States.</v>
      </c>
      <c r="F28" s="50" t="str">
        <f>VLOOKUP($A28,'DATA for 227'!$B:$Q,10,FALSE)</f>
        <v>ISO 9001</v>
      </c>
      <c r="G28" s="50">
        <f>VLOOKUP($A28,'DATA for 227'!$B:$Q,12,FALSE)</f>
        <v>0</v>
      </c>
      <c r="H28" s="50">
        <f>VLOOKUP($A28,'DATA for 227'!$B:$Q,14,FALSE)</f>
        <v>0</v>
      </c>
    </row>
    <row r="29" spans="1:8" x14ac:dyDescent="0.55000000000000004">
      <c r="A29" s="140" t="s">
        <v>1360</v>
      </c>
      <c r="B29" s="141">
        <v>8</v>
      </c>
      <c r="C29" s="50" t="e">
        <f>VLOOKUP(A29,'DATA for 227'!$B:$Q,7,FALSE)</f>
        <v>#N/A</v>
      </c>
      <c r="D29" s="50" t="e">
        <f>VLOOKUP($A29,'DATA for 227'!$B:$Q,8,FALSE)</f>
        <v>#N/A</v>
      </c>
      <c r="E29" s="50" t="e">
        <f>VLOOKUP($A29,'DATA for 227'!$B:$Q,9,FALSE)</f>
        <v>#N/A</v>
      </c>
      <c r="F29" s="50" t="e">
        <f>VLOOKUP($A29,'DATA for 227'!$B:$Q,10,FALSE)</f>
        <v>#N/A</v>
      </c>
      <c r="G29" s="50" t="e">
        <f>VLOOKUP($A29,'DATA for 227'!$B:$Q,12,FALSE)</f>
        <v>#N/A</v>
      </c>
      <c r="H29" s="50" t="e">
        <f>VLOOKUP($A29,'DATA for 227'!$B:$Q,14,FALSE)</f>
        <v>#N/A</v>
      </c>
    </row>
    <row r="30" spans="1:8" ht="43.2" x14ac:dyDescent="0.55000000000000004">
      <c r="A30" s="130" t="s">
        <v>580</v>
      </c>
      <c r="B30" s="129">
        <v>1</v>
      </c>
      <c r="C30" s="50" t="str">
        <f>VLOOKUP(A30,'DATA for 227'!$B:$Q,7,FALSE)</f>
        <v>Maintenance</v>
      </c>
      <c r="D30" s="50">
        <f>VLOOKUP($A30,'DATA for 227'!$B:$Q,8,FALSE)</f>
        <v>0</v>
      </c>
      <c r="E30" s="50" t="str">
        <f>VLOOKUP($A30,'DATA for 227'!$B:$Q,9,FALSE)</f>
        <v>GE Aviation is a world-leading provider of jet engines, components and integrated systems for commercial and military aircraft. ; Aircraft maintenance company in Tippecanoe County, Indiana</v>
      </c>
      <c r="F30" s="50" t="str">
        <f>VLOOKUP($A30,'DATA for 227'!$B:$Q,10,FALSE)</f>
        <v>N</v>
      </c>
      <c r="G30" s="50">
        <f>VLOOKUP($A30,'DATA for 227'!$B:$Q,12,FALSE)</f>
        <v>0</v>
      </c>
      <c r="H30" s="50">
        <f>VLOOKUP($A30,'DATA for 227'!$B:$Q,14,FALSE)</f>
        <v>0</v>
      </c>
    </row>
    <row r="31" spans="1:8" ht="72" x14ac:dyDescent="0.55000000000000004">
      <c r="A31" s="130" t="s">
        <v>599</v>
      </c>
      <c r="B31" s="129">
        <v>1</v>
      </c>
      <c r="C31" s="50" t="str">
        <f>VLOOKUP(A31,'DATA for 227'!$B:$Q,7,FALSE)</f>
        <v>Maintenance</v>
      </c>
      <c r="D31" s="50" t="str">
        <f>VLOOKUP($A31,'DATA for 227'!$B:$Q,8,FALSE)</f>
        <v>Septic Systems Cleaned and Repaired, Inspections for Real Estate Transfer and Mortgage Refinance, State Certified Drinking Water Testing, Drain and Tile Cleaning, Non-Invasive Leach Bed Rejuvenation, Sewer Line Cleaning Root Cutters, Water Jet, Sink Drain Cleaning, Restaurant Grease Trap Maintenance</v>
      </c>
      <c r="E31" s="50" t="str">
        <f>VLOOKUP($A31,'DATA for 227'!$B:$Q,9,FALSE)</f>
        <v>all about water</v>
      </c>
      <c r="F31" s="50" t="str">
        <f>VLOOKUP($A31,'DATA for 227'!$B:$Q,10,FALSE)</f>
        <v>N</v>
      </c>
      <c r="G31" s="50">
        <f>VLOOKUP($A31,'DATA for 227'!$B:$Q,12,FALSE)</f>
        <v>0</v>
      </c>
      <c r="H31" s="50">
        <f>VLOOKUP($A31,'DATA for 227'!$B:$Q,14,FALSE)</f>
        <v>0</v>
      </c>
    </row>
    <row r="32" spans="1:8" ht="72" x14ac:dyDescent="0.55000000000000004">
      <c r="A32" s="130" t="s">
        <v>608</v>
      </c>
      <c r="B32" s="129">
        <v>2</v>
      </c>
      <c r="C32" s="50" t="str">
        <f>VLOOKUP(A32,'DATA for 227'!$B:$Q,7,FALSE)</f>
        <v>Maintenance contractor</v>
      </c>
      <c r="D32" s="50" t="str">
        <f>VLOOKUP($A32,'DATA for 227'!$B:$Q,8,FALSE)</f>
        <v>Custom Metal Fabrication, General Contracting, Millwright / Steel Erection, Industrial Doors, Concrete, Heavy and Specialty Hauling</v>
      </c>
      <c r="E32" s="50">
        <f>VLOOKUP($A32,'DATA for 227'!$B:$Q,9,FALSE)</f>
        <v>0</v>
      </c>
      <c r="F32" s="50" t="str">
        <f>VLOOKUP($A32,'DATA for 227'!$B:$Q,10,FALSE)</f>
        <v>N</v>
      </c>
      <c r="G32" s="50" t="str">
        <f>VLOOKUP($A32,'DATA for 227'!$B:$Q,12,FALSE)</f>
        <v>CAD,HAULING equipment,               rigging equipment : Press move,Extruder,Food processing equipment,      excavating equipment:  Waste water lift station,Backhoe,Roller,Bulldozer,Excavator,Propane concrete saw,Skid loader,Dump truck,Mini excavator with thumb,</v>
      </c>
      <c r="H32" s="50">
        <f>VLOOKUP($A32,'DATA for 227'!$B:$Q,14,FALSE)</f>
        <v>0</v>
      </c>
    </row>
    <row r="33" spans="1:8" ht="28.8" x14ac:dyDescent="0.55000000000000004">
      <c r="A33" s="130" t="s">
        <v>616</v>
      </c>
      <c r="B33" s="129">
        <v>1</v>
      </c>
      <c r="C33" s="50" t="str">
        <f>VLOOKUP(A33,'DATA for 227'!$B:$Q,7,FALSE)</f>
        <v>maintenance service</v>
      </c>
      <c r="D33" s="50" t="str">
        <f>VLOOKUP($A33,'DATA for 227'!$B:$Q,8,FALSE)</f>
        <v>carpet cleaning, furniture cleaning, tile and grout cleaning, hardwood cleaning, air duct cleaning and  watre restoration</v>
      </c>
      <c r="E33" s="50">
        <f>VLOOKUP($A33,'DATA for 227'!$B:$Q,9,FALSE)</f>
        <v>0</v>
      </c>
      <c r="F33" s="50" t="str">
        <f>VLOOKUP($A33,'DATA for 227'!$B:$Q,10,FALSE)</f>
        <v>N</v>
      </c>
      <c r="G33" s="50">
        <f>VLOOKUP($A33,'DATA for 227'!$B:$Q,12,FALSE)</f>
        <v>0</v>
      </c>
      <c r="H33" s="50">
        <f>VLOOKUP($A33,'DATA for 227'!$B:$Q,14,FALSE)</f>
        <v>0</v>
      </c>
    </row>
    <row r="34" spans="1:8" ht="43.2" x14ac:dyDescent="0.55000000000000004">
      <c r="A34" s="130" t="s">
        <v>776</v>
      </c>
      <c r="B34" s="129">
        <v>1</v>
      </c>
      <c r="C34" s="50" t="str">
        <f>VLOOKUP(A34,'DATA for 227'!$B:$Q,7,FALSE)</f>
        <v>maintenance contractor</v>
      </c>
      <c r="D34" s="50" t="str">
        <f>VLOOKUP($A34,'DATA for 227'!$B:$Q,8,FALSE)</f>
        <v>lawn mowing service</v>
      </c>
      <c r="E34" s="50" t="str">
        <f>VLOOKUP($A34,'DATA for 227'!$B:$Q,9,FALSE)</f>
        <v>we offer residential Lawn Care services like  weekly mowing and trimming</v>
      </c>
      <c r="F34" s="50" t="str">
        <f>VLOOKUP($A34,'DATA for 227'!$B:$Q,10,FALSE)</f>
        <v>N</v>
      </c>
      <c r="G34" s="50">
        <f>VLOOKUP($A34,'DATA for 227'!$B:$Q,12,FALSE)</f>
        <v>0</v>
      </c>
      <c r="H34" s="50" t="str">
        <f>VLOOKUP($A34,'DATA for 227'!$B:$Q,14,FALSE)</f>
        <v>Mowing, Edging, Weed eating, and blowing of grass_x000D_
clippings away from driveways and sidewalks</v>
      </c>
    </row>
    <row r="35" spans="1:8" ht="43.2" x14ac:dyDescent="0.55000000000000004">
      <c r="A35" s="130" t="s">
        <v>821</v>
      </c>
      <c r="B35" s="129">
        <v>1</v>
      </c>
      <c r="C35" s="50" t="str">
        <f>VLOOKUP(A35,'DATA for 227'!$B:$Q,7,FALSE)</f>
        <v>maintenance contractor</v>
      </c>
      <c r="D35" s="50" t="str">
        <f>VLOOKUP($A35,'DATA for 227'!$B:$Q,8,FALSE)</f>
        <v>lawn care, landscaping, hardscaping</v>
      </c>
      <c r="E35" s="50" t="str">
        <f>VLOOKUP($A35,'DATA for 227'!$B:$Q,9,FALSE)</f>
        <v>Krintz Lawn Care, Inc. is a family in your community, working to bring you the absolute best in lawn care, landscaping, hardscaping, and more. </v>
      </c>
      <c r="F35" s="50" t="str">
        <f>VLOOKUP($A35,'DATA for 227'!$B:$Q,10,FALSE)</f>
        <v>N</v>
      </c>
      <c r="G35" s="50">
        <f>VLOOKUP($A35,'DATA for 227'!$B:$Q,12,FALSE)</f>
        <v>0</v>
      </c>
      <c r="H35" s="50" t="str">
        <f>VLOOKUP($A35,'DATA for 227'!$B:$Q,14,FALSE)</f>
        <v>Aeration,Fertilization,Irrigation,Landscape Maintenance,Lawn Mowing,Lawn Rolling,Mulching,Seasonal Care,</v>
      </c>
    </row>
    <row r="36" spans="1:8" ht="187.2" x14ac:dyDescent="0.55000000000000004">
      <c r="A36" s="130" t="s">
        <v>1034</v>
      </c>
      <c r="B36" s="129">
        <v>1</v>
      </c>
      <c r="C36" s="50" t="str">
        <f>VLOOKUP(A36,'DATA for 227'!$B:$Q,7,FALSE)</f>
        <v>Truck Repair and Preventative Maintenance.</v>
      </c>
      <c r="D36" s="50" t="str">
        <f>VLOOKUP($A36,'DATA for 227'!$B:$Q,8,FALSE)</f>
        <v>DUMP BODIES, CONTRACTOR, DEMOLITION, LIGHT WEIGHT, POST SIDE, SBA1000, SMOOTHSIDE, SPECIALTY, STAINLESS, , DUMP BODY PARTS, BODY PROPS, BOTTOM TAILGATE LATCH, COAL CHUTE, DEL1229 HOIST/PTO CONTROL, HIGH-LIFT TAILGATE CYLINDER, HOIST TRUNION W/PIN, HYDRAULIC TANK, HYDRAULIC TANK CAP, LOWER CYLINDER PIN, QUAD AXLE CONTROL TOWER, REAR BODY HINGE, TAILGATE CYLINDER, TAILGATE LATCH LINKAGE, UPPER CYLINDER PIN, UPPER HINGE, UPPER HINGE BASE, UPPER HINGE PIN, UPPER HOIST TRUNION W/PIN, , SUSPENSIONS, 13.2K &amp; 20K TRUCK STEERABLE, 15K &amp; 20K TRAILER STEERABLE, 20K CRANK AXLE NON-STEERABLE, 25K TRAILER NON-STEERABLE, 25K TRUCK NON-STEERABLE, APPLICATION SPECIFIC, PARTS, SERVICE, DRIVELINE, CONTACT</v>
      </c>
      <c r="E36" s="50" t="str">
        <f>VLOOKUP($A36,'DATA for 227'!$B:$Q,9,FALSE)</f>
        <v>In Lafayette and Kokomo, Indiana RTE offers full service Truck Repair and Preventative Maintenance. With a combined total of 24 service bays we are more than prepared to execute your service needs in a professional and timely manner.</v>
      </c>
      <c r="F36" s="50" t="str">
        <f>VLOOKUP($A36,'DATA for 227'!$B:$Q,10,FALSE)</f>
        <v>N</v>
      </c>
      <c r="G36" s="50">
        <f>VLOOKUP($A36,'DATA for 227'!$B:$Q,12,FALSE)</f>
        <v>0</v>
      </c>
      <c r="H36" s="50">
        <f>VLOOKUP($A36,'DATA for 227'!$B:$Q,14,FALSE)</f>
        <v>0</v>
      </c>
    </row>
    <row r="37" spans="1:8" x14ac:dyDescent="0.55000000000000004">
      <c r="A37" s="140" t="s">
        <v>32</v>
      </c>
      <c r="B37" s="141">
        <v>97</v>
      </c>
      <c r="C37" s="50" t="e">
        <f>VLOOKUP(A37,'DATA for 227'!$B:$Q,7,FALSE)</f>
        <v>#N/A</v>
      </c>
      <c r="D37" s="50" t="e">
        <f>VLOOKUP($A37,'DATA for 227'!$B:$Q,8,FALSE)</f>
        <v>#N/A</v>
      </c>
      <c r="E37" s="50" t="e">
        <f>VLOOKUP($A37,'DATA for 227'!$B:$Q,9,FALSE)</f>
        <v>#N/A</v>
      </c>
      <c r="F37" s="50" t="e">
        <f>VLOOKUP($A37,'DATA for 227'!$B:$Q,10,FALSE)</f>
        <v>#N/A</v>
      </c>
      <c r="G37" s="50" t="e">
        <f>VLOOKUP($A37,'DATA for 227'!$B:$Q,12,FALSE)</f>
        <v>#N/A</v>
      </c>
      <c r="H37" s="50" t="e">
        <f>VLOOKUP($A37,'DATA for 227'!$B:$Q,14,FALSE)</f>
        <v>#N/A</v>
      </c>
    </row>
    <row r="38" spans="1:8" ht="43.2" x14ac:dyDescent="0.55000000000000004">
      <c r="A38" s="130" t="s">
        <v>30</v>
      </c>
      <c r="B38" s="129">
        <v>1</v>
      </c>
      <c r="C38" s="50" t="str">
        <f>VLOOKUP(A38,'DATA for 227'!$B:$Q,7,FALSE)</f>
        <v>Manufacturing</v>
      </c>
      <c r="D38" s="50" t="str">
        <f>VLOOKUP($A38,'DATA for 227'!$B:$Q,8,FALSE)</f>
        <v>HVAC, plumbing and custom cutting</v>
      </c>
      <c r="E38" s="50" t="str">
        <f>VLOOKUP($A38,'DATA for 227'!$B:$Q,9,FALSE)</f>
        <v>From HVAC to plumbing to custom cutting, look to our family of companies to create exceptional results for your sheet metal project needs.</v>
      </c>
      <c r="F38" s="50" t="str">
        <f>VLOOKUP($A38,'DATA for 227'!$B:$Q,10,FALSE)</f>
        <v>N</v>
      </c>
      <c r="G38" s="50" t="str">
        <f>VLOOKUP($A38,'DATA for 227'!$B:$Q,12,FALSE)</f>
        <v>State of the art equipment for steel pipes, sheets bending</v>
      </c>
      <c r="H38" s="50">
        <f>VLOOKUP($A38,'DATA for 227'!$B:$Q,14,FALSE)</f>
        <v>0</v>
      </c>
    </row>
    <row r="39" spans="1:8" ht="28.8" x14ac:dyDescent="0.55000000000000004">
      <c r="A39" s="130" t="s">
        <v>37</v>
      </c>
      <c r="B39" s="129">
        <v>1</v>
      </c>
      <c r="C39" s="50" t="str">
        <f>VLOOKUP(A39,'DATA for 227'!$B:$Q,7,FALSE)</f>
        <v xml:space="preserve">Manufacturing and sales </v>
      </c>
      <c r="D39" s="50" t="str">
        <f>VLOOKUP($A39,'DATA for 227'!$B:$Q,8,FALSE)</f>
        <v>Fastening Solutions: Clips, nuts, wire management</v>
      </c>
      <c r="E39" s="50" t="str">
        <f>VLOOKUP($A39,'DATA for 227'!$B:$Q,9,FALSE)</f>
        <v>ARaymond Tinnerman, part of the ARaymond Network, is a global supplier of fastening solutions</v>
      </c>
      <c r="F39" s="50" t="str">
        <f>VLOOKUP($A39,'DATA for 227'!$B:$Q,10,FALSE)</f>
        <v>N</v>
      </c>
      <c r="G39" s="50">
        <f>VLOOKUP($A39,'DATA for 227'!$B:$Q,12,FALSE)</f>
        <v>0</v>
      </c>
      <c r="H39" s="50">
        <f>VLOOKUP($A39,'DATA for 227'!$B:$Q,14,FALSE)</f>
        <v>0</v>
      </c>
    </row>
    <row r="40" spans="1:8" ht="57.6" x14ac:dyDescent="0.55000000000000004">
      <c r="A40" s="130" t="s">
        <v>52</v>
      </c>
      <c r="B40" s="129">
        <v>1</v>
      </c>
      <c r="C40" s="50" t="str">
        <f>VLOOKUP(A40,'DATA for 227'!$B:$Q,7,FALSE)</f>
        <v>Laser cutting services they meet the demands of manufacturing companies</v>
      </c>
      <c r="D40" s="50" t="str">
        <f>VLOOKUP($A40,'DATA for 227'!$B:$Q,8,FALSE)</f>
        <v>Precision Plasma Cutting, Precision Laser Cutting, Heavy Gauge Flame Cutting, Metal Forming, Efficient Estimates, Accurate Estimates, Turnkey Production Capabilities, Extensive Inventory of Raw Material, and Shotblasting &amp; Deburring Metal Finishing</v>
      </c>
      <c r="E40" s="50">
        <f>VLOOKUP($A40,'DATA for 227'!$B:$Q,9,FALSE)</f>
        <v>0</v>
      </c>
      <c r="F40" s="50" t="str">
        <f>VLOOKUP($A40,'DATA for 227'!$B:$Q,10,FALSE)</f>
        <v>ISO 9001, ANAB, BBB</v>
      </c>
      <c r="G40" s="50" t="str">
        <f>VLOOKUP($A40,'DATA for 227'!$B:$Q,12,FALSE)</f>
        <v>Laser cutting, plasma cutting, flame cutting and metal shaping equipment,1.CNC-controlled oxy-fuel cutting equipment ,2. 3-axis, CO2 lasers, 3.  plasma cutting system, 4.CNC forming equipment, 5.large scale pass through shot blast</v>
      </c>
      <c r="H40" s="50">
        <f>VLOOKUP($A40,'DATA for 227'!$B:$Q,14,FALSE)</f>
        <v>0</v>
      </c>
    </row>
    <row r="41" spans="1:8" ht="57.6" x14ac:dyDescent="0.55000000000000004">
      <c r="A41" s="130" t="s">
        <v>58</v>
      </c>
      <c r="B41" s="129">
        <v>1</v>
      </c>
      <c r="C41" s="50" t="str">
        <f>VLOOKUP(A41,'DATA for 227'!$B:$Q,7,FALSE)</f>
        <v>Manufacturing (Medicine related)</v>
      </c>
      <c r="D41" s="50" t="str">
        <f>VLOOKUP($A41,'DATA for 227'!$B:$Q,8,FALSE)</f>
        <v>ACell manufactures the only commercially available extracellular matrix (ECM) made of urinary bladder matrix (UBM)</v>
      </c>
      <c r="E41" s="50" t="str">
        <f>VLOOKUP($A41,'DATA for 227'!$B:$Q,9,FALSE)</f>
        <v>ACell is a leading regenerative medicine company that develops and manufactures products designed to facilitate the body’s ability to repair and remodel tissue. Our company helps patients in a variety of settings heal differently</v>
      </c>
      <c r="F41" s="50" t="str">
        <f>VLOOKUP($A41,'DATA for 227'!$B:$Q,10,FALSE)</f>
        <v>ISO 13485</v>
      </c>
      <c r="G41" s="50">
        <f>VLOOKUP($A41,'DATA for 227'!$B:$Q,12,FALSE)</f>
        <v>0</v>
      </c>
      <c r="H41" s="50">
        <f>VLOOKUP($A41,'DATA for 227'!$B:$Q,14,FALSE)</f>
        <v>0</v>
      </c>
    </row>
    <row r="42" spans="1:8" ht="100.8" x14ac:dyDescent="0.55000000000000004">
      <c r="A42" s="130" t="s">
        <v>80</v>
      </c>
      <c r="B42" s="129">
        <v>1</v>
      </c>
      <c r="C42" s="50" t="str">
        <f>VLOOKUP(A42,'DATA for 227'!$B:$Q,7,FALSE)</f>
        <v>Manufacturing</v>
      </c>
      <c r="D42" s="50" t="str">
        <f>VLOOKUP($A42,'DATA for 227'!$B:$Q,8,FALSE)</f>
        <v>For automotive, defense and commercial transportation</v>
      </c>
      <c r="E42" s="50" t="str">
        <f>VLOOKUP($A42,'DATA for 227'!$B:$Q,9,FALSE)</f>
        <v xml:space="preserve"> Alcoa is a major producer of primary aluminium, fabricated aluminium, and alumina combined, through its active and growing participation in all major aspects of the industry: technology, mining, refining, smelting, fabricating, and recycling. On November 1, 2016, Alcoa Inc. split into two new entities: Alcoa Corporation, which is engaged in the mining and manufacture of raw aluminium, and Arconic, which processes aluminium and other metals</v>
      </c>
      <c r="F42" s="50" t="str">
        <f>VLOOKUP($A42,'DATA for 227'!$B:$Q,10,FALSE)</f>
        <v>N</v>
      </c>
      <c r="G42" s="50">
        <f>VLOOKUP($A42,'DATA for 227'!$B:$Q,12,FALSE)</f>
        <v>0</v>
      </c>
      <c r="H42" s="50">
        <f>VLOOKUP($A42,'DATA for 227'!$B:$Q,14,FALSE)</f>
        <v>0</v>
      </c>
    </row>
    <row r="43" spans="1:8" ht="28.8" x14ac:dyDescent="0.55000000000000004">
      <c r="A43" s="130" t="s">
        <v>86</v>
      </c>
      <c r="B43" s="129">
        <v>1</v>
      </c>
      <c r="C43" s="50" t="str">
        <f>VLOOKUP(A43,'DATA for 227'!$B:$Q,7,FALSE)</f>
        <v>manufacturing</v>
      </c>
      <c r="D43" s="50" t="str">
        <f>VLOOKUP($A43,'DATA for 227'!$B:$Q,8,FALSE)</f>
        <v>gears</v>
      </c>
      <c r="E43" s="50">
        <f>VLOOKUP($A43,'DATA for 227'!$B:$Q,9,FALSE)</f>
        <v>0</v>
      </c>
      <c r="F43" s="50" t="str">
        <f>VLOOKUP($A43,'DATA for 227'!$B:$Q,10,FALSE)</f>
        <v>ISO 9001, AS9100</v>
      </c>
      <c r="G43" s="50" t="str">
        <f>VLOOKUP($A43,'DATA for 227'!$B:$Q,12,FALSE)</f>
        <v>CNC,EDM,Grinding equipment, Niton XL3t XRF Analyzer,Tesa Scan 50,Zeiss Prismo 7 Navigator CMM,Mitutoyo Bright-A707 CMM</v>
      </c>
      <c r="H43" s="50">
        <f>VLOOKUP($A43,'DATA for 227'!$B:$Q,14,FALSE)</f>
        <v>0</v>
      </c>
    </row>
    <row r="44" spans="1:8" ht="28.8" x14ac:dyDescent="0.55000000000000004">
      <c r="A44" s="130" t="s">
        <v>92</v>
      </c>
      <c r="B44" s="129">
        <v>1</v>
      </c>
      <c r="C44" s="50" t="str">
        <f>VLOOKUP(A44,'DATA for 227'!$B:$Q,7,FALSE)</f>
        <v>manufacturing</v>
      </c>
      <c r="D44" s="50" t="str">
        <f>VLOOKUP($A44,'DATA for 227'!$B:$Q,8,FALSE)</f>
        <v>cryogenic semi-trailer </v>
      </c>
      <c r="E44" s="50" t="str">
        <f>VLOOKUP($A44,'DATA for 227'!$B:$Q,9,FALSE)</f>
        <v>lAloy Custom Products is the premier cryogenic semi-trailer manufacturer. </v>
      </c>
      <c r="F44" s="50" t="str">
        <f>VLOOKUP($A44,'DATA for 227'!$B:$Q,10,FALSE)</f>
        <v>N</v>
      </c>
      <c r="G44" s="50">
        <f>VLOOKUP($A44,'DATA for 227'!$B:$Q,12,FALSE)</f>
        <v>0</v>
      </c>
      <c r="H44" s="50">
        <f>VLOOKUP($A44,'DATA for 227'!$B:$Q,14,FALSE)</f>
        <v>0</v>
      </c>
    </row>
    <row r="45" spans="1:8" x14ac:dyDescent="0.55000000000000004">
      <c r="A45" s="130" t="s">
        <v>96</v>
      </c>
      <c r="B45" s="129">
        <v>1</v>
      </c>
      <c r="C45" s="50" t="str">
        <f>VLOOKUP(A45,'DATA for 227'!$B:$Q,7,FALSE)</f>
        <v>manufacturing</v>
      </c>
      <c r="D45" s="50" t="str">
        <f>VLOOKUP($A45,'DATA for 227'!$B:$Q,8,FALSE)</f>
        <v>pallet</v>
      </c>
      <c r="E45" s="50">
        <f>VLOOKUP($A45,'DATA for 227'!$B:$Q,9,FALSE)</f>
        <v>0</v>
      </c>
      <c r="F45" s="50" t="str">
        <f>VLOOKUP($A45,'DATA for 227'!$B:$Q,10,FALSE)</f>
        <v>N</v>
      </c>
      <c r="G45" s="50">
        <f>VLOOKUP($A45,'DATA for 227'!$B:$Q,12,FALSE)</f>
        <v>0</v>
      </c>
      <c r="H45" s="50">
        <f>VLOOKUP($A45,'DATA for 227'!$B:$Q,14,FALSE)</f>
        <v>0</v>
      </c>
    </row>
    <row r="46" spans="1:8" ht="43.2" x14ac:dyDescent="0.55000000000000004">
      <c r="A46" s="130" t="s">
        <v>104</v>
      </c>
      <c r="B46" s="129">
        <v>1</v>
      </c>
      <c r="C46" s="50" t="str">
        <f>VLOOKUP(A46,'DATA for 227'!$B:$Q,7,FALSE)</f>
        <v>manufacturing</v>
      </c>
      <c r="D46" s="50" t="str">
        <f>VLOOKUP($A46,'DATA for 227'!$B:$Q,8,FALSE)</f>
        <v>MIG, TIG, Stick welders, engine drives, multi-process and multi-operator welders, spot welders, submerged arc welders, wire feeders</v>
      </c>
      <c r="E46" s="50">
        <f>VLOOKUP($A46,'DATA for 227'!$B:$Q,9,FALSE)</f>
        <v>0</v>
      </c>
      <c r="F46" s="50" t="str">
        <f>VLOOKUP($A46,'DATA for 227'!$B:$Q,10,FALSE)</f>
        <v>N</v>
      </c>
      <c r="G46" s="50" t="str">
        <f>VLOOKUP($A46,'DATA for 227'!$B:$Q,12,FALSE)</f>
        <v>welding and cutting equipment,</v>
      </c>
      <c r="H46" s="50">
        <f>VLOOKUP($A46,'DATA for 227'!$B:$Q,14,FALSE)</f>
        <v>0</v>
      </c>
    </row>
    <row r="47" spans="1:8" ht="57.6" x14ac:dyDescent="0.55000000000000004">
      <c r="A47" s="130" t="s">
        <v>124</v>
      </c>
      <c r="B47" s="129">
        <v>1</v>
      </c>
      <c r="C47" s="50" t="str">
        <f>VLOOKUP(A47,'DATA for 227'!$B:$Q,7,FALSE)</f>
        <v>manufacturing</v>
      </c>
      <c r="D47" s="50" t="str">
        <f>VLOOKUP($A47,'DATA for 227'!$B:$Q,8,FALSE)</f>
        <v>coil processing solutions and mill processing solutions</v>
      </c>
      <c r="E47" s="50" t="str">
        <f>VLOOKUP($A47,'DATA for 227'!$B:$Q,9,FALSE)</f>
        <v>ANDRITZ Herr-Voss Stamco delivers turnkey solutions and support for coil and sheet metal processing industries.  Whether you are a primary producer, service center, processor or OEM, AHVS is your source for all your coil and sheet processing needs.</v>
      </c>
      <c r="F47" s="50" t="str">
        <f>VLOOKUP($A47,'DATA for 227'!$B:$Q,10,FALSE)</f>
        <v>ISO 9001</v>
      </c>
      <c r="G47" s="50" t="str">
        <f>VLOOKUP($A47,'DATA for 227'!$B:$Q,12,FALSE)</f>
        <v>custom metal fabricator, our anodizing and powder coating, laser engraver, silk screener</v>
      </c>
      <c r="H47" s="50">
        <f>VLOOKUP($A47,'DATA for 227'!$B:$Q,14,FALSE)</f>
        <v>0</v>
      </c>
    </row>
    <row r="48" spans="1:8" ht="43.2" x14ac:dyDescent="0.55000000000000004">
      <c r="A48" s="130" t="s">
        <v>134</v>
      </c>
      <c r="B48" s="129">
        <v>1</v>
      </c>
      <c r="C48" s="50" t="str">
        <f>VLOOKUP(A48,'DATA for 227'!$B:$Q,7,FALSE)</f>
        <v>OEM</v>
      </c>
      <c r="D48" s="50" t="str">
        <f>VLOOKUP($A48,'DATA for 227'!$B:$Q,8,FALSE)</f>
        <v>For automotive, defense and commercial transportation</v>
      </c>
      <c r="E48" s="50" t="str">
        <f>VLOOKUP($A48,'DATA for 227'!$B:$Q,9,FALSE)</f>
        <v>From materials science that breaks the barriers of possibility, to precision engineering that solves the toughest challenges, Arconic helps transform the way we fly, drive, build and power.</v>
      </c>
      <c r="F48" s="50" t="str">
        <f>VLOOKUP($A48,'DATA for 227'!$B:$Q,10,FALSE)</f>
        <v>N</v>
      </c>
      <c r="G48" s="50" t="str">
        <f>VLOOKUP($A48,'DATA for 227'!$B:$Q,12,FALSE)</f>
        <v>3-D printing equipment</v>
      </c>
      <c r="H48" s="50">
        <f>VLOOKUP($A48,'DATA for 227'!$B:$Q,14,FALSE)</f>
        <v>0</v>
      </c>
    </row>
    <row r="49" spans="1:8" ht="28.8" x14ac:dyDescent="0.55000000000000004">
      <c r="A49" s="130" t="s">
        <v>182</v>
      </c>
      <c r="B49" s="129">
        <v>1</v>
      </c>
      <c r="C49" s="50" t="str">
        <f>VLOOKUP(A49,'DATA for 227'!$B:$Q,7,FALSE)</f>
        <v>manufacturing</v>
      </c>
      <c r="D49" s="50" t="str">
        <f>VLOOKUP($A49,'DATA for 227'!$B:$Q,8,FALSE)</f>
        <v>architectural fencing, security fencing, infinity gates</v>
      </c>
      <c r="E49" s="50" t="str">
        <f>VLOOKUP($A49,'DATA for 227'!$B:$Q,9,FALSE)</f>
        <v>BASTEEL Perimeter Systems™ is a 4th generation family-owned business formed in 1946 to serve the tool and die industry</v>
      </c>
      <c r="F49" s="50" t="str">
        <f>VLOOKUP($A49,'DATA for 227'!$B:$Q,10,FALSE)</f>
        <v>N</v>
      </c>
      <c r="G49" s="50" t="str">
        <f>VLOOKUP($A49,'DATA for 227'!$B:$Q,12,FALSE)</f>
        <v xml:space="preserve"> manufactured using galvanized 2” x 4” tubing with mitered corners and gusset bracing, welded using silicon-bronze welding wire</v>
      </c>
      <c r="H49" s="50">
        <f>VLOOKUP($A49,'DATA for 227'!$B:$Q,14,FALSE)</f>
        <v>0</v>
      </c>
    </row>
    <row r="50" spans="1:8" ht="115.2" x14ac:dyDescent="0.55000000000000004">
      <c r="A50" s="130" t="s">
        <v>207</v>
      </c>
      <c r="B50" s="129">
        <v>1</v>
      </c>
      <c r="C50" s="50" t="str">
        <f>VLOOKUP(A50,'DATA for 227'!$B:$Q,7,FALSE)</f>
        <v>Custom countertop and closet organizers (manufacturing)</v>
      </c>
      <c r="D50" s="50" t="str">
        <f>VLOOKUP($A50,'DATA for 227'!$B:$Q,8,FALSE)</f>
        <v>Countertop, kitchen cabinets and closets</v>
      </c>
      <c r="E50" s="50" t="str">
        <f>VLOOKUP($A50,'DATA for 227'!$B:$Q,9,FALSE)</f>
        <v>Bollock Enterprises is a family owned business, celebrating over 50 years of providing custom countertops and closet organizers to the Lafayette, Indiana area. Our promise is personalized service, quality products, and commitment to those who desire the very best in design and detail. Our experienced craftsmen provide countertop fabrication and installation for new construction as well as for remodeling projects. Each project will become truly your own as we work together to find the perfect design for your needs</v>
      </c>
      <c r="F50" s="50" t="str">
        <f>VLOOKUP($A50,'DATA for 227'!$B:$Q,10,FALSE)</f>
        <v>N</v>
      </c>
      <c r="G50" s="50">
        <f>VLOOKUP($A50,'DATA for 227'!$B:$Q,12,FALSE)</f>
        <v>0</v>
      </c>
      <c r="H50" s="50">
        <f>VLOOKUP($A50,'DATA for 227'!$B:$Q,14,FALSE)</f>
        <v>0</v>
      </c>
    </row>
    <row r="51" spans="1:8" ht="100.8" x14ac:dyDescent="0.55000000000000004">
      <c r="A51" s="130" t="s">
        <v>405</v>
      </c>
      <c r="B51" s="129">
        <v>1</v>
      </c>
      <c r="C51" s="50" t="str">
        <f>VLOOKUP(A51,'DATA for 227'!$B:$Q,7,FALSE)</f>
        <v>manufacturing and consultants</v>
      </c>
      <c r="D51" s="50" t="str">
        <f>VLOOKUP($A51,'DATA for 227'!$B:$Q,8,FALSE)</f>
        <v>Grain Storage Systems: stiffened Grain Bins, Stiffened Hopper Bins, Non-Stiffened Grain Bins, Non-Stiffened Hopper Bins, Grain Handling Systems: Grain Bin Sweeps, On-Farm Conveying Systems, On-Farm Grain Spreaders, Grain Conditioning Double-Inlet Fans, Centrifugal Fans, Axial Fans, Centrifugal In-Line Fans, Heaters, Controls, Structure Systems: Grain Structures, Feed Bin Systems: Feed Bin Systems, Flexible Auger Systems, Rigid Auger Systems</v>
      </c>
      <c r="E51" s="50" t="str">
        <f>VLOOKUP($A51,'DATA for 227'!$B:$Q,9,FALSE)</f>
        <v>Brock Grain Systems has a long-standing tradition of demonstrating innovative leadership in developing, marketing and supporting grain facility solutions worldwide. Working together with its independent dealers, Brock Grain Systems helps its customers achieve greater levels of business success by assisting, advising and consulting with them in selecting the best combinations of grain storage facilities, towers, catwalks, conveyors, aeration, drying and conditioning equipment.</v>
      </c>
      <c r="F51" s="50" t="str">
        <f>VLOOKUP($A51,'DATA for 227'!$B:$Q,10,FALSE)</f>
        <v>N</v>
      </c>
      <c r="G51" s="50" t="str">
        <f>VLOOKUP($A51,'DATA for 227'!$B:$Q,12,FALSE)</f>
        <v>rock’s EVERLOC® Roof Mount System,Brock’s LeMar® Catwalk and Tower Support Systems</v>
      </c>
      <c r="H51" s="50">
        <f>VLOOKUP($A51,'DATA for 227'!$B:$Q,14,FALSE)</f>
        <v>0</v>
      </c>
    </row>
    <row r="52" spans="1:8" ht="100.8" x14ac:dyDescent="0.55000000000000004">
      <c r="A52" s="130" t="s">
        <v>224</v>
      </c>
      <c r="B52" s="129">
        <v>1</v>
      </c>
      <c r="C52" s="50" t="str">
        <f>VLOOKUP(A52,'DATA for 227'!$B:$Q,7,FALSE)</f>
        <v>manufacturing</v>
      </c>
      <c r="D52" s="50" t="str">
        <f>VLOOKUP($A52,'DATA for 227'!$B:$Q,8,FALSE)</f>
        <v>Components: clutch coolers, carbon fiber bellhousing vent covers, adjuster covers, debris filters, billet clutch forks, throwout bearings and collars, bellhousing alignment tools and more.     Bellhousings: Aluminium, steel and import/ specialty bellhousings.                                                V6 blocks and head</v>
      </c>
      <c r="E52" s="50" t="str">
        <f>VLOOKUP($A52,'DATA for 227'!$B:$Q,9,FALSE)</f>
        <v>Browell Bellhousing custom builds SFI certified, aluminum and steel bellhousings for all motorsports applications. Each Browell bellhousing is built from select materials, manufactured to each customer’s exact specifications. Bellhousings are available in aluminum or steel models meeting SFI spec 6.1, 6.1W, 6.2, 6.3 or 30.1 for all drag racing, tractor pulling and land speed sanctioning bodies.Browell also offers a full line of components to complement their bellhousings.</v>
      </c>
      <c r="F52" s="50" t="str">
        <f>VLOOKUP($A52,'DATA for 227'!$B:$Q,10,FALSE)</f>
        <v>N</v>
      </c>
      <c r="G52" s="50" t="str">
        <f>VLOOKUP($A52,'DATA for 227'!$B:$Q,12,FALSE)</f>
        <v>CNC machine</v>
      </c>
      <c r="H52" s="50">
        <f>VLOOKUP($A52,'DATA for 227'!$B:$Q,14,FALSE)</f>
        <v>0</v>
      </c>
    </row>
    <row r="53" spans="1:8" ht="172.8" x14ac:dyDescent="0.55000000000000004">
      <c r="A53" s="130" t="s">
        <v>234</v>
      </c>
      <c r="B53" s="129">
        <v>1</v>
      </c>
      <c r="C53" s="50" t="str">
        <f>VLOOKUP(A53,'DATA for 227'!$B:$Q,7,FALSE)</f>
        <v>Manufacturing and services</v>
      </c>
      <c r="D53" s="50" t="str">
        <f>VLOOKUP($A53,'DATA for 227'!$B:$Q,8,FALSE)</f>
        <v xml:space="preserve">Engineering:, Design, Drafting, Structural Analysis, Loads and Criteria, System Safety, Manufacturing, Testing, Aircraft Certification, , Composite structure:, Carbon fiber, Aramid fiber, Fiberglass, Sandwich Construction, Laminate Structure, , Aftermarket services:, Operator Manuals, Maintenance Manuals, Airworthiness Documents, Component Maintenance Manuals, Logistic Support Analysis (LSA), Reports, Training Material, MRO support, Ground support equipmen, , Project management:, Earned Value Management, Risk management, Resource Management, Performance Management, IT services:, Microsoft Technologies, ERP Technologies, Oracle Technologies, Java Technologies, Mobile Technologies, , </v>
      </c>
      <c r="E53" s="50" t="str">
        <f>VLOOKUP($A53,'DATA for 227'!$B:$Q,9,FALSE)</f>
        <v>Butler’s mission is to become the supplier of choice for premier companies in the Aerospace, Defense and Federal markets, by providing intrinsic value through a flexible business model.</v>
      </c>
      <c r="F53" s="50" t="str">
        <f>VLOOKUP($A53,'DATA for 227'!$B:$Q,10,FALSE)</f>
        <v>ISO 9001, SAE AS9100, ISO 27001</v>
      </c>
      <c r="G53" s="50">
        <f>VLOOKUP($A53,'DATA for 227'!$B:$Q,12,FALSE)</f>
        <v>0</v>
      </c>
      <c r="H53" s="50">
        <f>VLOOKUP($A53,'DATA for 227'!$B:$Q,14,FALSE)</f>
        <v>0</v>
      </c>
    </row>
    <row r="54" spans="1:8" ht="115.2" x14ac:dyDescent="0.55000000000000004">
      <c r="A54" s="130" t="s">
        <v>244</v>
      </c>
      <c r="B54" s="129">
        <v>1</v>
      </c>
      <c r="C54" s="50" t="str">
        <f>VLOOKUP(A54,'DATA for 227'!$B:$Q,7,FALSE)</f>
        <v>Manufacturing</v>
      </c>
      <c r="D54" s="50" t="str">
        <f>VLOOKUP($A54,'DATA for 227'!$B:$Q,8,FALSE)</f>
        <v>For Telecommunications, UPS, Energy and Infrastructure, engine starting: VRLA, VLA, Lithium Ion batteries, racks and cabinets.</v>
      </c>
      <c r="E54" s="50" t="str">
        <f>VLOOKUP($A54,'DATA for 227'!$B:$Q,9,FALSE)</f>
        <v>We make some of the finest power storage and conversion systems on the planet. telecommunications giants turn to C&amp;D Technologies for dependable power systems. C&amp;D TECHNOLOGIES is also highly focused on power system integration. By offering products that can monitor and rectify AC-to-DC current to power the switches and other equipment, as well as provide backup battery power, we can give customers of any size — particularly in the telecommunications industry — a total power package</v>
      </c>
      <c r="F54" s="50" t="str">
        <f>VLOOKUP($A54,'DATA for 227'!$B:$Q,10,FALSE)</f>
        <v>N</v>
      </c>
      <c r="G54" s="50">
        <f>VLOOKUP($A54,'DATA for 227'!$B:$Q,12,FALSE)</f>
        <v>0</v>
      </c>
      <c r="H54" s="50">
        <f>VLOOKUP($A54,'DATA for 227'!$B:$Q,14,FALSE)</f>
        <v>0</v>
      </c>
    </row>
    <row r="55" spans="1:8" ht="201.6" x14ac:dyDescent="0.55000000000000004">
      <c r="A55" s="130" t="s">
        <v>248</v>
      </c>
      <c r="B55" s="129">
        <v>1</v>
      </c>
      <c r="C55" s="50" t="str">
        <f>VLOOKUP(A55,'DATA for 227'!$B:$Q,7,FALSE)</f>
        <v>Manufacturing and developing electronic assemblies</v>
      </c>
      <c r="D55" s="50" t="str">
        <f>VLOOKUP($A55,'DATA for 227'!$B:$Q,8,FALSE)</f>
        <v>design services and Engr:, , •, DfM/DfT,  ,  , , •, Full test development including software, fixtures, and implementation, , •, PCB layout, , •, Rapid prototype and pilot builds, , •, Schematic and artwork development, , •, Validation/agency testing, , •, Value-add/Value engineering, , , , Prototype and short run:, , , , •, No minimum build quantity, , •, No wait for scheduling, , •, Guaranteed standard delivery within 3 to 5 days or less, with 24 hour delivery available, , •, Hassle free material management, ,  , •　Consignment, turn-key, or a hybrid, ,  , •　Arrow and Avnet in-plant stores, , •, Two groups one in Indiana and one in San Diego, , Turn-key Production:, , •, PCBA mixed technology,  ,  , ,  , •　Rigid, flex, ceramic, alternate substrates, double sided, multi-layered, , •, Systems Integration,  ,  , ,  , •　Enclosure assembly, ,  , •　Module assembly, ,  , •　Configure-to-order</v>
      </c>
      <c r="E55" s="50" t="str">
        <f>VLOOKUP($A55,'DATA for 227'!$B:$Q,9,FALSE)</f>
        <v>At CCIN we offer over 40 years of experience in development and manufacturing of electronic assemblies. Everyday we manufacture for customers in the aerospace, automotive, communications, defense, industrial controls, medical, renewable energy, security, and transportation markets. Our services allow our customers to save lives, ensure national security, open doors, control environments, protect money, provide entertainment, administer medication, and protect our soldiers, seaman, and pilots in the armed forces.</v>
      </c>
      <c r="F55" s="50" t="str">
        <f>VLOOKUP($A55,'DATA for 227'!$B:$Q,10,FALSE)</f>
        <v>TS16949: 2009, ISO 9001:2008, ISO 13485</v>
      </c>
      <c r="G55" s="50">
        <f>VLOOKUP($A55,'DATA for 227'!$B:$Q,12,FALSE)</f>
        <v>0</v>
      </c>
      <c r="H55" s="50" t="str">
        <f>VLOOKUP($A55,'DATA for 227'!$B:$Q,14,FALSE)</f>
        <v>We manufacture printed circuit board assemblies (PCBA’s), full-system module assemblies, backplane assemblies, configure-to-order systems, and wire assemblies</v>
      </c>
    </row>
    <row r="56" spans="1:8" ht="172.8" x14ac:dyDescent="0.55000000000000004">
      <c r="A56" s="130" t="s">
        <v>256</v>
      </c>
      <c r="B56" s="129">
        <v>1</v>
      </c>
      <c r="C56" s="50" t="str">
        <f>VLOOKUP(A56,'DATA for 227'!$B:$Q,7,FALSE)</f>
        <v>Manufacturing</v>
      </c>
      <c r="D56" s="50" t="str">
        <f>VLOOKUP($A56,'DATA for 227'!$B:$Q,8,FALSE)</f>
        <v>Automation solutions:, MM4 Automation System, MM4 Receiving, MM4 Grinding, MM4 Batching, MM4 Pelleting, MM4 Loadout, MCP Pellet Mill Controller, Extruder-Compounding Process Control, Preparation Process Control, Extraction Process Control, Custom Solutions &amp; Integrated Systems, UL508A Control Panel Design &amp; Assembly, , Equipment solutions:, Flaking Mills, Hammermills, Pellet Mills, Roller Mills &amp; Roll Crushers, Cracking Mills, Lump Breakers &amp; Crushers, Pellet Crumblers, Conditioners, Coolers, Feeders and Ancillary Products, Weighing Systems, Steam Chambers, Gyro Sifters/Feed Cleaners, A-Z Product Index, Used Equipment, Parts, , Applications:, Cooling, Oilseed Preparation, Particle Size Reduction, Pelleting, Steam Flaking, Weighing, Briquetting</v>
      </c>
      <c r="E56" s="50" t="str">
        <f>VLOOKUP($A56,'DATA for 227'!$B:$Q,9,FALSE)</f>
        <v>CPM is the world's leading provider of process equipment and automation systems.</v>
      </c>
      <c r="F56" s="50" t="str">
        <f>VLOOKUP($A56,'DATA for 227'!$B:$Q,10,FALSE)</f>
        <v>N</v>
      </c>
      <c r="G56" s="50">
        <f>VLOOKUP($A56,'DATA for 227'!$B:$Q,12,FALSE)</f>
        <v>0</v>
      </c>
      <c r="H56" s="50">
        <f>VLOOKUP($A56,'DATA for 227'!$B:$Q,14,FALSE)</f>
        <v>0</v>
      </c>
    </row>
    <row r="57" spans="1:8" ht="86.4" x14ac:dyDescent="0.55000000000000004">
      <c r="A57" s="130" t="s">
        <v>269</v>
      </c>
      <c r="B57" s="129">
        <v>2</v>
      </c>
      <c r="C57" s="50" t="str">
        <f>VLOOKUP(A57,'DATA for 227'!$B:$Q,7,FALSE)</f>
        <v>Manufacturing</v>
      </c>
      <c r="D57" s="50" t="str">
        <f>VLOOKUP($A57,'DATA for 227'!$B:$Q,8,FALSE)</f>
        <v>Creating solutions for machine and process efficiencies,  Creating turnkey process planning and implementation for your manufacturing line,                    FOOD AND BEVERAGE DIVISION:  Custom machine/component design and manufacturing,  OEM parts replacement and equipment refurbishmen Development of new processing line to enhance productivity.</v>
      </c>
      <c r="E57" s="50">
        <f>VLOOKUP($A57,'DATA for 227'!$B:$Q,9,FALSE)</f>
        <v>0</v>
      </c>
      <c r="F57" s="50" t="str">
        <f>VLOOKUP($A57,'DATA for 227'!$B:$Q,10,FALSE)</f>
        <v>ASME</v>
      </c>
      <c r="G57" s="50">
        <f>VLOOKUP($A57,'DATA for 227'!$B:$Q,12,FALSE)</f>
        <v>0</v>
      </c>
      <c r="H57" s="50">
        <f>VLOOKUP($A57,'DATA for 227'!$B:$Q,14,FALSE)</f>
        <v>0</v>
      </c>
    </row>
    <row r="58" spans="1:8" ht="72" x14ac:dyDescent="0.55000000000000004">
      <c r="A58" s="130" t="s">
        <v>272</v>
      </c>
      <c r="B58" s="129">
        <v>1</v>
      </c>
      <c r="C58" s="50" t="str">
        <f>VLOOKUP(A58,'DATA for 227'!$B:$Q,7,FALSE)</f>
        <v>Manufacturing</v>
      </c>
      <c r="D58" s="50" t="str">
        <f>VLOOKUP($A58,'DATA for 227'!$B:$Q,8,FALSE)</f>
        <v>Fuel pump assemblies, universal electric fuel pumps, gasoline direct injection, fuel pumps, parts and accessories.</v>
      </c>
      <c r="E58" s="50" t="str">
        <f>VLOOKUP($A58,'DATA for 227'!$B:$Q,9,FALSE)</f>
        <v>Carter Fuel Systems has been a leading manufacturer of complete fuel system solutions for the professional installer. We work tirelessly to deliver superior products that meet or exceed OE quality. Our broad coverage spans domestic, import, diesel, marine and performance applications</v>
      </c>
      <c r="F58" s="50" t="str">
        <f>VLOOKUP($A58,'DATA for 227'!$B:$Q,10,FALSE)</f>
        <v>N</v>
      </c>
      <c r="G58" s="50">
        <f>VLOOKUP($A58,'DATA for 227'!$B:$Q,12,FALSE)</f>
        <v>0</v>
      </c>
      <c r="H58" s="50">
        <f>VLOOKUP($A58,'DATA for 227'!$B:$Q,14,FALSE)</f>
        <v>0</v>
      </c>
    </row>
    <row r="59" spans="1:8" ht="187.2" x14ac:dyDescent="0.55000000000000004">
      <c r="A59" s="130" t="s">
        <v>277</v>
      </c>
      <c r="B59" s="129">
        <v>1</v>
      </c>
      <c r="C59" s="50" t="str">
        <f>VLOOKUP(A59,'DATA for 227'!$B:$Q,7,FALSE)</f>
        <v>manufacturing</v>
      </c>
      <c r="D59" s="50" t="str">
        <f>VLOOKUP($A59,'DATA for 227'!$B:$Q,8,FALSE)</f>
        <v xml:space="preserve">laser cutting, CNC turret punching, CNC bending, welding, </v>
      </c>
      <c r="E59" s="50" t="str">
        <f>VLOOKUP($A59,'DATA for 227'!$B:$Q,9,FALSE)</f>
        <v>Cartesian Corp. has a  range of customers varying from the railroad, diesel power supply, and agricultural industries.   We believe we have the experience and equipment to manufacture utilizing the most economical methods.</v>
      </c>
      <c r="F59" s="50" t="str">
        <f>VLOOKUP($A59,'DATA for 227'!$B:$Q,10,FALSE)</f>
        <v>ISO 9001:2008</v>
      </c>
      <c r="G59" s="50" t="str">
        <f>VLOOKUP($A59,'DATA for 227'!$B:$Q,12,FALSE)</f>
        <v>Laser Cutting
CO2 LASER CUTTING
Four lasers with up to 3,500 watts of cutting power.   CNC Turret Punching
AMADA TURRET PRESSES
Coma 375 Thick Turret, and Vella Turret.                      CNC Bending 
CNC PRESS BREAKS
Variety of press breaks to serve your needs, up to 350 tons of pressure and single setup, multiple bend length and angle ability.                Welding
PRECISION WELDING
Precision welding with experienced welding technicians.  We can design and fabricate our own jigs and fixtures.</v>
      </c>
      <c r="H59" s="50">
        <f>VLOOKUP($A59,'DATA for 227'!$B:$Q,14,FALSE)</f>
        <v>0</v>
      </c>
    </row>
    <row r="60" spans="1:8" ht="100.8" x14ac:dyDescent="0.55000000000000004">
      <c r="A60" s="130" t="s">
        <v>283</v>
      </c>
      <c r="B60" s="129">
        <v>1</v>
      </c>
      <c r="C60" s="50" t="str">
        <f>VLOOKUP(A60,'DATA for 227'!$B:$Q,7,FALSE)</f>
        <v>manufacturing</v>
      </c>
      <c r="D60" s="50" t="str">
        <f>VLOOKUP($A60,'DATA for 227'!$B:$Q,8,FALSE)</f>
        <v>development solutions and services, bioavailability solutions, drug delivery technology, accelrated deelopment.</v>
      </c>
      <c r="E60" s="50" t="str">
        <f>VLOOKUP($A60,'DATA for 227'!$B:$Q,9,FALSE)</f>
        <v>Catalyst + Talent. Our name combines these ideas. As the world's #1 drug development, delivery and supply partner for drugs, biologics and consumer health pro We have helped thousands of innovators by optimizing and manufacturing thousands of pharmaceutical, biologic, consumer health and beauty products utilizing our superior and innovative drug delivery technologies to improve their value to patients and consumers.ducts, we are the catalyst for your success.</v>
      </c>
      <c r="F60" s="50" t="str">
        <f>VLOOKUP($A60,'DATA for 227'!$B:$Q,10,FALSE)</f>
        <v>N</v>
      </c>
      <c r="G60" s="50">
        <f>VLOOKUP($A60,'DATA for 227'!$B:$Q,12,FALSE)</f>
        <v>0</v>
      </c>
      <c r="H60" s="50">
        <f>VLOOKUP($A60,'DATA for 227'!$B:$Q,14,FALSE)</f>
        <v>0</v>
      </c>
    </row>
    <row r="61" spans="1:8" ht="115.2" x14ac:dyDescent="0.55000000000000004">
      <c r="A61" s="130" t="s">
        <v>287</v>
      </c>
      <c r="B61" s="129">
        <v>1</v>
      </c>
      <c r="C61" s="50" t="str">
        <f>VLOOKUP(A61,'DATA for 227'!$B:$Q,7,FALSE)</f>
        <v>Manufacturing(esigns, develops, engineers, manufactures, markets and sells machinery, engines, financial products and insurance to customers via a worldwide dealer network.)</v>
      </c>
      <c r="D61" s="50" t="str">
        <f>VLOOKUP($A61,'DATA for 227'!$B:$Q,8,FALSE)</f>
        <v xml:space="preserve">construction and mining equipment, diesel and natural gas engines, industrial gas turbines and diesel-electric locomotives. </v>
      </c>
      <c r="E61" s="50" t="str">
        <f>VLOOKUP($A61,'DATA for 227'!$B:$Q,9,FALSE)</f>
        <v>Customers turn to Caterpillar to help them develop infrastructure, energy and natural resource assets. Caterpillar is the world’s leading manufacturer of construction and mining equipment, diesel and natural gas engines, industrial gas turbines and diesel-electric locomotives. The company principally operates through its three primary segments - Construction Industries, Resource Industries and Energy &amp; Transportation - and also provides financing and related services through its Financial Products segment.</v>
      </c>
      <c r="F61" s="50" t="str">
        <f>VLOOKUP($A61,'DATA for 227'!$B:$Q,10,FALSE)</f>
        <v>N</v>
      </c>
      <c r="G61" s="50">
        <f>VLOOKUP($A61,'DATA for 227'!$B:$Q,12,FALSE)</f>
        <v>0</v>
      </c>
      <c r="H61" s="50">
        <f>VLOOKUP($A61,'DATA for 227'!$B:$Q,14,FALSE)</f>
        <v>0</v>
      </c>
    </row>
    <row r="62" spans="1:8" ht="86.4" x14ac:dyDescent="0.55000000000000004">
      <c r="A62" s="130" t="s">
        <v>310</v>
      </c>
      <c r="B62" s="129">
        <v>1</v>
      </c>
      <c r="C62" s="50" t="str">
        <f>VLOOKUP(A62,'DATA for 227'!$B:$Q,7,FALSE)</f>
        <v>manufacturing</v>
      </c>
      <c r="D62" s="50" t="str">
        <f>VLOOKUP($A62,'DATA for 227'!$B:$Q,8,FALSE)</f>
        <v>Chromcraft - The industry leader in custom swivel-tilt, caster casual dining furniture offered in metal and wood. Cochrane - A leader in solid wood casual dining and bedroom furniture  Douglas - A leader in promotional swivel-tilt casual dining in metal and wood. Peters-Revington - Occasional furniture collections in wood and mixed media. </v>
      </c>
      <c r="E62" s="50">
        <f>VLOOKUP($A62,'DATA for 227'!$B:$Q,9,FALSE)</f>
        <v>0</v>
      </c>
      <c r="F62" s="50" t="str">
        <f>VLOOKUP($A62,'DATA for 227'!$B:$Q,10,FALSE)</f>
        <v>N</v>
      </c>
      <c r="G62" s="50">
        <f>VLOOKUP($A62,'DATA for 227'!$B:$Q,12,FALSE)</f>
        <v>0</v>
      </c>
      <c r="H62" s="50">
        <f>VLOOKUP($A62,'DATA for 227'!$B:$Q,14,FALSE)</f>
        <v>0</v>
      </c>
    </row>
    <row r="63" spans="1:8" ht="72" x14ac:dyDescent="0.55000000000000004">
      <c r="A63" s="130" t="s">
        <v>322</v>
      </c>
      <c r="B63" s="129">
        <v>1</v>
      </c>
      <c r="C63" s="50" t="str">
        <f>VLOOKUP(A63,'DATA for 227'!$B:$Q,7,FALSE)</f>
        <v>structural steel and plate fabricators - manufacturing</v>
      </c>
      <c r="D63" s="50" t="str">
        <f>VLOOKUP($A63,'DATA for 227'!$B:$Q,8,FALSE)</f>
        <v>Projects: HI RISE, STADIUMS &amp; CONVENTION CENTER, COMMERCIAL, AIRPORTS, PROCESS, PULP &amp; PAPER, INDUSTRIAL, LEED CERTIFIED PROJECTS, HEALTHCARE &amp; HOSPITALS, POWER, UTILITY &amp; DUCTWORK</v>
      </c>
      <c r="E63" s="50" t="str">
        <f>VLOOKUP($A63,'DATA for 227'!$B:$Q,9,FALSE)</f>
        <v>Cives is one of the largest and most successful structural steel and plate fabricators in North America.</v>
      </c>
      <c r="F63" s="50" t="str">
        <f>VLOOKUP($A63,'DATA for 227'!$B:$Q,10,FALSE)</f>
        <v>CWB</v>
      </c>
      <c r="G63" s="50" t="str">
        <f>VLOOKUP($A63,'DATA for 227'!$B:$Q,12,FALSE)</f>
        <v>latest computer-aided detailing and fabricating systems.state of the art processing machines utilizing CNC files.modern welding equipment, blast cleaning facilities.</v>
      </c>
      <c r="H63" s="50" t="str">
        <f>VLOOKUP($A63,'DATA for 227'!$B:$Q,14,FALSE)</f>
        <v>engineering, detailing, fabrication, erection, insurance, bonding, accounting, and supplier management,                                                                                         cutting, drilling, punching, prepping, burning and other operations</v>
      </c>
    </row>
    <row r="64" spans="1:8" ht="57.6" x14ac:dyDescent="0.55000000000000004">
      <c r="A64" s="130" t="s">
        <v>337</v>
      </c>
      <c r="B64" s="129">
        <v>1</v>
      </c>
      <c r="C64" s="50" t="str">
        <f>VLOOKUP(A64,'DATA for 227'!$B:$Q,7,FALSE)</f>
        <v>manufacturing</v>
      </c>
      <c r="D64" s="50" t="str">
        <f>VLOOKUP($A64,'DATA for 227'!$B:$Q,8,FALSE)</f>
        <v>custom liquid filter bags, Std. liquid fiilter bags, Std Ring/top options</v>
      </c>
      <c r="E64" s="50" t="str">
        <f>VLOOKUP($A64,'DATA for 227'!$B:$Q,9,FALSE)</f>
        <v>It's time for a change in industrial liquid filtration and with our  new silicone free production facility, the team at Clear Decision Filtration, Inc.(CDF) is excited to be the company to bring that change; INDUSTRIAL LIQUID BAG FILTER SPECIALIST </v>
      </c>
      <c r="F64" s="50" t="str">
        <f>VLOOKUP($A64,'DATA for 227'!$B:$Q,10,FALSE)</f>
        <v>N</v>
      </c>
      <c r="G64" s="50">
        <f>VLOOKUP($A64,'DATA for 227'!$B:$Q,12,FALSE)</f>
        <v>0</v>
      </c>
      <c r="H64" s="50">
        <f>VLOOKUP($A64,'DATA for 227'!$B:$Q,14,FALSE)</f>
        <v>0</v>
      </c>
    </row>
    <row r="65" spans="1:8" ht="172.8" x14ac:dyDescent="0.55000000000000004">
      <c r="A65" s="130" t="s">
        <v>347</v>
      </c>
      <c r="B65" s="129">
        <v>1</v>
      </c>
      <c r="C65" s="50" t="str">
        <f>VLOOKUP(A65,'DATA for 227'!$B:$Q,7,FALSE)</f>
        <v>designing and manufacturing</v>
      </c>
      <c r="D65" s="50" t="str">
        <f>VLOOKUP($A65,'DATA for 227'!$B:$Q,8,FALSE)</f>
        <v>Capping systems</v>
      </c>
      <c r="E65" s="50" t="str">
        <f>VLOOKUP($A65,'DATA for 227'!$B:$Q,9,FALSE)</f>
        <v xml:space="preserve">Closure Systems International, Inc. (CSI) is a global leader in plastic closure design, manufacturing and high speed capping equipment/application systems. CSI integrates innovative closure technology, high-performance capping equipment and expert technical services and training support to help customers all over the world maximize their profits. These integrated closure and capping solutions deliver a total system of unsurpassed customer value and reliability. Approximately 90+ billion closures are produced annually in CSI's 25+ manufacturing sites, strategically located in 20+ countries throughout the globe. Markets served: Food, beverage, automotive
</v>
      </c>
      <c r="F65" s="50" t="str">
        <f>VLOOKUP($A65,'DATA for 227'!$B:$Q,10,FALSE)</f>
        <v>N</v>
      </c>
      <c r="G65" s="50">
        <f>VLOOKUP($A65,'DATA for 227'!$B:$Q,12,FALSE)</f>
        <v>0</v>
      </c>
      <c r="H65" s="50">
        <f>VLOOKUP($A65,'DATA for 227'!$B:$Q,14,FALSE)</f>
        <v>0</v>
      </c>
    </row>
    <row r="66" spans="1:8" ht="115.2" x14ac:dyDescent="0.55000000000000004">
      <c r="A66" s="130" t="s">
        <v>355</v>
      </c>
      <c r="B66" s="129">
        <v>1</v>
      </c>
      <c r="C66" s="50" t="str">
        <f>VLOOKUP(A66,'DATA for 227'!$B:$Q,7,FALSE)</f>
        <v>Infrastructure provider(manufacturing)</v>
      </c>
      <c r="D66" s="50" t="str">
        <f>VLOOKUP($A66,'DATA for 227'!$B:$Q,8,FALSE)</f>
        <v>Product Types: ANTENNAS, CABINETS, PANELS AND ENCLOSURES, CABLE ASSEMBLIES, CABLE MANAGEMENT, CABLES, CONNECTORS, FACEPLATES AND BOXES, NETWORKING SYSTEMS, SPLITTERS, COMBINERS AND MULTIPLEXERS, TOOLS AND ACCESSORIES; Each product type has so many varieties.</v>
      </c>
      <c r="E66" s="50" t="str">
        <f>VLOOKUP($A66,'DATA for 227'!$B:$Q,9,FALSE)</f>
        <v>CommScope is at the forefront of shaping infrastructure, products and solutions that enhance people's lives.We make communication faster, easier and more efficient for today's always-on world; CommScope manufactures SYSTIMAX and Uniprise brands of Enterprise infrastructure of copper Unshielded Twisted Pair cabling, connector panels, jacks and fiber optic cabling, connector panels, racking and metals. CommScope also manufactures environmentally secure cabinets for FTTN and DSL applications</v>
      </c>
      <c r="F66" s="50" t="str">
        <f>VLOOKUP($A66,'DATA for 227'!$B:$Q,10,FALSE)</f>
        <v>N</v>
      </c>
      <c r="G66" s="50">
        <f>VLOOKUP($A66,'DATA for 227'!$B:$Q,12,FALSE)</f>
        <v>0</v>
      </c>
      <c r="H66" s="50">
        <f>VLOOKUP($A66,'DATA for 227'!$B:$Q,14,FALSE)</f>
        <v>0</v>
      </c>
    </row>
    <row r="67" spans="1:8" ht="115.2" x14ac:dyDescent="0.55000000000000004">
      <c r="A67" s="130" t="s">
        <v>360</v>
      </c>
      <c r="B67" s="129">
        <v>1</v>
      </c>
      <c r="C67" s="50" t="str">
        <f>VLOOKUP(A67,'DATA for 227'!$B:$Q,7,FALSE)</f>
        <v>food manufacturer</v>
      </c>
      <c r="D67" s="50" t="str">
        <f>VLOOKUP($A67,'DATA for 227'!$B:$Q,8,FALSE)</f>
        <v>Cooking oil, frozen dinners, hot cocoa, hot dogs, peanut butter and many others. </v>
      </c>
      <c r="E67" s="50" t="str">
        <f>VLOOKUP($A67,'DATA for 227'!$B:$Q,9,FALSE)</f>
        <v>Conagra Brands, Inc. is a North American packaged foods company headquartered in Chicago, Illinois. Conagra makes and sells products under various brandnames that are available in supermarkets, restaurants, and food service establishments. Some of ConAgra's major brands include Hunt's, Healthy Choice, Marie Callender's, Orville Redenbacher's, Slim Jim (snack food), Reddi-wip, Egg Beaters, Hebrew National, P.F. Chang's, Chef Boyardee, Home Menu and Bertolli ready meals.</v>
      </c>
      <c r="F67" s="50" t="str">
        <f>VLOOKUP($A67,'DATA for 227'!$B:$Q,10,FALSE)</f>
        <v>N</v>
      </c>
      <c r="G67" s="50">
        <f>VLOOKUP($A67,'DATA for 227'!$B:$Q,12,FALSE)</f>
        <v>0</v>
      </c>
      <c r="H67" s="50">
        <f>VLOOKUP($A67,'DATA for 227'!$B:$Q,14,FALSE)</f>
        <v>0</v>
      </c>
    </row>
    <row r="68" spans="1:8" ht="100.8" x14ac:dyDescent="0.55000000000000004">
      <c r="A68" s="130" t="s">
        <v>367</v>
      </c>
      <c r="B68" s="129">
        <v>1</v>
      </c>
      <c r="C68" s="50" t="str">
        <f>VLOOKUP(A68,'DATA for 227'!$B:$Q,7,FALSE)</f>
        <v>Manufacturing</v>
      </c>
      <c r="D68" s="50" t="str">
        <f>VLOOKUP($A68,'DATA for 227'!$B:$Q,8,FALSE)</f>
        <v>pallets</v>
      </c>
      <c r="E68" s="50" t="str">
        <f>VLOOKUP($A68,'DATA for 227'!$B:$Q,9,FALSE)</f>
        <v>Manufacturing pallets for nearly 40 years, the Indiana-based Coomer &amp; Sons Sawmill has grown from a small garage start-up into a commercial-sized operation producing thousands of pallets daily. The family-owned company has worked with a variety of manufacturing equipment over the years, but operates today with three Wood-Mizer WM4000 industrial thin-kerf headrigs and two multi-head horizontal resaws for the primary and secondary breakdown of logs into pallet components. </v>
      </c>
      <c r="F68" s="50" t="str">
        <f>VLOOKUP($A68,'DATA for 227'!$B:$Q,10,FALSE)</f>
        <v>N</v>
      </c>
      <c r="G68" s="50" t="str">
        <f>VLOOKUP($A68,'DATA for 227'!$B:$Q,12,FALSE)</f>
        <v>three Wood-Mizer WM4000 industrial thin-kerf headrigs and two multi-head horizontal resaws for the primary and secondary breakdown of logs into pallet components</v>
      </c>
      <c r="H68" s="50">
        <f>VLOOKUP($A68,'DATA for 227'!$B:$Q,14,FALSE)</f>
        <v>0</v>
      </c>
    </row>
    <row r="69" spans="1:8" ht="172.8" x14ac:dyDescent="0.55000000000000004">
      <c r="A69" s="130" t="s">
        <v>377</v>
      </c>
      <c r="B69" s="129">
        <v>1</v>
      </c>
      <c r="C69" s="50" t="str">
        <f>VLOOKUP(A69,'DATA for 227'!$B:$Q,7,FALSE)</f>
        <v>Manufacturing (process equipment and automation systems)</v>
      </c>
      <c r="D69" s="50" t="str">
        <f>VLOOKUP($A69,'DATA for 227'!$B:$Q,8,FALSE)</f>
        <v>Automation solutions:, MM4 Automation System, MM4 Receiving, MM4 Grinding, MM4 Batching, MM4 Pelleting, MM4 Loadout, MCP Pellet Mill Controller, Extruder-Compounding Process Control, Preparation Process Control, Extraction Process Control, Custom Solutions &amp; Integrated Systems, UL508A Control Panel Design &amp; Assembly, , Equipment solutions:, Flaking Mills, Hammermills, Pellet Mills, Roller Mills &amp; Roll Crushers, Cracking Mills, Lump Breakers &amp; Crushers, Pellet Crumblers, Conditioners, Coolers, Feeders and Ancillary Products, Weighing Systems, Steam Chambers, Gyro Sifters/Feed Cleaners, A-Z Product Index, Used Equipment, Parts, , Applications:, Cooling, Oilseed Preparation, Particle Size Reduction, Pelleting, Steam Flaking, Weighing, Briquetting</v>
      </c>
      <c r="E69" s="50" t="str">
        <f>VLOOKUP($A69,'DATA for 227'!$B:$Q,9,FALSE)</f>
        <v>CPM is the world's leading provider of process equipment and automation systems.</v>
      </c>
      <c r="F69" s="50" t="str">
        <f>VLOOKUP($A69,'DATA for 227'!$B:$Q,10,FALSE)</f>
        <v>N</v>
      </c>
      <c r="G69" s="50">
        <f>VLOOKUP($A69,'DATA for 227'!$B:$Q,12,FALSE)</f>
        <v>0</v>
      </c>
      <c r="H69" s="50">
        <f>VLOOKUP($A69,'DATA for 227'!$B:$Q,14,FALSE)</f>
        <v>0</v>
      </c>
    </row>
    <row r="70" spans="1:8" ht="28.8" x14ac:dyDescent="0.55000000000000004">
      <c r="A70" s="130" t="s">
        <v>389</v>
      </c>
      <c r="B70" s="129">
        <v>1</v>
      </c>
      <c r="C70" s="50" t="str">
        <f>VLOOKUP(A70,'DATA for 227'!$B:$Q,7,FALSE)</f>
        <v>manufacturing (plastic)</v>
      </c>
      <c r="D70" s="50" t="str">
        <f>VLOOKUP($A70,'DATA for 227'!$B:$Q,8,FALSE)</f>
        <v>Product ideas: Binders &amp; Tabs, Envelopes and Folders, Gift Boxes, License Plates, Pillow Packs, Specialty, Tote Boxes</v>
      </c>
      <c r="E70" s="50" t="str">
        <f>VLOOKUP($A70,'DATA for 227'!$B:$Q,9,FALSE)</f>
        <v>Crawford Industries, a customer-oriented U.S. manufacturer offers its clients plastic products that offer a positive differentiating factor. </v>
      </c>
      <c r="F70" s="50" t="str">
        <f>VLOOKUP($A70,'DATA for 227'!$B:$Q,10,FALSE)</f>
        <v>N</v>
      </c>
      <c r="G70" s="50">
        <f>VLOOKUP($A70,'DATA for 227'!$B:$Q,12,FALSE)</f>
        <v>0</v>
      </c>
      <c r="H70" s="50">
        <f>VLOOKUP($A70,'DATA for 227'!$B:$Q,14,FALSE)</f>
        <v>0</v>
      </c>
    </row>
    <row r="71" spans="1:8" ht="259.2" x14ac:dyDescent="0.55000000000000004">
      <c r="A71" s="130" t="s">
        <v>410</v>
      </c>
      <c r="B71" s="129">
        <v>1</v>
      </c>
      <c r="C71" s="50" t="str">
        <f>VLOOKUP(A71,'DATA for 227'!$B:$Q,7,FALSE)</f>
        <v>Manufacturer</v>
      </c>
      <c r="D71" s="50" t="str">
        <f>VLOOKUP($A71,'DATA for 227'!$B:$Q,8,FALSE)</f>
        <v>Air Cleaning Systems, Air Inlets, Air Scrubbing Systems, Architectural Doors &amp; Windows, Augers, Aviary Systems, Bin/Silo Accessories, Biological Air Scrubbers, Brooders, Bucket Elevators, Building Kits, Bulk Storage Bins/Silos, Catwalks &amp; Support Towers, Chemical Air Scrubbers, Coffee Moisture Testers, Combination Air Scrubbers, Controls, Drinkers, Egg Collectors, Egg Counters, Electronic sow feeding, Environmental Controls, Equine Stalls &amp; Feeders, Evaporative Cooling, Fans, Farrowing Stalls, Feed Conveyors, Feed Storage, Feeders, Fish/Shellfish Processing Equipment, Flooring, Fruit/Vegetable Processing Equipment, Gestation Stalls, Grain Aeration, Grain Conveyors, Grain Dryers, Grain Handling, Grain Moisture Testers, Grain Spreaders, Grain Storage, Grain Sweeps/Unloaders, Heaters, Incinerators, Industrial Buildings, Industrial Conveying Systems, Industrial Storage/Containment, Livestock Production Buildings, Moisture Testers, Nests, Penning, Pig Sorters, Poultry Processing Equipment, Processing Equipment Buildings, Rearing/Laying Cages, Scales, Software, Ventilation, Watering Equipment, Weigh Systems, Winches</v>
      </c>
      <c r="E71" s="50" t="str">
        <f>VLOOKUP($A71,'DATA for 227'!$B:$Q,9,FALSE)</f>
        <v>CTB is a leading global designer, manufacturer and marketer of agricultural systems and solutions.</v>
      </c>
      <c r="F71" s="50" t="str">
        <f>VLOOKUP($A71,'DATA for 227'!$B:$Q,10,FALSE)</f>
        <v>N</v>
      </c>
      <c r="G71" s="50">
        <f>VLOOKUP($A71,'DATA for 227'!$B:$Q,12,FALSE)</f>
        <v>0</v>
      </c>
      <c r="H71" s="50">
        <f>VLOOKUP($A71,'DATA for 227'!$B:$Q,14,FALSE)</f>
        <v>0</v>
      </c>
    </row>
    <row r="72" spans="1:8" ht="57.6" x14ac:dyDescent="0.55000000000000004">
      <c r="A72" s="130" t="s">
        <v>415</v>
      </c>
      <c r="B72" s="129">
        <v>1</v>
      </c>
      <c r="C72" s="50" t="str">
        <f>VLOOKUP(A72,'DATA for 227'!$B:$Q,7,FALSE)</f>
        <v>manufacturer</v>
      </c>
      <c r="D72" s="50" t="str">
        <f>VLOOKUP($A72,'DATA for 227'!$B:$Q,8,FALSE)</f>
        <v>Bio-Screen Biohazard Wipes/Liners, Hype-Wipe Bleach Towels, Bleach-Rite Disinfecting Spray, Bleach-Rite Test Strips, Saf De-Cap Tube Decappers, Dispensers/Organizing Holders</v>
      </c>
      <c r="E72" s="50" t="str">
        <f>VLOOKUP($A72,'DATA for 227'!$B:$Q,9,FALSE)</f>
        <v>Current Technologies manufactures products for hospitals, for clinical, reference, research, biotech, and pharma laboratories, for healthcare manufacturing, for veterinarians and for industrial settings. All of our products limit the spread of germs which benefits all our customers</v>
      </c>
      <c r="F72" s="50" t="str">
        <f>VLOOKUP($A72,'DATA for 227'!$B:$Q,10,FALSE)</f>
        <v>N</v>
      </c>
      <c r="G72" s="50">
        <f>VLOOKUP($A72,'DATA for 227'!$B:$Q,12,FALSE)</f>
        <v>0</v>
      </c>
      <c r="H72" s="50">
        <f>VLOOKUP($A72,'DATA for 227'!$B:$Q,14,FALSE)</f>
        <v>0</v>
      </c>
    </row>
    <row r="73" spans="1:8" ht="100.8" x14ac:dyDescent="0.55000000000000004">
      <c r="A73" s="130" t="s">
        <v>425</v>
      </c>
      <c r="B73" s="129">
        <v>1</v>
      </c>
      <c r="C73" s="50" t="str">
        <f>VLOOKUP(A73,'DATA for 227'!$B:$Q,7,FALSE)</f>
        <v>manufacturing (bellhousings)</v>
      </c>
      <c r="D73" s="50" t="str">
        <f>VLOOKUP($A73,'DATA for 227'!$B:$Q,8,FALSE)</f>
        <v>Components: clutch coolers, carbon fiber bellhousing vent covers, adjuster covers, debris filters, billet clutch forks, throwout bearings and collars, bellhousing alignment tools and more.     Bellhousings: Aluminium, steel and import/ specialty bellhousings.                                                V6 blocks and head</v>
      </c>
      <c r="E73" s="50" t="str">
        <f>VLOOKUP($A73,'DATA for 227'!$B:$Q,9,FALSE)</f>
        <v>Browell Bellhousing custom builds SFI certified, aluminum and steel bellhousings for all motorsports applications. Each Browell bellhousing is built from select materials, manufactured to each customer’s exact specifications. Bellhousings are available in aluminum or steel models meeting SFI spec 6.1, 6.1W, 6.2, 6.3 or 30.1 for all drag racing, tractor pulling and land speed sanctioning bodies.Browell also offers a full line of components to complement their bellhousings.</v>
      </c>
      <c r="F73" s="50" t="str">
        <f>VLOOKUP($A73,'DATA for 227'!$B:$Q,10,FALSE)</f>
        <v>N</v>
      </c>
      <c r="G73" s="50" t="str">
        <f>VLOOKUP($A73,'DATA for 227'!$B:$Q,12,FALSE)</f>
        <v>CNC machine</v>
      </c>
      <c r="H73" s="50">
        <f>VLOOKUP($A73,'DATA for 227'!$B:$Q,14,FALSE)</f>
        <v>0</v>
      </c>
    </row>
    <row r="74" spans="1:8" ht="72" x14ac:dyDescent="0.55000000000000004">
      <c r="A74" s="130" t="s">
        <v>430</v>
      </c>
      <c r="B74" s="129">
        <v>1</v>
      </c>
      <c r="C74" s="50" t="str">
        <f>VLOOKUP(A74,'DATA for 227'!$B:$Q,7,FALSE)</f>
        <v>manufacturing</v>
      </c>
      <c r="D74" s="50" t="str">
        <f>VLOOKUP($A74,'DATA for 227'!$B:$Q,8,FALSE)</f>
        <v>machining and painting services</v>
      </c>
      <c r="E74" s="50" t="str">
        <f>VLOOKUP($A74,'DATA for 227'!$B:$Q,9,FALSE)</f>
        <v>Custom Machining strives to meet all the needs of the customer including quality machining, painting and delivery services. Custom Machining, Inc. is the one-source provider for those who want not only quality machining, but  professional painting and even reliable delivery services.</v>
      </c>
      <c r="F74" s="50" t="str">
        <f>VLOOKUP($A74,'DATA for 227'!$B:$Q,10,FALSE)</f>
        <v>N</v>
      </c>
      <c r="G74" s="50" t="str">
        <f>VLOOKUP($A74,'DATA for 227'!$B:$Q,12,FALSE)</f>
        <v>LATHES,GEAR CUTTING,MILLING,DRILLING
GRINDING,
WELDING,FABRICATING AND PUNCHING,
INSPECTION EQUIPMENT</v>
      </c>
      <c r="H74" s="50">
        <f>VLOOKUP($A74,'DATA for 227'!$B:$Q,14,FALSE)</f>
        <v>0</v>
      </c>
    </row>
    <row r="75" spans="1:8" ht="43.2" x14ac:dyDescent="0.55000000000000004">
      <c r="A75" s="130" t="s">
        <v>446</v>
      </c>
      <c r="B75" s="129">
        <v>1</v>
      </c>
      <c r="C75" s="50" t="str">
        <f>VLOOKUP(A75,'DATA for 227'!$B:$Q,7,FALSE)</f>
        <v>manufacturing</v>
      </c>
      <c r="D75" s="50" t="str">
        <f>VLOOKUP($A75,'DATA for 227'!$B:$Q,8,FALSE)</f>
        <v>Traffic signal trucks (aerial lifts assisting in repairing signals), Hi-Rail equipment, sign trucks, light rail</v>
      </c>
      <c r="E75" s="50" t="str">
        <f>VLOOKUP($A75,'DATA for 227'!$B:$Q,9,FALSE)</f>
        <v>Delphi Body Works, Inc is a local, family owned and operated business that has been providing quality equipment for the traffic signal, sign, railroad, and utility industries since 1848. </v>
      </c>
      <c r="F75" s="50" t="str">
        <f>VLOOKUP($A75,'DATA for 227'!$B:$Q,10,FALSE)</f>
        <v>ANSI</v>
      </c>
      <c r="G75" s="50">
        <f>VLOOKUP($A75,'DATA for 227'!$B:$Q,12,FALSE)</f>
        <v>0</v>
      </c>
      <c r="H75" s="50" t="str">
        <f>VLOOKUP($A75,'DATA for 227'!$B:$Q,14,FALSE)</f>
        <v>die-electric testing,complicated transfers and rebuilds</v>
      </c>
    </row>
    <row r="76" spans="1:8" ht="72" x14ac:dyDescent="0.55000000000000004">
      <c r="A76" s="130" t="s">
        <v>453</v>
      </c>
      <c r="B76" s="129">
        <v>1</v>
      </c>
      <c r="C76" s="50" t="str">
        <f>VLOOKUP(A76,'DATA for 227'!$B:$Q,7,FALSE)</f>
        <v xml:space="preserve">manufacturers and sellers </v>
      </c>
      <c r="D76" s="50" t="str">
        <f>VLOOKUP($A76,'DATA for 227'!$B:$Q,8,FALSE)</f>
        <v>beauty products</v>
      </c>
      <c r="E76" s="50" t="str">
        <f>VLOOKUP($A76,'DATA for 227'!$B:$Q,9,FALSE)</f>
        <v>Mary Kay Ash founded Mary Kay Cosmetics on Sept. 13, 1963, with her life savings of $5,000. Today, Mary Kay is one of the largest direct sellers of skin care and color cosmetics in the world. Mary Kay® products are sold in more than 35 markets worldwide, and the company’s global independent sales force is approximately 3 million strong.</v>
      </c>
      <c r="F76" s="50" t="str">
        <f>VLOOKUP($A76,'DATA for 227'!$B:$Q,10,FALSE)</f>
        <v>N</v>
      </c>
      <c r="G76" s="50">
        <f>VLOOKUP($A76,'DATA for 227'!$B:$Q,12,FALSE)</f>
        <v>0</v>
      </c>
      <c r="H76" s="50">
        <f>VLOOKUP($A76,'DATA for 227'!$B:$Q,14,FALSE)</f>
        <v>0</v>
      </c>
    </row>
    <row r="77" spans="1:8" ht="273.60000000000002" x14ac:dyDescent="0.55000000000000004">
      <c r="A77" s="130" t="s">
        <v>463</v>
      </c>
      <c r="B77" s="129">
        <v>1</v>
      </c>
      <c r="C77" s="50" t="str">
        <f>VLOOKUP(A77,'DATA for 227'!$B:$Q,7,FALSE)</f>
        <v>manufacturing</v>
      </c>
      <c r="D77" s="50" t="str">
        <f>VLOOKUP($A77,'DATA for 227'!$B:$Q,8,FALSE)</f>
        <v>mechanical and electrical contracting,                        Engineering Services:• Preconstruction Services,     • Procurement,     • Project Management,     • Pre-Project  Planning, , , Engineering Tools:,      • 3D Laser Scanning,            - Faro 3D Laser: High-speed, high-definition 3D laser scanner,            - Pointools: Processing software for 3D laser scanning data,            - Scene: Processing software for 3D laser scanning data, ,      • Drafting Software,            - Autodesk Revit: BIM software used for architectural, MEP, and structural design   ,            - AutoCAD: 2D and 3D CAD software used for architectural, MEP, and structural design,            - Autodesk Inventor: 3D mechanical design software,            - Autodesk Navisworks: 3D model-based project review software, ,      • Engineering Software,            - Bentley RAM Elements: Structural analysis and design software,            - LISA: Finite Element Analysis,            - HAP (Hourly Analysis Program): HVAC system design software,            - Uponor Advanced Design Suite: Radiant panel heat design software, ,      • Project Management Software,            - Primavera,            - Microsoft Project                                                                           Automation and controls                                                               Industrial HVAC service</v>
      </c>
      <c r="E77" s="50" t="str">
        <f>VLOOKUP($A77,'DATA for 227'!$B:$Q,9,FALSE)</f>
        <v>The Dilling Group has been providing innovative industrial solutions for nearly 70 years through our many service units. We can operate collectively as a turn-key provider or as independent service units anywhere in the United States. As a Merit Shop operation with a solid balance sheet, we believe in building long term relationships with our clients –so we will always work to exceed your expectations.</v>
      </c>
      <c r="F77" s="50" t="str">
        <f>VLOOKUP($A77,'DATA for 227'!$B:$Q,10,FALSE)</f>
        <v>ASME, CWI</v>
      </c>
      <c r="G77" s="50">
        <f>VLOOKUP($A77,'DATA for 227'!$B:$Q,12,FALSE)</f>
        <v>0</v>
      </c>
      <c r="H77" s="50" t="str">
        <f>VLOOKUP($A77,'DATA for 227'!$B:$Q,14,FALSE)</f>
        <v>boiler and pressure vessel repairs and alterations, Welded, Threaded, SS/Copper press connected, PVC/CPVC, Compression, Sweat/Braze copper and brass, FRP, and client specified upon request</v>
      </c>
    </row>
    <row r="78" spans="1:8" ht="86.4" x14ac:dyDescent="0.55000000000000004">
      <c r="A78" s="130" t="s">
        <v>467</v>
      </c>
      <c r="B78" s="129">
        <v>1</v>
      </c>
      <c r="C78" s="50" t="str">
        <f>VLOOKUP(A78,'DATA for 227'!$B:$Q,7,FALSE)</f>
        <v>Manufacturing and marketing (air filters)</v>
      </c>
      <c r="D78" s="50" t="str">
        <f>VLOOKUP($A78,'DATA for 227'!$B:$Q,8,FALSE)</f>
        <v>AEROSPACE &amp; DEFENSE, BULK FLUID STORAGE, COMPRESSOR, COMPRESSED AIR &amp; GAS, DISK DRIVE, ENGINE &amp; VEHICLE, GAS TURBINE, HYDRAULICSI, NDUSTRIAL DUST, FUME &amp; MISTMEMBRANES, PROCESS, PRODUCTION PRINTINGS, EMICONDUCTOR, VENTING</v>
      </c>
      <c r="E78" s="50" t="str">
        <f>VLOOKUP($A78,'DATA for 227'!$B:$Q,9,FALSE)</f>
        <v>Donaldson Company, Inc. is a vertically integrated filtration company engaged in the production and marketing of air filters used in a variety of industry sectors, including commercial/industrial (engines, exhausts, transmissions, vents in private vehicles, hydraulics), aerospace (helicopters, planes), chemical, alternative energy (windmills) and pharmaceuticals. </v>
      </c>
      <c r="F78" s="50" t="str">
        <f>VLOOKUP($A78,'DATA for 227'!$B:$Q,10,FALSE)</f>
        <v>TS 16949</v>
      </c>
      <c r="G78" s="50">
        <f>VLOOKUP($A78,'DATA for 227'!$B:$Q,12,FALSE)</f>
        <v>0</v>
      </c>
      <c r="H78" s="50">
        <f>VLOOKUP($A78,'DATA for 227'!$B:$Q,14,FALSE)</f>
        <v>0</v>
      </c>
    </row>
    <row r="79" spans="1:8" ht="100.8" x14ac:dyDescent="0.55000000000000004">
      <c r="A79" s="130" t="s">
        <v>472</v>
      </c>
      <c r="B79" s="129">
        <v>1</v>
      </c>
      <c r="C79" s="50" t="str">
        <f>VLOOKUP(A79,'DATA for 227'!$B:$Q,7,FALSE)</f>
        <v>manufacturing (plastic packaging)</v>
      </c>
      <c r="D79" s="50" t="str">
        <f>VLOOKUP($A79,'DATA for 227'!$B:$Q,8,FALSE)</f>
        <v>bottle and closures</v>
      </c>
      <c r="E79" s="50" t="str">
        <f>VLOOKUP($A79,'DATA for 227'!$B:$Q,9,FALSE)</f>
        <v>Drug Plastics &amp; Glass Co, Inc. is a leading manufacturer of plastic packaging serving the needs of healthcare customers world-wide by providing proprietary package development, innovative packaging solutions and superior quality products and service.</v>
      </c>
      <c r="F79" s="50" t="str">
        <f>VLOOKUP($A79,'DATA for 227'!$B:$Q,10,FALSE)</f>
        <v>CGMP</v>
      </c>
      <c r="G79" s="50" t="str">
        <f>VLOOKUP($A79,'DATA for 227'!$B:$Q,12,FALSE)</f>
        <v> CAD design and 3-D solid modeling for rapid prototyping (stereo-lithography),COMPUTER INTEGRATED MANUFACTURING</v>
      </c>
      <c r="H79" s="50" t="str">
        <f>VLOOKUP($A79,'DATA for 227'!$B:$Q,14,FALSE)</f>
        <v xml:space="preserve"> Injection Blow Molding_x000D_
• Compression Blow Molding_x000D_
• Extrusion Blow Molding_x000D_
• Co-Extrusion / Multilayer_x000D_
• Injection-Stretch Blow Molding_x000D_
• Injection Molding_x000D_
• Closure Lining</v>
      </c>
    </row>
    <row r="80" spans="1:8" ht="57.6" x14ac:dyDescent="0.55000000000000004">
      <c r="A80" s="130" t="s">
        <v>482</v>
      </c>
      <c r="B80" s="129">
        <v>1</v>
      </c>
      <c r="C80" s="50" t="str">
        <f>VLOOKUP(A80,'DATA for 227'!$B:$Q,7,FALSE)</f>
        <v>manufacturing</v>
      </c>
      <c r="D80" s="50" t="str">
        <f>VLOOKUP($A80,'DATA for 227'!$B:$Q,8,FALSE)</f>
        <v>Controls, Sensors and Instrumentation solutions for :                measuring Pressure, air vel, flow, level, temperature, process control, data loggers and recorders, test equipment, valves, air quality, hazardous rated, discounted products.</v>
      </c>
      <c r="E80" s="50" t="str">
        <f>VLOOKUP($A80,'DATA for 227'!$B:$Q,9,FALSE)</f>
        <v>designing and manufacturing innovative Controls, Sensors and Instrumentation solutions</v>
      </c>
      <c r="F80" s="50" t="str">
        <f>VLOOKUP($A80,'DATA for 227'!$B:$Q,10,FALSE)</f>
        <v>ISO 9001:2008</v>
      </c>
      <c r="G80" s="50">
        <f>VLOOKUP($A80,'DATA for 227'!$B:$Q,12,FALSE)</f>
        <v>0</v>
      </c>
      <c r="H80" s="50">
        <f>VLOOKUP($A80,'DATA for 227'!$B:$Q,14,FALSE)</f>
        <v>0</v>
      </c>
    </row>
    <row r="81" spans="1:8" ht="409.5" x14ac:dyDescent="0.55000000000000004">
      <c r="A81" s="130" t="s">
        <v>490</v>
      </c>
      <c r="B81" s="129">
        <v>2</v>
      </c>
      <c r="C81" s="50" t="str">
        <f>VLOOKUP(A81,'DATA for 227'!$B:$Q,7,FALSE)</f>
        <v>Manufacturing</v>
      </c>
      <c r="D81" s="50" t="str">
        <f>VLOOKUP($A81,'DATA for 227'!$B:$Q,8,FALSE)</f>
        <v>assembled machined components, fabricated and welded components </v>
      </c>
      <c r="E81" s="50">
        <f>VLOOKUP($A81,'DATA for 227'!$B:$Q,9,FALSE)</f>
        <v>0</v>
      </c>
      <c r="F81" s="50" t="str">
        <f>VLOOKUP($A81,'DATA for 227'!$B:$Q,10,FALSE)</f>
        <v>ISO 9002</v>
      </c>
      <c r="G81" s="50" t="str">
        <f>VLOOKUP($A81,'DATA for 227'!$B:$Q,12,FALSE)</f>
        <v>"11000 Ton Hydraulic Betendorf
 2500 Ton Double Action Hydraulic
 1250 Ton Double Action Hydraulic
 3450 Ton Mechanical Straight Side Hamilton
 1150 Ton Bliss Straight Side
 1150 Ton Verson OBI
 1130 Ton Cleveland Straight Side
 1125 Ton OBI Bliss
 4100 Ton Mechanical Straight Side
 1100 Ton Mechanical Gap Dries &amp; Krump
 180 Ton Mechanical Gap Rouselle
 1500 Ton Hydraulic CNC Press Brake
 1175 Ton Hydraulic Press Brake
 1150 Ton Mechanical Press Brake Flange
 1130 Ton Hydraulic CNC Press Brake
 190 Ton Hydraulic CNC Press Brake
 180 Ton Hydraulic CNC Press Brake
 175 Ton Hydraulic CNC Press Brake
 140 Ton Hydraulic CNC Press Brake
 1225 Ton Turret Punch CNC1Laser Trumpf 2000 Watt
60 x 100""
 1CNC Plasma Burn Table
60 x 120""
 1CNC Plasma Burn Table
72 x 264""
 1CNC Burn Table
High Definition Near Laser Quality
60 x 120""
 1Robotic 7 Axis Plasma Trim Cell
High Definition Near Laser Quality
 1Shear Mechanical Cincinnati 
3/16 x 96""
 1Shear Mechanical Cincinnati 
1/4 x 48""
 1Ironworkers
 2Abrasive Cutoff
 1Horizontal Band Saw
12 x 21 Auto
 1Horizontal Band Saw
12 x 13 Auto
 1Horizontal Band Saw
9 x 16 Miter
 1Vertical Band Saw 24""
 1Cold Saw 12""
 1Rotary Former 2 HP
 1Pinch Roller 30 x 2""
 1Hossfeld &amp; Di-Arco Benders
 9Mig Welder450-650 Amp
 4Tig Welder 350 Amp
 4Various Small Welding Machines
 1Projection Welder 70 KVA
 1Spot Welder 40 KVA
 1Stud Welder 200 KVA
 1Metal-Lax Weld Stress Relief Unit
 9Various Weld Positioner
 4Acord Weld Tables 48 x 120""                          1Vertical MC CNC Hass VF9
X-Axis 90""; Y-Axis 40""; Z-Axis 20""
 2Vertical MC CNC Hass
X-Axis 30""; Y-Axis 16""; Z-Axis 20""
 1Lathe CNC Haas
14 x 34"" Bar Feed &amp; Tailstock
 1Vertical Mill No. 4
 1Horizontal Mill No. 3
 1Vertical Mill W/DRO
 1Radial Drill 48""
 1Surface Grinder 24 x 12""
 1Surface Grinder 18 x 6""
 1Lathe Leblond 36 x 17""
 3Drill Presses
 1HVLP Paint Facilities
 1Automated Part Washing Line
 1Fully Equipped Inspection
Calibration Traceable to NIS         "</v>
      </c>
      <c r="H81" s="50">
        <f>VLOOKUP($A81,'DATA for 227'!$B:$Q,14,FALSE)</f>
        <v>0</v>
      </c>
    </row>
    <row r="82" spans="1:8" ht="28.8" x14ac:dyDescent="0.55000000000000004">
      <c r="A82" s="130" t="s">
        <v>492</v>
      </c>
      <c r="B82" s="129">
        <v>1</v>
      </c>
      <c r="C82" s="50" t="str">
        <f>VLOOKUP(A82,'DATA for 227'!$B:$Q,7,FALSE)</f>
        <v>manufacturing</v>
      </c>
      <c r="D82" s="50" t="str">
        <f>VLOOKUP($A82,'DATA for 227'!$B:$Q,8,FALSE)</f>
        <v>arrows, stabilizers, bow and arrow cases, quivers, clothing, hats, tools and pro-shops</v>
      </c>
      <c r="E82" s="50">
        <f>VLOOKUP($A82,'DATA for 227'!$B:$Q,9,FALSE)</f>
        <v>0</v>
      </c>
      <c r="F82" s="50" t="str">
        <f>VLOOKUP($A82,'DATA for 227'!$B:$Q,10,FALSE)</f>
        <v>N</v>
      </c>
      <c r="G82" s="50">
        <f>VLOOKUP($A82,'DATA for 227'!$B:$Q,12,FALSE)</f>
        <v>0</v>
      </c>
      <c r="H82" s="50">
        <f>VLOOKUP($A82,'DATA for 227'!$B:$Q,14,FALSE)</f>
        <v>0</v>
      </c>
    </row>
    <row r="83" spans="1:8" ht="86.4" x14ac:dyDescent="0.55000000000000004">
      <c r="A83" s="130" t="s">
        <v>499</v>
      </c>
      <c r="B83" s="129">
        <v>1</v>
      </c>
      <c r="C83" s="50" t="str">
        <f>VLOOKUP(A83,'DATA for 227'!$B:$Q,7,FALSE)</f>
        <v>Manufacturing (flocking and coating needs)</v>
      </c>
      <c r="D83" s="50" t="str">
        <f>VLOOKUP($A83,'DATA for 227'!$B:$Q,8,FALSE)</f>
        <v xml:space="preserve">EIS Fibercoating, Inc. is fully equipped to flock any of the following list of substrates:                                                        Rubber: EPDM, Neoprene, SBR, Others, Plastic, ABS, Acrylic, PC-ABC, Polypropylene, PVC, Santoprene, Styrene, TPO , TPV, Others  , Metal, Aluminum, Stainless Steel, Steel, Others, Foam, Polyurethane, Styrofoam, Others, Paper, Sheet goods, Wood, Others </v>
      </c>
      <c r="E83" s="50" t="str">
        <f>VLOOKUP($A83,'DATA for 227'!$B:$Q,9,FALSE)</f>
        <v>﻿EIS Fibercoating was founded in January 1985 to provide automotive companies with an alternative solution to investing in capital equipment to meet their flocking and coating needs. Flocking is the art of applying adhesive to a substrate and then imbedding flock fibers into the adhesive to create a texture for increasing durability, reducing buzz-squeak-rattle issues, or adding a luxurious feel. </v>
      </c>
      <c r="F83" s="50" t="str">
        <f>VLOOKUP($A83,'DATA for 227'!$B:$Q,10,FALSE)</f>
        <v>ISO 9001:2015</v>
      </c>
      <c r="G83" s="50">
        <f>VLOOKUP($A83,'DATA for 227'!$B:$Q,12,FALSE)</f>
        <v>0</v>
      </c>
      <c r="H83" s="50" t="str">
        <f>VLOOKUP($A83,'DATA for 227'!$B:$Q,14,FALSE)</f>
        <v xml:space="preserve"> flocking, coating and secondary finishing operations</v>
      </c>
    </row>
    <row r="84" spans="1:8" ht="129.6" x14ac:dyDescent="0.55000000000000004">
      <c r="A84" s="130" t="s">
        <v>503</v>
      </c>
      <c r="B84" s="129">
        <v>1</v>
      </c>
      <c r="C84" s="50" t="str">
        <f>VLOOKUP(A84,'DATA for 227'!$B:$Q,7,FALSE)</f>
        <v>manufacturing (palletizing and de-paletizing)</v>
      </c>
      <c r="D84" s="50" t="str">
        <f>VLOOKUP($A84,'DATA for 227'!$B:$Q,8,FALSE)</f>
        <v>Error 404</v>
      </c>
      <c r="E84" s="50" t="str">
        <f>VLOOKUP($A84,'DATA for 227'!$B:$Q,9,FALSE)</f>
        <v>We are Design Specialist in Packaging machinery lines in Bright can Palletizing, Depalletizing of Full cans and empty cans, Robotic case palletizing, Pallet conveyor systems with pallet stackers&amp;dispensers, Robotic pail palletizers, We custom build to customer line needs.;        EIS Packaging Machinery INC has over 60 years of experience in Bright can Palletizers/Depalletizers, Wood pallet cleaning systems, Plastic Pallet, Totes, High pressure cleaning systems. Robotic Case, Pail Cans, Glass, Palletizers, Retort Basket Loaders/Unloaders, Special designed projects we love a challenge</v>
      </c>
      <c r="F84" s="50" t="str">
        <f>VLOOKUP($A84,'DATA for 227'!$B:$Q,10,FALSE)</f>
        <v>N</v>
      </c>
      <c r="G84" s="50">
        <f>VLOOKUP($A84,'DATA for 227'!$B:$Q,12,FALSE)</f>
        <v>0</v>
      </c>
      <c r="H84" s="50">
        <f>VLOOKUP($A84,'DATA for 227'!$B:$Q,14,FALSE)</f>
        <v>0</v>
      </c>
    </row>
    <row r="85" spans="1:8" ht="158.4" x14ac:dyDescent="0.55000000000000004">
      <c r="A85" s="130" t="s">
        <v>518</v>
      </c>
      <c r="B85" s="129">
        <v>1</v>
      </c>
      <c r="C85" s="50" t="str">
        <f>VLOOKUP(A85,'DATA for 227'!$B:$Q,7,FALSE)</f>
        <v>Manufacturing</v>
      </c>
      <c r="D85" s="50">
        <f>VLOOKUP($A85,'DATA for 227'!$B:$Q,8,FALSE)</f>
        <v>0</v>
      </c>
      <c r="E85" s="50" t="str">
        <f>VLOOKUP($A85,'DATA for 227'!$B:$Q,9,FALSE)</f>
        <v xml:space="preserve"> Automated Assembly Machines, , Material Handling Systems, , Packaging Equipment, , Vision Systems, , Electrical Panels, , Robot Integration, , Material Payoff Systems, , Conveyors, , Adhesive Application &amp; Coating Systems, , Accumulation Systems, , Heaters &amp; Ovens, , Automated Drill Machines, , Cut To Size Equipment</v>
      </c>
      <c r="F85" s="50" t="str">
        <f>VLOOKUP($A85,'DATA for 227'!$B:$Q,10,FALSE)</f>
        <v>N</v>
      </c>
      <c r="G85" s="50" t="str">
        <f>VLOOKUP($A85,'DATA for 227'!$B:$Q,12,FALSE)</f>
        <v>Automated Assembly Machines
Material Handling Systems
Packaging Equipment
Vision Systems
Electrical Panels             Robot Integration
Material Payoff Systems
Conveyors
Adhesive Application &amp; Coating Systems Accumulation Systems_x000D_
Heaters &amp; Ovens_x000D_
Automated Drill Machines_x000D_
Cut To Size Equipment</v>
      </c>
      <c r="H85" s="50" t="str">
        <f>VLOOKUP($A85,'DATA for 227'!$B:$Q,14,FALSE)</f>
        <v>Rebuild or Refurbish a Machine</v>
      </c>
    </row>
    <row r="86" spans="1:8" ht="86.4" x14ac:dyDescent="0.55000000000000004">
      <c r="A86" s="130" t="s">
        <v>528</v>
      </c>
      <c r="B86" s="129">
        <v>1</v>
      </c>
      <c r="C86" s="50" t="str">
        <f>VLOOKUP(A86,'DATA for 227'!$B:$Q,7,FALSE)</f>
        <v>Manufacturing</v>
      </c>
      <c r="D86" s="50">
        <f>VLOOKUP($A86,'DATA for 227'!$B:$Q,8,FALSE)</f>
        <v>0</v>
      </c>
      <c r="E86" s="50" t="str">
        <f>VLOOKUP($A86,'DATA for 227'!$B:$Q,9,FALSE)</f>
        <v>HVAC</v>
      </c>
      <c r="F86" s="50" t="str">
        <f>VLOOKUP($A86,'DATA for 227'!$B:$Q,10,FALSE)</f>
        <v>TS 16949:2009, ISO 9001, ISO 14000, ISO 13485</v>
      </c>
      <c r="G86" s="50" t="str">
        <f>VLOOKUP($A86,'DATA for 227'!$B:$Q,12,FALSE)</f>
        <v xml:space="preserve">axial lead insertion and our radial lead insertion machines </v>
      </c>
      <c r="H86" s="50" t="str">
        <f>VLOOKUP($A86,'DATA for 227'!$B:$Q,14,FALSE)</f>
        <v xml:space="preserve"> manual through-hole, wave soldering, selective soldering and hand soldering</v>
      </c>
    </row>
    <row r="87" spans="1:8" ht="72" x14ac:dyDescent="0.55000000000000004">
      <c r="A87" s="130" t="s">
        <v>532</v>
      </c>
      <c r="B87" s="129">
        <v>1</v>
      </c>
      <c r="C87" s="50" t="str">
        <f>VLOOKUP(A87,'DATA for 227'!$B:$Q,7,FALSE)</f>
        <v xml:space="preserve">chemicals manufacturer </v>
      </c>
      <c r="D87" s="50">
        <f>VLOOKUP($A87,'DATA for 227'!$B:$Q,8,FALSE)</f>
        <v>0</v>
      </c>
      <c r="E87" s="50">
        <f>VLOOKUP($A87,'DATA for 227'!$B:$Q,9,FALSE)</f>
        <v>0</v>
      </c>
      <c r="F87" s="50" t="str">
        <f>VLOOKUP($A87,'DATA for 227'!$B:$Q,10,FALSE)</f>
        <v>ISO 9001:2008, ISO 140001:2004</v>
      </c>
      <c r="G87" s="50">
        <f>VLOOKUP($A87,'DATA for 227'!$B:$Q,12,FALSE)</f>
        <v>0</v>
      </c>
      <c r="H87" s="50">
        <f>VLOOKUP($A87,'DATA for 227'!$B:$Q,14,FALSE)</f>
        <v>0</v>
      </c>
    </row>
    <row r="88" spans="1:8" ht="72" x14ac:dyDescent="0.55000000000000004">
      <c r="A88" s="130" t="s">
        <v>536</v>
      </c>
      <c r="B88" s="129">
        <v>1</v>
      </c>
      <c r="C88" s="50" t="str">
        <f>VLOOKUP(A88,'DATA for 227'!$B:$Q,7,FALSE)</f>
        <v xml:space="preserve">chemicals manufacturer </v>
      </c>
      <c r="D88" s="50">
        <f>VLOOKUP($A88,'DATA for 227'!$B:$Q,8,FALSE)</f>
        <v>0</v>
      </c>
      <c r="E88" s="50">
        <f>VLOOKUP($A88,'DATA for 227'!$B:$Q,9,FALSE)</f>
        <v>0</v>
      </c>
      <c r="F88" s="50" t="str">
        <f>VLOOKUP($A88,'DATA for 227'!$B:$Q,10,FALSE)</f>
        <v>ISO 9001:2008, ISO 140001:2004</v>
      </c>
      <c r="G88" s="50">
        <f>VLOOKUP($A88,'DATA for 227'!$B:$Q,12,FALSE)</f>
        <v>0</v>
      </c>
      <c r="H88" s="50">
        <f>VLOOKUP($A88,'DATA for 227'!$B:$Q,14,FALSE)</f>
        <v>0</v>
      </c>
    </row>
    <row r="89" spans="1:8" ht="259.2" x14ac:dyDescent="0.55000000000000004">
      <c r="A89" s="130" t="s">
        <v>547</v>
      </c>
      <c r="B89" s="129">
        <v>1</v>
      </c>
      <c r="C89" s="50" t="str">
        <f>VLOOKUP(A89,'DATA for 227'!$B:$Q,7,FALSE)</f>
        <v>Manufacturing</v>
      </c>
      <c r="D89" s="50" t="str">
        <f>VLOOKUP($A89,'DATA for 227'!$B:$Q,8,FALSE)</f>
        <v xml:space="preserve">production of the first single piece, deep draw rear step bumper face bar, production of O. E. rear step bumpers for import customers., specialty off-road products for O. E. customers. Flex-N-Gate developed and produced brush guards, grille guards, tube bumpers, light bars, and winch mounts.  </v>
      </c>
      <c r="E89" s="50" t="str">
        <f>VLOOKUP($A89,'DATA for 227'!$B:$Q,9,FALSE)</f>
        <v>There is a warehouse in Covington, IN and Manufacturing facility in danville, FOR products, go to HISTORY section of the company</v>
      </c>
      <c r="F89" s="50" t="str">
        <f>VLOOKUP($A89,'DATA for 227'!$B:$Q,10,FALSE)</f>
        <v>N</v>
      </c>
      <c r="G89" s="50" t="str">
        <f>VLOOKUP($A89,'DATA for 227'!$B:$Q,12,FALSE)</f>
        <v>advanced lighting systems using in-house CAE for optic developmentm, multiple 3-station, 4-color molding capability presses, In-house coating systems include e-coat, paint, and zinc plating. We utilize synchronous and cell-type assembly systems with various level of automation where appropriate</v>
      </c>
      <c r="H89" s="50" t="str">
        <f>VLOOKUP($A89,'DATA for 227'!$B:$Q,14,FALSE)</f>
        <v> Hotplate, linear and sonic welding assembly operations.                                              Laser Welded Blank Developments and Parts_x000D_
Deep Draw Aluminum / Steel Stamping_x000D_
Aluminum Closure Panels and Assemblies_x000D_
Heavy Metal Forming_x000D_
Supply Parts During Production_x000D_
Tool Changes or Repairs_x000D_
Processes Using Minimal Tooling_x000D_
Manually Fabricate Parts_x000D_
Complete Assembly Capabilities including Spot/MIG Welding and Hemming of Closure Panels_x000D_
Tooling to Verify Production Intent Process_x000D_
On-site Foundry for Producing Zinc Alloy Tools_x000D_
Mechanisms and Assemblies                                                                        </v>
      </c>
    </row>
    <row r="90" spans="1:8" ht="72" x14ac:dyDescent="0.55000000000000004">
      <c r="A90" s="130" t="s">
        <v>551</v>
      </c>
      <c r="B90" s="129">
        <v>1</v>
      </c>
      <c r="C90" s="50" t="str">
        <f>VLOOKUP(A90,'DATA for 227'!$B:$Q,7,FALSE)</f>
        <v>manufacturing</v>
      </c>
      <c r="D90" s="50" t="str">
        <f>VLOOKUP($A90,'DATA for 227'!$B:$Q,8,FALSE)</f>
        <v>markets covered: automobile, industrial, aerospace, building/constructions                                                                 Products: Externally and intermnally threaded fastening systems, TORX/TORX Plus, engineered specials</v>
      </c>
      <c r="E90" s="50" t="str">
        <f>VLOOKUP($A90,'DATA for 227'!$B:$Q,9,FALSE)</f>
        <v>Acument Global Technologies provides fastening and assembly solutions to customers in more than 35 countries worldwide. As one of the world’s leading mechanical fastening producers, we’re known for some of the longest-standing and most trusted brand names in the industry: Camcar® and Ring Screw, as well as TORX®, STRUX®, and Mag-Form®</v>
      </c>
      <c r="F90" s="50" t="str">
        <f>VLOOKUP($A90,'DATA for 227'!$B:$Q,10,FALSE)</f>
        <v>N</v>
      </c>
      <c r="G90" s="50" t="str">
        <f>VLOOKUP($A90,'DATA for 227'!$B:$Q,12,FALSE)</f>
        <v>CAD</v>
      </c>
      <c r="H90" s="50">
        <f>VLOOKUP($A90,'DATA for 227'!$B:$Q,14,FALSE)</f>
        <v>0</v>
      </c>
    </row>
    <row r="91" spans="1:8" ht="100.8" x14ac:dyDescent="0.55000000000000004">
      <c r="A91" s="130" t="s">
        <v>555</v>
      </c>
      <c r="B91" s="129">
        <v>1</v>
      </c>
      <c r="C91" s="50" t="str">
        <f>VLOOKUP(A91,'DATA for 227'!$B:$Q,7,FALSE)</f>
        <v>manufacturing (foundry)</v>
      </c>
      <c r="D91" s="50" t="str">
        <f>VLOOKUP($A91,'DATA for 227'!$B:$Q,8,FALSE)</f>
        <v>Core Processes: Oil Sand, Shell, CO2, SO2, Pep-Set, Furan Warmbox; Core Machines: Shalco U-180’s, Redford 44A, 16, 22, CB-5, CB-10, BP6A, Dep 100, Carver Batch &amp; Continuous Mixers; Castings Produced: Pumps, Hydraulics, Motor Ends, Gearboxes, Pulleys, Machine Tools, Agricultural and Prototypes;</v>
      </c>
      <c r="E91" s="50">
        <f>VLOOKUP($A91,'DATA for 227'!$B:$Q,9,FALSE)</f>
        <v>0</v>
      </c>
      <c r="F91" s="50" t="str">
        <f>VLOOKUP($A91,'DATA for 227'!$B:$Q,10,FALSE)</f>
        <v>N</v>
      </c>
      <c r="G91" s="50" t="str">
        <f>VLOOKUP($A91,'DATA for 227'!$B:$Q,12,FALSE)</f>
        <v>Shalco U-180’s, Redford 44A, 16, 22, CB-5, CB-10
BP6A, Dep 100, Carver Batch &amp; Continuous Mixers,Spectrometer - Atomcomp 81, Microsocopic Analysis
Leeds &amp; Northrup MAXILAB II, Brinell Testing,Conventional Super Tumblast Wheelabrators</v>
      </c>
      <c r="H91" s="50" t="str">
        <f>VLOOKUP($A91,'DATA for 227'!$B:$Q,14,FALSE)</f>
        <v>Loose Molding or no-bake molding,Melting,Casting,Grinding &amp; Heat Treating (Outside Locations)_x000D_
Non-Ferrous castings from outside sources</v>
      </c>
    </row>
    <row r="92" spans="1:8" ht="72" x14ac:dyDescent="0.55000000000000004">
      <c r="A92" s="130" t="s">
        <v>559</v>
      </c>
      <c r="B92" s="129">
        <v>1</v>
      </c>
      <c r="C92" s="50" t="str">
        <f>VLOOKUP(A92,'DATA for 227'!$B:$Q,7,FALSE)</f>
        <v>manufacturing</v>
      </c>
      <c r="D92" s="50" t="str">
        <f>VLOOKUP($A92,'DATA for 227'!$B:$Q,8,FALSE)</f>
        <v>accessories, fittings, pipe, PVC</v>
      </c>
      <c r="E92" s="50" t="str">
        <f>VLOOKUP($A92,'DATA for 227'!$B:$Q,9,FALSE)</f>
        <v>Fratco is a leading manufacturer of drainage products including HDPE drainage pipe and fittings. A 4th generation, family-owned business, Fratco began as a local clay tile kiln in 1923 and has grown to a 4 location, state-of-the-art producer of the drainage pipe for use in drainage applications.</v>
      </c>
      <c r="F92" s="50" t="str">
        <f>VLOOKUP($A92,'DATA for 227'!$B:$Q,10,FALSE)</f>
        <v>N</v>
      </c>
      <c r="G92" s="50">
        <f>VLOOKUP($A92,'DATA for 227'!$B:$Q,12,FALSE)</f>
        <v>0</v>
      </c>
      <c r="H92" s="50">
        <f>VLOOKUP($A92,'DATA for 227'!$B:$Q,14,FALSE)</f>
        <v>0</v>
      </c>
    </row>
    <row r="93" spans="1:8" x14ac:dyDescent="0.55000000000000004">
      <c r="A93" s="130" t="s">
        <v>564</v>
      </c>
      <c r="B93" s="129">
        <v>1</v>
      </c>
      <c r="C93" s="50" t="str">
        <f>VLOOKUP(A93,'DATA for 227'!$B:$Q,7,FALSE)</f>
        <v>Lays manufacturer</v>
      </c>
      <c r="D93" s="50" t="str">
        <f>VLOOKUP($A93,'DATA for 227'!$B:$Q,8,FALSE)</f>
        <v>Lays and co.</v>
      </c>
      <c r="E93" s="50">
        <f>VLOOKUP($A93,'DATA for 227'!$B:$Q,9,FALSE)</f>
        <v>0</v>
      </c>
      <c r="F93" s="50" t="str">
        <f>VLOOKUP($A93,'DATA for 227'!$B:$Q,10,FALSE)</f>
        <v>N</v>
      </c>
      <c r="G93" s="50">
        <f>VLOOKUP($A93,'DATA for 227'!$B:$Q,12,FALSE)</f>
        <v>0</v>
      </c>
      <c r="H93" s="50">
        <f>VLOOKUP($A93,'DATA for 227'!$B:$Q,14,FALSE)</f>
        <v>0</v>
      </c>
    </row>
    <row r="94" spans="1:8" x14ac:dyDescent="0.55000000000000004">
      <c r="A94" s="130" t="s">
        <v>568</v>
      </c>
      <c r="B94" s="129">
        <v>1</v>
      </c>
      <c r="C94" s="50" t="str">
        <f>VLOOKUP(A94,'DATA for 227'!$B:$Q,7,FALSE)</f>
        <v>Manufactureing</v>
      </c>
      <c r="D94" s="50" t="str">
        <f>VLOOKUP($A94,'DATA for 227'!$B:$Q,8,FALSE)</f>
        <v>NO WEBSITE IS FOUND</v>
      </c>
      <c r="E94" s="50">
        <f>VLOOKUP($A94,'DATA for 227'!$B:$Q,9,FALSE)</f>
        <v>0</v>
      </c>
      <c r="F94" s="50" t="str">
        <f>VLOOKUP($A94,'DATA for 227'!$B:$Q,10,FALSE)</f>
        <v>N</v>
      </c>
      <c r="G94" s="50">
        <f>VLOOKUP($A94,'DATA for 227'!$B:$Q,12,FALSE)</f>
        <v>0</v>
      </c>
      <c r="H94" s="50">
        <f>VLOOKUP($A94,'DATA for 227'!$B:$Q,14,FALSE)</f>
        <v>0</v>
      </c>
    </row>
    <row r="95" spans="1:8" ht="72" x14ac:dyDescent="0.55000000000000004">
      <c r="A95" s="130" t="s">
        <v>572</v>
      </c>
      <c r="B95" s="129">
        <v>1</v>
      </c>
      <c r="C95" s="50" t="str">
        <f>VLOOKUP(A95,'DATA for 227'!$B:$Q,7,FALSE)</f>
        <v>manufacturing</v>
      </c>
      <c r="D95" s="50" t="str">
        <f>VLOOKUP($A95,'DATA for 227'!$B:$Q,8,FALSE)</f>
        <v>hoists, container handlers and trailers</v>
      </c>
      <c r="E95" s="50" t="str">
        <f>VLOOKUP($A95,'DATA for 227'!$B:$Q,9,FALSE)</f>
        <v>Galbreath is the leading manufacturer of hoists, container handlers and trailers. With products engineered to withstand the punishment of hauling waste, recyclables and scrap, Galbreath is the brand of choice for haulers.  For reliable performance year after year, trust genuine Galbreath brand products. </v>
      </c>
      <c r="F95" s="50" t="str">
        <f>VLOOKUP($A95,'DATA for 227'!$B:$Q,10,FALSE)</f>
        <v>N</v>
      </c>
      <c r="G95" s="50">
        <f>VLOOKUP($A95,'DATA for 227'!$B:$Q,12,FALSE)</f>
        <v>0</v>
      </c>
      <c r="H95" s="50">
        <f>VLOOKUP($A95,'DATA for 227'!$B:$Q,14,FALSE)</f>
        <v>0</v>
      </c>
    </row>
    <row r="96" spans="1:8" ht="187.2" x14ac:dyDescent="0.55000000000000004">
      <c r="A96" s="130" t="s">
        <v>576</v>
      </c>
      <c r="B96" s="129">
        <v>1</v>
      </c>
      <c r="C96" s="50" t="str">
        <f>VLOOKUP(A96,'DATA for 227'!$B:$Q,7,FALSE)</f>
        <v>manufacturing</v>
      </c>
      <c r="D96" s="50" t="str">
        <f>VLOOKUP($A96,'DATA for 227'!$B:$Q,8,FALSE)</f>
        <v>Self Dumping Hoppers, , Rock N Dumper, , Trailers, , Pup Trailers, , Securement Systems, , The Hooker, , Roll-Off Containers, , Custom Engineered Containers, , Recycling Containers, , Gasketed Tailgate Containers, , Tapered Compactor Receiver Containers, , Octagon Compactor Receiver Container, , Open Top Containers, , Tub Open Top Container, , ROLL-OFF HOISTS::, , Single Axle Cable Hoists, , Single Axle Extendible Tail Hoist, , Single Axle Outside Rail Hoist, , Multi-Axle Cable Hoists:, Heavy Duty Above Frame Hoist, , Heavy Duty Extendible Tail Hoist, , Heavy Duty Outside Rail Hoist, , Short Extendible Tail Hoist, , Dead Lift Hoist, , Extendible Tail Hoist, , Inside/Outside Rail Hoist, , Outside Rail Hoist, , Compactors, , Stationary Compactor (Mini), , Stationary Compactor (Stubby), , Stationary Compactor, , Self-Contained Compactor</v>
      </c>
      <c r="E96" s="50" t="str">
        <f>VLOOKUP($A96,'DATA for 227'!$B:$Q,9,FALSE)</f>
        <v> a premier designer and manufacturer of waste equipment of all types.</v>
      </c>
      <c r="F96" s="50" t="str">
        <f>VLOOKUP($A96,'DATA for 227'!$B:$Q,10,FALSE)</f>
        <v>N</v>
      </c>
      <c r="G96" s="50">
        <f>VLOOKUP($A96,'DATA for 227'!$B:$Q,12,FALSE)</f>
        <v>0</v>
      </c>
      <c r="H96" s="50">
        <f>VLOOKUP($A96,'DATA for 227'!$B:$Q,14,FALSE)</f>
        <v>0</v>
      </c>
    </row>
    <row r="97" spans="1:8" ht="86.4" x14ac:dyDescent="0.55000000000000004">
      <c r="A97" s="130" t="s">
        <v>589</v>
      </c>
      <c r="B97" s="129">
        <v>1</v>
      </c>
      <c r="C97" s="50" t="str">
        <f>VLOOKUP(A97,'DATA for 227'!$B:$Q,7,FALSE)</f>
        <v>aircraft manufacturers</v>
      </c>
      <c r="D97" s="50" t="str">
        <f>VLOOKUP($A97,'DATA for 227'!$B:$Q,8,FALSE)</f>
        <v>Genesis aircraft design, wind tunnels</v>
      </c>
      <c r="E97" s="50" t="str">
        <f>VLOOKUP($A97,'DATA for 227'!$B:$Q,9,FALSE)</f>
        <v>A high performance aircraft that can takeoff and land on snow, water, and hard surface. Unique designs of Multipurpose Landing Gear, Telescopic Wing, and Interconnected Propeller system provide increased utility, performance, and safety. This section contains 16 information packed pages and the patents describing the innovative design features found on this new aircraft.</v>
      </c>
      <c r="F97" s="50" t="str">
        <f>VLOOKUP($A97,'DATA for 227'!$B:$Q,10,FALSE)</f>
        <v>N</v>
      </c>
      <c r="G97" s="50" t="str">
        <f>VLOOKUP($A97,'DATA for 227'!$B:$Q,12,FALSE)</f>
        <v>computer aided analyses</v>
      </c>
      <c r="H97" s="50">
        <f>VLOOKUP($A97,'DATA for 227'!$B:$Q,14,FALSE)</f>
        <v>0</v>
      </c>
    </row>
    <row r="98" spans="1:8" ht="86.4" x14ac:dyDescent="0.55000000000000004">
      <c r="A98" s="130" t="s">
        <v>594</v>
      </c>
      <c r="B98" s="129">
        <v>1</v>
      </c>
      <c r="C98" s="50" t="str">
        <f>VLOOKUP(A98,'DATA for 227'!$B:$Q,7,FALSE)</f>
        <v>manufacturing</v>
      </c>
      <c r="D98" s="50" t="str">
        <f>VLOOKUP($A98,'DATA for 227'!$B:$Q,8,FALSE)</f>
        <v>Z-CUBE® – Containerized Industrial Equipment for Mobile Applications; Z-GUARD® – Stationary Equipment Enclosures for Specialized Applications; Z-POWER® – Low and Medium Voltage Utility Grade Switchgear; Z-PURE® – Standard and customized emissions control solutions to meet the performance requirements of your application</v>
      </c>
      <c r="E98" s="50" t="str">
        <f>VLOOKUP($A98,'DATA for 227'!$B:$Q,9,FALSE)</f>
        <v>At Girtz, we use cutting edge 3D CAD technology to verify design accuracy and ensure precise component placement before any fabrication work begins. Our design layouts are a benchmark in the industry, allowing us to complete complex projects with very short lead times.</v>
      </c>
      <c r="F98" s="50" t="str">
        <f>VLOOKUP($A98,'DATA for 227'!$B:$Q,10,FALSE)</f>
        <v>ISO 9001</v>
      </c>
      <c r="G98" s="50" t="str">
        <f>VLOOKUP($A98,'DATA for 227'!$B:$Q,12,FALSE)</f>
        <v xml:space="preserve"> CNC lasers, automated brake presses, and large scale painting and powder coating systems, Girtz can manufacture precision components that will last a lifetime</v>
      </c>
      <c r="H98" s="50">
        <f>VLOOKUP($A98,'DATA for 227'!$B:$Q,14,FALSE)</f>
        <v>0</v>
      </c>
    </row>
    <row r="99" spans="1:8" ht="28.8" x14ac:dyDescent="0.55000000000000004">
      <c r="A99" s="130" t="s">
        <v>621</v>
      </c>
      <c r="B99" s="129">
        <v>1</v>
      </c>
      <c r="C99" s="50" t="str">
        <f>VLOOKUP(A99,'DATA for 227'!$B:$Q,7,FALSE)</f>
        <v>manufacturing (machine shop)</v>
      </c>
      <c r="D99" s="50" t="str">
        <f>VLOOKUP($A99,'DATA for 227'!$B:$Q,8,FALSE)</f>
        <v>welding, machining and assembly &amp; production</v>
      </c>
      <c r="E99" s="50">
        <f>VLOOKUP($A99,'DATA for 227'!$B:$Q,9,FALSE)</f>
        <v>0</v>
      </c>
      <c r="F99" s="50" t="str">
        <f>VLOOKUP($A99,'DATA for 227'!$B:$Q,10,FALSE)</f>
        <v>N</v>
      </c>
      <c r="G99" s="50" t="str">
        <f>VLOOKUP($A99,'DATA for 227'!$B:$Q,12,FALSE)</f>
        <v>four milling centers, two lathes, and an additional lathe with Milling capability for faster turnover</v>
      </c>
      <c r="H99" s="50" t="str">
        <f>VLOOKUP($A99,'DATA for 227'!$B:$Q,14,FALSE)</f>
        <v>machining, welding, treating or coating</v>
      </c>
    </row>
    <row r="100" spans="1:8" ht="72" x14ac:dyDescent="0.55000000000000004">
      <c r="A100" s="130" t="s">
        <v>625</v>
      </c>
      <c r="B100" s="129">
        <v>1</v>
      </c>
      <c r="C100" s="50" t="str">
        <f>VLOOKUP(A100,'DATA for 227'!$B:$Q,7,FALSE)</f>
        <v>manufacturing (heat treatment)</v>
      </c>
      <c r="D100" s="50" t="str">
        <f>VLOOKUP($A100,'DATA for 227'!$B:$Q,8,FALSE)</f>
        <v>Target products: Springs, Clips, Safety Restraint Components, Hangers, Brackets, Ballistic Nails, Automotive Door Components, Auger bits, Washer Races, Spacers, Tubes, Screw Drivers blades</v>
      </c>
      <c r="E100" s="50" t="str">
        <f>VLOOKUP($A100,'DATA for 227'!$B:$Q,9,FALSE)</f>
        <v>HTI is a commercial Austempering company specializing in the Austemper heat treating process AUSTEMPERING IS A HARDENING PROCESS… for ferrous alloys in which the material being treated is quenched from the hardening temperature into a molten salt bath with precisely controlled temperatures. </v>
      </c>
      <c r="F100" s="50" t="str">
        <f>VLOOKUP($A100,'DATA for 227'!$B:$Q,10,FALSE)</f>
        <v>ISO 9001:2015</v>
      </c>
      <c r="G100" s="50" t="str">
        <f>VLOOKUP($A100,'DATA for 227'!$B:$Q,12,FALSE)</f>
        <v>Four high volume State of the Art continuous wire mesh belt Austempering furnaces, All furnaces are equipped with computerized autoloaders</v>
      </c>
      <c r="H100" s="50" t="str">
        <f>VLOOKUP($A100,'DATA for 227'!$B:$Q,14,FALSE)</f>
        <v>heat treatment,Austempering</v>
      </c>
    </row>
    <row r="101" spans="1:8" ht="115.2" x14ac:dyDescent="0.55000000000000004">
      <c r="A101" s="130" t="s">
        <v>630</v>
      </c>
      <c r="B101" s="129">
        <v>2</v>
      </c>
      <c r="C101" s="50" t="str">
        <f>VLOOKUP(A101,'DATA for 227'!$B:$Q,7,FALSE)</f>
        <v>Manufacturing</v>
      </c>
      <c r="D101" s="50" t="str">
        <f>VLOOKUP($A101,'DATA for 227'!$B:$Q,8,FALSE)</f>
        <v>precision engineered steel castings</v>
      </c>
      <c r="E101" s="50">
        <f>VLOOKUP($A101,'DATA for 227'!$B:$Q,9,FALSE)</f>
        <v>0</v>
      </c>
      <c r="F101" s="50" t="str">
        <f>VLOOKUP($A101,'DATA for 227'!$B:$Q,10,FALSE)</f>
        <v xml:space="preserve">ISO 9001:2015 </v>
      </c>
      <c r="G101" s="50" t="str">
        <f>VLOOKUP($A101,'DATA for 227'!$B:$Q,12,FALSE)</f>
        <v>state-of-the-art manufacturing facility,</v>
      </c>
      <c r="H101" s="50" t="str">
        <f>VLOOKUP($A101,'DATA for 227'!$B:$Q,14,FALSE)</f>
        <v>casting,Pattern Production_x000D_
Electric Arc Furnace Melting_x000D_
Phenolic Urethane Molding_x000D_
Product Finishing Operations_x000D_
Heat Treatment_x000D_
Machining_x000D_
Painting &amp; Packaging Solutions_x000D_
Facility Engineering &amp; Maintenance</v>
      </c>
    </row>
    <row r="102" spans="1:8" ht="144" x14ac:dyDescent="0.55000000000000004">
      <c r="A102" s="130" t="s">
        <v>648</v>
      </c>
      <c r="B102" s="129">
        <v>1</v>
      </c>
      <c r="C102" s="50" t="str">
        <f>VLOOKUP(A102,'DATA for 227'!$B:$Q,7,FALSE)</f>
        <v>manufacturing</v>
      </c>
      <c r="D102" s="50" t="str">
        <f>VLOOKUP($A102,'DATA for 227'!$B:$Q,8,FALSE)</f>
        <v>ANIMAL IDENTIFICATION, BIOSECURITY PRODUCTS, BUILDING MATERIALS, COOLING &amp; VENTILATION, CURTAIN SYSTEMS, DRINKING SYSTEMS, EGG &amp; NESTING SYSTEMS, ELECTRICAL SUPPLIES, FANS, FARM &amp; SHOP SUPPLIES, FARMSTEAD EQUIPMENT, FEEDING SYSTEMS, FENCING SUPPLIES, FLOORING, HEATING, LIGHTING, MEDICATOR PUMPS, MOTORS, PEST CONTROL, PLUMBING, POULTRY HANDLING EQUIPMENT, POWER WASH SYSTEMS, SWINE HANDLING EQUIPMENT, SWINE STEEL EQUIPMENT, TIMERS &amp; THERMOSTATS, WASTE MANAGEMENT, CLEARANCE ITEMS</v>
      </c>
      <c r="E102" s="50" t="str">
        <f>VLOOKUP($A102,'DATA for 227'!$B:$Q,9,FALSE)</f>
        <v>Involved in turnkey construction, manufacturing, distribution, and production of confinement type swine and poultry units; Hog Slat, Inc. is engaged in manufacturing and distribution of swine &amp; poultry equipment worldwide. Hog Slat, Inc. combines innovative engineering, technology, and over 45 years of industry experience to deliver quality products and services to agricultural producers. We offer custom services for new or remodeled confinement projects, support from local service technicians and immediate access to parts through our network of over 70 local store locations</v>
      </c>
      <c r="F102" s="50" t="str">
        <f>VLOOKUP($A102,'DATA for 227'!$B:$Q,10,FALSE)</f>
        <v>N</v>
      </c>
      <c r="G102" s="50">
        <f>VLOOKUP($A102,'DATA for 227'!$B:$Q,12,FALSE)</f>
        <v>0</v>
      </c>
      <c r="H102" s="50">
        <f>VLOOKUP($A102,'DATA for 227'!$B:$Q,14,FALSE)</f>
        <v>0</v>
      </c>
    </row>
    <row r="103" spans="1:8" ht="43.2" x14ac:dyDescent="0.55000000000000004">
      <c r="A103" s="130" t="s">
        <v>652</v>
      </c>
      <c r="B103" s="129">
        <v>1</v>
      </c>
      <c r="C103" s="50" t="str">
        <f>VLOOKUP(A103,'DATA for 227'!$B:$Q,7,FALSE)</f>
        <v>manufacturing</v>
      </c>
      <c r="D103" s="50" t="str">
        <f>VLOOKUP($A103,'DATA for 227'!$B:$Q,8,FALSE)</f>
        <v>Holscher Products, Inc. manufactures wrought iron products. Our product line includes bird feeder poles and accessories, deck hardware, bird baths, and garden items</v>
      </c>
      <c r="E103" s="50" t="str">
        <f>VLOOKUP($A103,'DATA for 227'!$B:$Q,9,FALSE)</f>
        <v xml:space="preserve">Holscher Products, Inc. is a wholesale manufacturing company located in Fowler, Indiana.  </v>
      </c>
      <c r="F103" s="50" t="str">
        <f>VLOOKUP($A103,'DATA for 227'!$B:$Q,10,FALSE)</f>
        <v>N</v>
      </c>
      <c r="G103" s="50">
        <f>VLOOKUP($A103,'DATA for 227'!$B:$Q,12,FALSE)</f>
        <v>0</v>
      </c>
      <c r="H103" s="50">
        <f>VLOOKUP($A103,'DATA for 227'!$B:$Q,14,FALSE)</f>
        <v>0</v>
      </c>
    </row>
    <row r="104" spans="1:8" ht="86.4" x14ac:dyDescent="0.55000000000000004">
      <c r="A104" s="130" t="s">
        <v>656</v>
      </c>
      <c r="B104" s="129">
        <v>1</v>
      </c>
      <c r="C104" s="50" t="str">
        <f>VLOOKUP(A104,'DATA for 227'!$B:$Q,7,FALSE)</f>
        <v>manufacturing</v>
      </c>
      <c r="D104" s="50" t="str">
        <f>VLOOKUP($A104,'DATA for 227'!$B:$Q,8,FALSE)</f>
        <v>Precision Plastic Injection Molding: Insert Molding, Color- Matched Molding, Micro Molding, Wire Overmolding, Product Detailing and Decorating; Custom Mold Building Services: Aerospace, Appliance, Automotive, Consumer, Electronics, Heavy Transportation, Military, Sports/Recreation</v>
      </c>
      <c r="E104" s="50" t="str">
        <f>VLOOKUP($A104,'DATA for 227'!$B:$Q,9,FALSE)</f>
        <v xml:space="preserve">Plastic fabrication company in Logansport, Indiana; </v>
      </c>
      <c r="F104" s="50" t="str">
        <f>VLOOKUP($A104,'DATA for 227'!$B:$Q,10,FALSE)</f>
        <v>ISO/TS 16949:2009</v>
      </c>
      <c r="G104" s="50" t="str">
        <f>VLOOKUP($A104,'DATA for 227'!$B:$Q,12,FALSE)</f>
        <v>both Horizontal and Vertical shuttle molding machines ranging in size from 50 to 120 ton, most up-to-date CAD/CAM software in conjuction with a complete suite of mold building machines including Wire and RAM-type CNC EDM machines, state of the art CMM and VMM machines to check our parts for conformance</v>
      </c>
      <c r="H104" s="50" t="str">
        <f>VLOOKUP($A104,'DATA for 227'!$B:$Q,14,FALSE)</f>
        <v>precision plastic injection molding and mold building/tooling services,Insert Molding_x000D_
Color- Matched Molding_x000D_
Micro Molding_x000D_
Wire Overmolding_x000D_
Product Detailing and Decorating</v>
      </c>
    </row>
    <row r="105" spans="1:8" ht="57.6" x14ac:dyDescent="0.55000000000000004">
      <c r="A105" s="130" t="s">
        <v>660</v>
      </c>
      <c r="B105" s="129">
        <v>2</v>
      </c>
      <c r="C105" s="50" t="str">
        <f>VLOOKUP(A105,'DATA for 227'!$B:$Q,7,FALSE)</f>
        <v>manufacturing</v>
      </c>
      <c r="D105" s="50" t="str">
        <f>VLOOKUP($A105,'DATA for 227'!$B:$Q,8,FALSE)</f>
        <v>Research and Engineering Department available for new product development,,Repair services available,,Interlock and Corrugated / Braid Assemblies,,Oval, Square and Rectangle Hoses,,Jacketed / Tracer Assemblies</v>
      </c>
      <c r="E105" s="50">
        <f>VLOOKUP($A105,'DATA for 227'!$B:$Q,9,FALSE)</f>
        <v>0</v>
      </c>
      <c r="F105" s="50" t="str">
        <f>VLOOKUP($A105,'DATA for 227'!$B:$Q,10,FALSE)</f>
        <v>N</v>
      </c>
      <c r="G105" s="50">
        <f>VLOOKUP($A105,'DATA for 227'!$B:$Q,12,FALSE)</f>
        <v>0</v>
      </c>
      <c r="H105" s="50">
        <f>VLOOKUP($A105,'DATA for 227'!$B:$Q,14,FALSE)</f>
        <v>0</v>
      </c>
    </row>
    <row r="106" spans="1:8" x14ac:dyDescent="0.55000000000000004">
      <c r="A106" s="130" t="s">
        <v>671</v>
      </c>
      <c r="B106" s="129">
        <v>1</v>
      </c>
      <c r="C106" s="50" t="str">
        <f>VLOOKUP(A106,'DATA for 227'!$B:$Q,7,FALSE)</f>
        <v>ice cream manufacturing</v>
      </c>
      <c r="D106" s="50">
        <f>VLOOKUP($A106,'DATA for 227'!$B:$Q,8,FALSE)</f>
        <v>0</v>
      </c>
      <c r="E106" s="50" t="str">
        <f>VLOOKUP($A106,'DATA for 227'!$B:$Q,9,FALSE)</f>
        <v>Manufacturer in Lafayette, Indiana</v>
      </c>
      <c r="F106" s="50" t="str">
        <f>VLOOKUP($A106,'DATA for 227'!$B:$Q,10,FALSE)</f>
        <v>N</v>
      </c>
      <c r="G106" s="50">
        <f>VLOOKUP($A106,'DATA for 227'!$B:$Q,12,FALSE)</f>
        <v>0</v>
      </c>
      <c r="H106" s="50">
        <f>VLOOKUP($A106,'DATA for 227'!$B:$Q,14,FALSE)</f>
        <v>0</v>
      </c>
    </row>
    <row r="107" spans="1:8" ht="100.8" x14ac:dyDescent="0.55000000000000004">
      <c r="A107" s="130" t="s">
        <v>675</v>
      </c>
      <c r="B107" s="129">
        <v>1</v>
      </c>
      <c r="C107" s="50" t="str">
        <f>VLOOKUP(A107,'DATA for 227'!$B:$Q,7,FALSE)</f>
        <v>Manufacturing and ODM</v>
      </c>
      <c r="D107" s="50" t="str">
        <f>VLOOKUP($A107,'DATA for 227'!$B:$Q,8,FALSE)</f>
        <v>Commercial lighting: Tubelight Series, Refrigeration Light Series, Magnetic Strip Series, Edge-Lit Panel Light Series, Troffer Series,                                                                                 Industrial lighting: High Bay Series, Retrofit Lamp Series, Corn Bulb Lamp Series, Grow Light Series, Retrofit Kit Series, Canopy Series, Yard Light Series, Flood Light Series, Shoebox Parking Lot Series, Wallpack Series</v>
      </c>
      <c r="E107" s="50" t="str">
        <f>VLOOKUP($A107,'DATA for 227'!$B:$Q,9,FALSE)</f>
        <v xml:space="preserve">We began manufacturing LED lights in 2005 as an OEM for internationally renowned brands and for our own consumption. IKIO manufactures a wide range of commercial, industrial, and residential LED lighting in its world-class ISO 9001 certified facilities.; We manufacture high quality industrial, commercial and residential LED lighting products and deliver directly to our customers. We also ODM for many Global lighting companies. </v>
      </c>
      <c r="F107" s="50" t="str">
        <f>VLOOKUP($A107,'DATA for 227'!$B:$Q,10,FALSE)</f>
        <v>ISO 9001</v>
      </c>
      <c r="G107" s="50">
        <f>VLOOKUP($A107,'DATA for 227'!$B:$Q,12,FALSE)</f>
        <v>0</v>
      </c>
      <c r="H107" s="50">
        <f>VLOOKUP($A107,'DATA for 227'!$B:$Q,14,FALSE)</f>
        <v>0</v>
      </c>
    </row>
    <row r="108" spans="1:8" ht="100.8" x14ac:dyDescent="0.55000000000000004">
      <c r="A108" s="130" t="s">
        <v>707</v>
      </c>
      <c r="B108" s="129">
        <v>1</v>
      </c>
      <c r="C108" s="50" t="str">
        <f>VLOOKUP(A108,'DATA for 227'!$B:$Q,7,FALSE)</f>
        <v>Manufacturing(microwave filters)</v>
      </c>
      <c r="D108" s="50" t="str">
        <f>VLOOKUP($A108,'DATA for 227'!$B:$Q,8,FALSE)</f>
        <v>reconfigurable and static microwave filters</v>
      </c>
      <c r="E108" s="50" t="str">
        <f>VLOOKUP($A108,'DATA for 227'!$B:$Q,9,FALSE)</f>
        <v>Indiana Microelectronics (IM) uses three dimensional circuit design techniques to produce reconfigurable filters where both the center frequency (fc ) and the bandwidth (Δf ) are programmable in real time.                
Indiana Micro’s (IM) custom static filters are designed and built to your specifications. IM’s customer static filters are great for applications where size is a critical design factor, such as in handheld and airborne electronics.</v>
      </c>
      <c r="F108" s="50" t="str">
        <f>VLOOKUP($A108,'DATA for 227'!$B:$Q,10,FALSE)</f>
        <v>N</v>
      </c>
      <c r="G108" s="50" t="str">
        <f>VLOOKUP($A108,'DATA for 227'!$B:$Q,12,FALSE)</f>
        <v>CAD</v>
      </c>
      <c r="H108" s="50">
        <f>VLOOKUP($A108,'DATA for 227'!$B:$Q,14,FALSE)</f>
        <v>0</v>
      </c>
    </row>
    <row r="109" spans="1:8" ht="43.2" x14ac:dyDescent="0.55000000000000004">
      <c r="A109" s="130" t="s">
        <v>711</v>
      </c>
      <c r="B109" s="129">
        <v>1</v>
      </c>
      <c r="C109" s="50" t="str">
        <f>VLOOKUP(A109,'DATA for 227'!$B:$Q,7,FALSE)</f>
        <v>Pork manufacturing</v>
      </c>
      <c r="D109" s="50" t="str">
        <f>VLOOKUP($A109,'DATA for 227'!$B:$Q,8,FALSE)</f>
        <v>retail PL: Bacon, sliced boneless ham, boneless ham ,spiral sliced ham, ham steak, ring bolona; foodservice PL: Bacon, pork, ham, deli meats, sausage, pizza toppings</v>
      </c>
      <c r="E109" s="50" t="str">
        <f>VLOOKUP($A109,'DATA for 227'!$B:$Q,9,FALSE)</f>
        <v>We’re a fully integrated pork company operating entirely within the heart of the Midwest</v>
      </c>
      <c r="F109" s="50" t="str">
        <f>VLOOKUP($A109,'DATA for 227'!$B:$Q,10,FALSE)</f>
        <v>N</v>
      </c>
      <c r="G109" s="50">
        <f>VLOOKUP($A109,'DATA for 227'!$B:$Q,12,FALSE)</f>
        <v>0</v>
      </c>
      <c r="H109" s="50">
        <f>VLOOKUP($A109,'DATA for 227'!$B:$Q,14,FALSE)</f>
        <v>0</v>
      </c>
    </row>
    <row r="110" spans="1:8" ht="144" x14ac:dyDescent="0.55000000000000004">
      <c r="A110" s="130" t="s">
        <v>716</v>
      </c>
      <c r="B110" s="129">
        <v>1</v>
      </c>
      <c r="C110" s="50" t="str">
        <f>VLOOKUP(A110,'DATA for 227'!$B:$Q,7,FALSE)</f>
        <v>Manufacturer(gift bows)</v>
      </c>
      <c r="D110" s="50" t="str">
        <f>VLOOKUP($A110,'DATA for 227'!$B:$Q,8,FALSE)</f>
        <v>Appreciation gift and gift wrap kits</v>
      </c>
      <c r="E110" s="50" t="str">
        <f>VLOOKUP($A110,'DATA for 227'!$B:$Q,9,FALSE)</f>
        <v>From mass producing pre-formed gift bows by the millions for publicly traded gift packaging companies to creating custom hot stamp ribbon for the individual, no job is too big, small, or unusual for Indiana Ribbon. Our products can be found in major retail stores, chain and specialty stores, through wholesale outlets for the packaging, jeweler, floral, basket, fundraising and craft trades, and through other packaging and promotional products distributors.</v>
      </c>
      <c r="F110" s="50" t="str">
        <f>VLOOKUP($A110,'DATA for 227'!$B:$Q,10,FALSE)</f>
        <v>N</v>
      </c>
      <c r="G110" s="50" t="str">
        <f>VLOOKUP($A110,'DATA for 227'!$B:$Q,12,FALSE)</f>
        <v> mid-century bow machine designed and developed by Indiana Ribbon + Bow's founder J.J. Thayer,Over 100 Ribbon and Bow Manufacturing machines,Starbow/Cluster Gift Bow Machines,Pre-notched Hank Pom Gift Bow Machines,Pre-fluffed Hank Pom Gift Bow Machines,Taffy Gift Bow Machines,Ribbon Slitting and Decorating Machines,Winding Equipment,SPOOL/POLYLOCK EQUIPMENT,Spool Assembly Machines designed and Manufactured by Indiana Ribbon,Tube/Core Winders,Punch Presses (Die Cut Flanges),Polylock Assembly,Printing Presses,Paper Converting</v>
      </c>
      <c r="H110" s="50" t="str">
        <f>VLOOKUP($A110,'DATA for 227'!$B:$Q,14,FALSE)</f>
        <v>Heat sealing and shrinking, cello band sealers, packaging and fulfillment, wrapping paper converting, and more</v>
      </c>
    </row>
    <row r="111" spans="1:8" ht="129.6" x14ac:dyDescent="0.55000000000000004">
      <c r="A111" s="130" t="s">
        <v>720</v>
      </c>
      <c r="B111" s="129">
        <v>1</v>
      </c>
      <c r="C111" s="50" t="str">
        <f>VLOOKUP(A111,'DATA for 227'!$B:$Q,7,FALSE)</f>
        <v>Manufacturer(steel fabricating)</v>
      </c>
      <c r="D111" s="50" t="str">
        <f>VLOOKUP($A111,'DATA for 227'!$B:$Q,8,FALSE)</f>
        <v>Projects:CONAGRA WAREHOUSE, EARLHAM COLLEGE SCIENCE COMPLEX, EMERY OLEOCHEMICALS - GLYCOLYSIS BUILDING 66A, THE DEPOT @ NICKEL PLATE, Stanley Securities Headquarters, INDIANA HEMOPHILIA &amp; THROMBOSIS CENTER, STEEL DYNAMICS, INC, CENTRAL INDIANA ETHANOL - KATZEN, LDS CHURCH - CARMEL, IUPUI OFFICE, Franciscan Health West Tower Addition, IRVINGTON LOFTS</v>
      </c>
      <c r="E111" s="50" t="str">
        <f>VLOOKUP($A111,'DATA for 227'!$B:$Q,9,FALSE)</f>
        <v>Indiana Steel Fabricating has long been a leader in the production of Structural Steel.                                 Miscellaneous steel is an ever changing industry, and our staff at Indiana Steel Fabricating embraces this challenge. We are constantly evolving with this industry to deliver a product that meets every demand that is needed, no matter the size or scope of a project.                                                                      Our Rebar department is a model of the quality and excellence that we pour into every job. It gives us great pleasure and pride to hear how good our fabricated rebar looks in comparison to other fabricators.</v>
      </c>
      <c r="F111" s="50" t="str">
        <f>VLOOKUP($A111,'DATA for 227'!$B:$Q,10,FALSE)</f>
        <v>N</v>
      </c>
      <c r="G111" s="50">
        <f>VLOOKUP($A111,'DATA for 227'!$B:$Q,12,FALSE)</f>
        <v>0</v>
      </c>
      <c r="H111" s="50">
        <f>VLOOKUP($A111,'DATA for 227'!$B:$Q,14,FALSE)</f>
        <v>0</v>
      </c>
    </row>
    <row r="112" spans="1:8" ht="129.6" x14ac:dyDescent="0.55000000000000004">
      <c r="A112" s="130" t="s">
        <v>744</v>
      </c>
      <c r="B112" s="129">
        <v>1</v>
      </c>
      <c r="C112" s="50" t="str">
        <f>VLOOKUP(A112,'DATA for 227'!$B:$Q,7,FALSE)</f>
        <v>Custom Spring Manufacturing</v>
      </c>
      <c r="D112" s="50" t="str">
        <f>VLOOKUP($A112,'DATA for 227'!$B:$Q,8,FALSE)</f>
        <v>Ironmonger Spring Products,Ironmonger Spring Company offers custom spring design, manufacturing, prototyping and finishing. We service a variety of markets including: agriculture, automotive, construction, consumer products, and specialty products.,, PRODUCTS, Coil Springs,Extension Springs,Torsional Springs,Wire Forms,Wire Sizes Ranging from .008 - .250 inches, FINISHES ,Press Forming,End Grinding,Looping,Painting,Heat Treating,Plating,Shot Peening,SERVICES,Custom Spring Design,Custom Assemblies,Prototyping,Short Run Development,Special Packaging</v>
      </c>
      <c r="E112" s="50" t="str">
        <f>VLOOKUP($A112,'DATA for 227'!$B:$Q,9,FALSE)</f>
        <v>Ironmonger Spring Company is committed to continued customer satisfaction through competitive pricing and premiere service by focusing on quality parts and product engineering, technical refinement and on-going staff development.</v>
      </c>
      <c r="F112" s="50" t="str">
        <f>VLOOKUP($A112,'DATA for 227'!$B:$Q,10,FALSE)</f>
        <v>ISO 9001:2008</v>
      </c>
      <c r="G112" s="50" t="str">
        <f>VLOOKUP($A112,'DATA for 227'!$B:$Q,12,FALSE)</f>
        <v> 14 Mechanical and CNC spring coiling machines,conveyor belt ovens, batch ovens and also, test ovens ,  three grinding machines, one vertical and two horizontal</v>
      </c>
      <c r="H112" s="50" t="str">
        <f>VLOOKUP($A112,'DATA for 227'!$B:$Q,14,FALSE)</f>
        <v>Hand Coiling,Grinding, Press Forming_x000D_
End Grinding_x000D_
Looping_x000D_
Painting_x000D_
Heat Treating_x000D_
Plating_x000D_
Shot Peening</v>
      </c>
    </row>
    <row r="113" spans="1:8" ht="86.4" x14ac:dyDescent="0.55000000000000004">
      <c r="A113" s="130" t="s">
        <v>765</v>
      </c>
      <c r="B113" s="129">
        <v>1</v>
      </c>
      <c r="C113" s="50" t="str">
        <f>VLOOKUP(A113,'DATA for 227'!$B:$Q,7,FALSE)</f>
        <v>furniture manufacturing</v>
      </c>
      <c r="D113" s="50" t="str">
        <f>VLOOKUP($A113,'DATA for 227'!$B:$Q,8,FALSE)</f>
        <v>Products: BEVERAGE BUDDIES,PATIO CUSHIONS,PATIO FURNITURE,PATIO UMBRELLAS,OUTDOOR FABRICS,OUTDOOR CURTAINS,CASUAL SEATING,INDOOR COLLECTION</v>
      </c>
      <c r="E113" s="50" t="str">
        <f>VLOOKUP($A113,'DATA for 227'!$B:$Q,9,FALSE)</f>
        <v xml:space="preserve">Over the past thirteen years, we have served as one of the premier drop ship vendors in the country. The company has invested into systems and equipment to ensure the fastest turnaround times in the nation for manufactured goods ordan also has the ability to ship from two separate locations, one in Yuma, AZ and the corporate headquarters in Monticello, IN. </v>
      </c>
      <c r="F113" s="50" t="str">
        <f>VLOOKUP($A113,'DATA for 227'!$B:$Q,10,FALSE)</f>
        <v>N</v>
      </c>
      <c r="G113" s="50">
        <f>VLOOKUP($A113,'DATA for 227'!$B:$Q,12,FALSE)</f>
        <v>0</v>
      </c>
      <c r="H113" s="50">
        <f>VLOOKUP($A113,'DATA for 227'!$B:$Q,14,FALSE)</f>
        <v>0</v>
      </c>
    </row>
    <row r="114" spans="1:8" ht="43.2" x14ac:dyDescent="0.55000000000000004">
      <c r="A114" s="130" t="s">
        <v>808</v>
      </c>
      <c r="B114" s="129">
        <v>1</v>
      </c>
      <c r="C114" s="50" t="str">
        <f>VLOOKUP(A114,'DATA for 227'!$B:$Q,7,FALSE)</f>
        <v>Metal stamping Manufacturers</v>
      </c>
      <c r="D114" s="50" t="str">
        <f>VLOOKUP($A114,'DATA for 227'!$B:$Q,8,FALSE)</f>
        <v>same as the next one</v>
      </c>
      <c r="E114" s="50">
        <f>VLOOKUP($A114,'DATA for 227'!$B:$Q,9,FALSE)</f>
        <v>0</v>
      </c>
      <c r="F114" s="50" t="str">
        <f>VLOOKUP($A114,'DATA for 227'!$B:$Q,10,FALSE)</f>
        <v>N</v>
      </c>
      <c r="G114" s="50" t="str">
        <f>VLOOKUP($A114,'DATA for 227'!$B:$Q,12,FALSE)</f>
        <v>High volume efficient Komax Zeta wire machines,Milling and Turning Machines,</v>
      </c>
      <c r="H114" s="50" t="str">
        <f>VLOOKUP($A114,'DATA for 227'!$B:$Q,14,FALSE)</f>
        <v xml:space="preserve"> fully automated wire processing from 22 gauge to 500 MCM, including cutting, terminating and stamping</v>
      </c>
    </row>
    <row r="115" spans="1:8" ht="172.8" x14ac:dyDescent="0.55000000000000004">
      <c r="A115" s="130" t="s">
        <v>811</v>
      </c>
      <c r="B115" s="129">
        <v>2</v>
      </c>
      <c r="C115" s="50" t="str">
        <f>VLOOKUP(A115,'DATA for 227'!$B:$Q,7,FALSE)</f>
        <v>Manufacturing and consultant services</v>
      </c>
      <c r="D115" s="50" t="str">
        <f>VLOOKUP($A115,'DATA for 227'!$B:$Q,8,FALSE)</f>
        <v>Quality electrical, automation, lighting and power distribution products and solutions for maintenance, design and installation of electrical systems. Designs and builds custom engineered systems, wiring harnesses and subassemblies for JIT manufacturing requirements, and provides line sequencing and inventory services.                           Offers ISO 9002-quality electrical apparatus repair as well as motor, power transmission and generator sales. Off-site services include predictive maintenance programs, motor cleaning and analysis.                                             Provides quality precision machined components using the latest CNC technology. KANBAN and other manufacturing logistics capabilities extend the level of service to customers in a wide range of industries.</v>
      </c>
      <c r="E115" s="50" t="str">
        <f>VLOOKUP($A115,'DATA for 227'!$B:$Q,9,FALSE)</f>
        <v>The Kirby Risk Corporation is a multi-faceted company, dedicated to understanding and meeting our business partners' needs with innovative, effective solutions. Our experience and network of resources provide customers with reliable technical assistance, logistics management, communications systems and quality products that meet their requirements, and enhance their competitive position.</v>
      </c>
      <c r="F115" s="50" t="str">
        <f>VLOOKUP($A115,'DATA for 227'!$B:$Q,10,FALSE)</f>
        <v>TS 16949:2009</v>
      </c>
      <c r="G115" s="50">
        <f>VLOOKUP($A115,'DATA for 227'!$B:$Q,12,FALSE)</f>
        <v>0</v>
      </c>
      <c r="H115" s="50">
        <f>VLOOKUP($A115,'DATA for 227'!$B:$Q,14,FALSE)</f>
        <v>0</v>
      </c>
    </row>
    <row r="116" spans="1:8" ht="409.5" x14ac:dyDescent="0.55000000000000004">
      <c r="A116" s="130" t="s">
        <v>838</v>
      </c>
      <c r="B116" s="129">
        <v>1</v>
      </c>
      <c r="C116" s="50" t="str">
        <f>VLOOKUP(A116,'DATA for 227'!$B:$Q,7,FALSE)</f>
        <v>manufacturing(edu. Instrumentation)</v>
      </c>
      <c r="D116" s="50" t="str">
        <f>VLOOKUP($A116,'DATA for 227'!$B:$Q,8,FALSE)</f>
        <v>Polygraphs: POLYGRAPH SOFTWARE, , LXSoftware, , Scoring Algorithms, , CONVENTIONAL POLYGRAPH, , Components and Options, , COMPUTERIZED POLYGRAPH, , LX6 Polygraph System, , LX5000 Polygraph System, , LX4000 Polygraph System, , Polygraph Chairs, , INTERVIEW SYSTEMS, , R-PIQ SCREENING;       Life Sciences: PHYSIOLOGY MINDWARE SYSTEM, , Instruments, , Software, , Accessories, , BIOFEEDBACK, , Software Modules, , Acquisition Modules, , Accessories, , MOTOR SKILLS, , Dexterity, , Ability Assessment, , HUMAN MEASUREMENT, , Anthropometrics, , Strength Testing, , Sensory, , Range of Motion, , Interview Systems, , TIMERS AND COUNTERS, , Electronic Timers, , Counters, , Stopwatches, , COMPUTER PSYCH ASSESSMENT, , Schuhfried VTS Hardware, , Basic Schuhfried VTS Software, , Intelligence Test Software, , Special Intelligence Test Software, , Special Abilities Test Software, , Personality Structure Inventory Software, , Special Personality Test Software, , Objective Personality Test Software, , Attitude and Interest Test Software, , Clinical Test Software, , STANDALONE BIOFEEDBACK, , MOTOR TIMING, , HAND-EYE COORDINATION, , LEARNING AND MEMORY, , COGNITIVE REHABILITATION, , STANDALONE PSYCH ASSESSMENT, , NEW PRODUCTS, , SPECIALS;                     Neuroscience: ACTIVITY SYSTEMS, , Scurry Activity Monitoring, , Scurry-Trac System, , Standalone Forced Exercise Wheel Beds, , AWM Activity Monitoring, , OPERANT TEST CHAMBERS, , Standard Chambers and Accessories, , Modular Chambers and Accessories, , 5/9 Hole Test Chamber, , Sound Attenuating Cubicles, , Student Operant Lab Packages, , Other, , BUSSEY-SAKSIDA TOUCH SYSTEMS, , Chambers and Components for Rats, , Chambers and Components for Mice, , Chambers for Electrophysiology, , CANTAB COGNITIVE TESTING, , FEEDING AND DRINKING ANALYSIS, , MOTILITY TESTING, , SLEEP DEPRIVATION, , ABET II INTERFACE AND SOFTWARE, , ABET 2G Interfacing, , ABET II Programming Software, , ABET II Applications, , ACTIMETRICS FEAR CONDITIONING, , Freeze Frame Interface &amp; Software, , Environment and Accessories, , MAZES, , Elevated Plus Maze, , Barnes Maze, , SLICE ELECTROPHYSIOLOGY, , Vibrating Microtomes, , Tissue Choppers, , Visual Patching and Imaging Chamber</v>
      </c>
      <c r="E116" s="50" t="str">
        <f>VLOOKUP($A116,'DATA for 227'!$B:$Q,9,FALSE)</f>
        <v> psychophysiological instrumentation for schools and university laboratories.</v>
      </c>
      <c r="F116" s="50" t="str">
        <f>VLOOKUP($A116,'DATA for 227'!$B:$Q,10,FALSE)</f>
        <v>N</v>
      </c>
      <c r="G116" s="50">
        <f>VLOOKUP($A116,'DATA for 227'!$B:$Q,12,FALSE)</f>
        <v>0</v>
      </c>
      <c r="H116" s="50">
        <f>VLOOKUP($A116,'DATA for 227'!$B:$Q,14,FALSE)</f>
        <v>0</v>
      </c>
    </row>
    <row r="117" spans="1:8" ht="57.6" x14ac:dyDescent="0.55000000000000004">
      <c r="A117" s="130" t="s">
        <v>852</v>
      </c>
      <c r="B117" s="129">
        <v>1</v>
      </c>
      <c r="C117" s="50" t="str">
        <f>VLOOKUP(A117,'DATA for 227'!$B:$Q,7,FALSE)</f>
        <v>Manufacturing</v>
      </c>
      <c r="D117" s="50" t="str">
        <f>VLOOKUP($A117,'DATA for 227'!$B:$Q,8,FALSE)</f>
        <v>Commercial, Industrial Wire Shelving Products, 
Standard Wire Containers and Carts, 
Custom Engineered Wire Containers and Carts, 
Industrial Powder Coating</v>
      </c>
      <c r="E117" s="50" t="str">
        <f>VLOOKUP($A117,'DATA for 227'!$B:$Q,9,FALSE)</f>
        <v>Lafayette Wire Products has been an industry leader for over 30 years in the design and manufacturing of wire material handling products that meet the demanding requirements of our commercial, industrial and retail customers.</v>
      </c>
      <c r="F117" s="50" t="str">
        <f>VLOOKUP($A117,'DATA for 227'!$B:$Q,10,FALSE)</f>
        <v>NSF Food Equipment Standard 2</v>
      </c>
      <c r="G117" s="50">
        <f>VLOOKUP($A117,'DATA for 227'!$B:$Q,12,FALSE)</f>
        <v>0</v>
      </c>
      <c r="H117" s="50">
        <f>VLOOKUP($A117,'DATA for 227'!$B:$Q,14,FALSE)</f>
        <v>0</v>
      </c>
    </row>
    <row r="118" spans="1:8" ht="43.2" x14ac:dyDescent="0.55000000000000004">
      <c r="A118" s="130" t="s">
        <v>870</v>
      </c>
      <c r="B118" s="129">
        <v>1</v>
      </c>
      <c r="C118" s="50" t="str">
        <f>VLOOKUP(A118,'DATA for 227'!$B:$Q,7,FALSE)</f>
        <v>Metal stamping Manufacturers</v>
      </c>
      <c r="D118" s="50" t="str">
        <f>VLOOKUP($A118,'DATA for 227'!$B:$Q,8,FALSE)</f>
        <v>Automotive, Electrical, Metal building, appliances, plumbing, decorative, communication, equipment, aircraft, government</v>
      </c>
      <c r="E118" s="50" t="str">
        <f>VLOOKUP($A118,'DATA for 227'!$B:$Q,9,FALSE)</f>
        <v>four slide machines, and basic raw materials are brass, steel, aluminium,  copper, alloys)</v>
      </c>
      <c r="F118" s="50" t="str">
        <f>VLOOKUP($A118,'DATA for 227'!$B:$Q,10,FALSE)</f>
        <v>ISO 9001:2008</v>
      </c>
      <c r="G118" s="50">
        <f>VLOOKUP($A118,'DATA for 227'!$B:$Q,12,FALSE)</f>
        <v>0</v>
      </c>
      <c r="H118" s="50">
        <f>VLOOKUP($A118,'DATA for 227'!$B:$Q,14,FALSE)</f>
        <v>0</v>
      </c>
    </row>
    <row r="119" spans="1:8" ht="43.2" x14ac:dyDescent="0.55000000000000004">
      <c r="A119" s="130" t="s">
        <v>883</v>
      </c>
      <c r="B119" s="129">
        <v>1</v>
      </c>
      <c r="C119" s="50" t="str">
        <f>VLOOKUP(A119,'DATA for 227'!$B:$Q,7,FALSE)</f>
        <v>manufacturing</v>
      </c>
      <c r="D119" s="50" t="str">
        <f>VLOOKUP($A119,'DATA for 227'!$B:$Q,8,FALSE)</f>
        <v>Stamped metals and welded components</v>
      </c>
      <c r="E119" s="50" t="str">
        <f>VLOOKUP($A119,'DATA for 227'!$B:$Q,9,FALSE)</f>
        <v>Flex-N-Gate Leading manufacturer and supplier of large stamped metal and welded components, assemblies, and plastic parts for the automotive industry.</v>
      </c>
      <c r="F119" s="50" t="str">
        <f>VLOOKUP($A119,'DATA for 227'!$B:$Q,10,FALSE)</f>
        <v>N</v>
      </c>
      <c r="G119" s="50">
        <f>VLOOKUP($A119,'DATA for 227'!$B:$Q,12,FALSE)</f>
        <v>0</v>
      </c>
      <c r="H119" s="50">
        <f>VLOOKUP($A119,'DATA for 227'!$B:$Q,14,FALSE)</f>
        <v>0</v>
      </c>
    </row>
    <row r="120" spans="1:8" ht="100.8" x14ac:dyDescent="0.55000000000000004">
      <c r="A120" s="130" t="s">
        <v>1234</v>
      </c>
      <c r="B120" s="129">
        <v>1</v>
      </c>
      <c r="C120" s="50" t="str">
        <f>VLOOKUP(A120,'DATA for 227'!$B:$Q,7,FALSE)</f>
        <v>manufacturing and R&amp;D center</v>
      </c>
      <c r="D120" s="50" t="str">
        <f>VLOOKUP($A120,'DATA for 227'!$B:$Q,8,FALSE)</f>
        <v>Services employed: waterjet cutting, cnc machining, cnc bending, cnc punching, welding, tube bending and fabrication, design and CAD, composites manufacturing</v>
      </c>
      <c r="E120" s="50" t="str">
        <f>VLOOKUP($A120,'DATA for 227'!$B:$Q,9,FALSE)</f>
        <v>McKinney Corp. was founded by Murf McKinney and two brothers in 1981to build Funny Cars for the sport of Drag Racing. Over the years the company has grown to become a self-sufficient manufacturing and research and development center. What started as a motorsports company has diversified into commercial machining and fabricating as well, staffed by a growing number of employees and equipped with state of the art CNC machinery.</v>
      </c>
      <c r="F120" s="50" t="str">
        <f>VLOOKUP($A120,'DATA for 227'!$B:$Q,10,FALSE)</f>
        <v>N</v>
      </c>
      <c r="G120" s="50" t="str">
        <f>VLOOKUP($A120,'DATA for 227'!$B:$Q,12,FALSE)</f>
        <v xml:space="preserve"> </v>
      </c>
      <c r="H120" s="50">
        <f>VLOOKUP($A120,'DATA for 227'!$B:$Q,14,FALSE)</f>
        <v>0</v>
      </c>
    </row>
    <row r="121" spans="1:8" ht="100.8" x14ac:dyDescent="0.55000000000000004">
      <c r="A121" s="130" t="s">
        <v>916</v>
      </c>
      <c r="B121" s="129">
        <v>1</v>
      </c>
      <c r="C121" s="50" t="str">
        <f>VLOOKUP(A121,'DATA for 227'!$B:$Q,7,FALSE)</f>
        <v>Lean Manufacturer of Durable products like springs, wire forms etc.</v>
      </c>
      <c r="D121" s="50" t="str">
        <f>VLOOKUP($A121,'DATA for 227'!$B:$Q,8,FALSE)</f>
        <v>Compression springs, torsion springs, extension springs, wire forms, tines and reverse taper tines, sprial wound brush springs, hose guards, packaging.</v>
      </c>
      <c r="E121" s="50" t="str">
        <f>VLOOKUP($A121,'DATA for 227'!$B:$Q,9,FALSE)</f>
        <v>At Myers Spring, we employ the latest in lean production techniques and technologies to deliver springs, wire forms, and other products that are durable, reliable, and on specification. Myers Spring works with you from the design phase to the stocking of finished product, helping you achieve higher efficiencies and lower costs in every phase of your project. </v>
      </c>
      <c r="F121" s="50" t="str">
        <f>VLOOKUP($A121,'DATA for 227'!$B:$Q,10,FALSE)</f>
        <v>IATF 16949, ISO 9001, ISO 14001</v>
      </c>
      <c r="G121" s="50" t="str">
        <f>VLOOKUP($A121,'DATA for 227'!$B:$Q,12,FALSE)</f>
        <v>CNC-Controlled Dual-Point Coiling-Myers Spring employs Bobbio and Simplex Rapid coilers from Italy                                                                                           CNC-Controlled Down Feed and Crush Grinding-Myers Spring employs Wafios grinders from Germany and Moyer grinders from Indiana                                            CNC-Controlled Wire Forming-highest quality and latest technology wire forming equipment from around the planet</v>
      </c>
      <c r="H121" s="50">
        <f>VLOOKUP($A121,'DATA for 227'!$B:$Q,14,FALSE)</f>
        <v>0</v>
      </c>
    </row>
    <row r="122" spans="1:8" ht="230.4" x14ac:dyDescent="0.55000000000000004">
      <c r="A122" s="130" t="s">
        <v>943</v>
      </c>
      <c r="B122" s="129">
        <v>1</v>
      </c>
      <c r="C122" s="50" t="str">
        <f>VLOOKUP(A122,'DATA for 227'!$B:$Q,7,FALSE)</f>
        <v xml:space="preserve">Manufacturing </v>
      </c>
      <c r="D122" s="50" t="str">
        <f>VLOOKUP($A122,'DATA for 227'!$B:$Q,8,FALSE)</f>
        <v>CARBON STEEL: BAR &amp; STRUCTURAL, SHEET &amp; PLATE, MESH, ENGINEERED BAR, COLD FINISH STEEL BARS, SBQ STEEL BARS, WIRE ROD, DRAWN WIRE, COILED REBAR, GRATING FASTENERS: FINISHED HEX NUTS, HEX HEAD CAP SCREWS, HEX FLANGE BOLTS, STRUCTURAL BOLTS, STRUCTURAL NUTS.           ALLOY STEEL: COLD FINISH STEEL BARS, FINISHED HEX NUTS, HEX HEAD CAP SCREWS, STRUCTURAL BOLTS, STRUCTURAL NUTS, SBQ STEEL BARS                                        STEEL PRODUCTS: COMPOSITE FLOOR JOIST,, FLOOR DECK,, JOIST GIRDERS,, JOISTS,, METAL BUILDING SYSTEMS,, ROOF DECK,, SIGNPOSTS &amp; BARRIER SYSTEMS,, SPECIAL PROFILE STEEL TRUSSES,, REBAR FABRICATION,, TUBE.                       RAW MATERIALS: FERROUS SCRAP BROKERAGE, NON-FERROUS SCRAP BROKERAGE, FERRO ALLOY BROKERAGE, TRANSPORTATION &amp; LOGISTICS, MILL SERVICES, DIRECT REDUCED IRON                                SDS (BY PRODUCT): BAR, BUILDING SYSTEMS, COLD FINISH, DECK, FASTENERS, JOISTS, PLATE, SBQ, SHEET, TUBE, WIRE</v>
      </c>
      <c r="E122" s="50">
        <f>VLOOKUP($A122,'DATA for 227'!$B:$Q,9,FALSE)</f>
        <v>0</v>
      </c>
      <c r="F122" s="50" t="str">
        <f>VLOOKUP($A122,'DATA for 227'!$B:$Q,10,FALSE)</f>
        <v>N</v>
      </c>
      <c r="G122" s="50">
        <f>VLOOKUP($A122,'DATA for 227'!$B:$Q,12,FALSE)</f>
        <v>0</v>
      </c>
      <c r="H122" s="50">
        <f>VLOOKUP($A122,'DATA for 227'!$B:$Q,14,FALSE)</f>
        <v>0</v>
      </c>
    </row>
    <row r="123" spans="1:8" ht="100.8" x14ac:dyDescent="0.55000000000000004">
      <c r="A123" s="130" t="s">
        <v>953</v>
      </c>
      <c r="B123" s="129">
        <v>1</v>
      </c>
      <c r="C123" s="50" t="str">
        <f>VLOOKUP(A123,'DATA for 227'!$B:$Q,7,FALSE)</f>
        <v>window treatment manufacturer</v>
      </c>
      <c r="D123" s="50" t="str">
        <f>VLOOKUP($A123,'DATA for 227'!$B:$Q,8,FALSE)</f>
        <v>Advantage II Faux Wood Blinds, Sheer Radiance , Fabric Verticals, Caslan Roman Shades, Tansitions/Visions Shading Collection, Vienna Sheer Horizontals, 2" and 3.5" PVC Verticals, 2" PVC Horizontals, Sheer Shadings, Woven Woods, 2" &amp; 2.5" Wood Blinds, Honeycomb Shades, Honeycomb Longitude, Premeir Aluminum Blinds, Roller Shades, Roller Shade Panel Glides, Woven Wood Vertiglide, Norman Shutters, Mirasol Shutters</v>
      </c>
      <c r="E123" s="50">
        <f>VLOOKUP($A123,'DATA for 227'!$B:$Q,9,FALSE)</f>
        <v>0</v>
      </c>
      <c r="F123" s="50" t="str">
        <f>VLOOKUP($A123,'DATA for 227'!$B:$Q,10,FALSE)</f>
        <v>N</v>
      </c>
      <c r="G123" s="50">
        <f>VLOOKUP($A123,'DATA for 227'!$B:$Q,12,FALSE)</f>
        <v>0</v>
      </c>
      <c r="H123" s="50">
        <f>VLOOKUP($A123,'DATA for 227'!$B:$Q,14,FALSE)</f>
        <v>0</v>
      </c>
    </row>
    <row r="124" spans="1:8" ht="43.2" x14ac:dyDescent="0.55000000000000004">
      <c r="A124" s="130" t="s">
        <v>1045</v>
      </c>
      <c r="B124" s="129">
        <v>1</v>
      </c>
      <c r="C124" s="50" t="str">
        <f>VLOOKUP(A124,'DATA for 227'!$B:$Q,7,FALSE)</f>
        <v>Manufacturing</v>
      </c>
      <c r="D124" s="50" t="str">
        <f>VLOOKUP($A124,'DATA for 227'!$B:$Q,8,FALSE)</f>
        <v>Transmission and safety critical components, electrical supply and connection components</v>
      </c>
      <c r="E124" s="50" t="str">
        <f>VLOOKUP($A124,'DATA for 227'!$B:$Q,9,FALSE)</f>
        <v>Small Parts Inc is a premiere manufacturer of metal parts and components for use in the automotive and electrical industries. </v>
      </c>
      <c r="F124" s="50" t="str">
        <f>VLOOKUP($A124,'DATA for 227'!$B:$Q,10,FALSE)</f>
        <v>TS 16949:2009</v>
      </c>
      <c r="G124" s="50">
        <f>VLOOKUP($A124,'DATA for 227'!$B:$Q,12,FALSE)</f>
        <v>0</v>
      </c>
      <c r="H124" s="50">
        <f>VLOOKUP($A124,'DATA for 227'!$B:$Q,14,FALSE)</f>
        <v>0</v>
      </c>
    </row>
    <row r="125" spans="1:8" ht="273.60000000000002" x14ac:dyDescent="0.55000000000000004">
      <c r="A125" s="130" t="s">
        <v>1119</v>
      </c>
      <c r="B125" s="129">
        <v>1</v>
      </c>
      <c r="C125" s="50" t="str">
        <f>VLOOKUP(A125,'DATA for 227'!$B:$Q,7,FALSE)</f>
        <v>manufacturing</v>
      </c>
      <c r="D125" s="50" t="str">
        <f>VLOOKUP($A125,'DATA for 227'!$B:$Q,8,FALSE)</f>
        <v>TMF produces components made from steel bar, steel plate and iron castings. The process includes CNC machining (74 machines), robotic loading and welding (7 machines), painting, grinding, heat treatment, sawing and forming. A second plant recently constructed in the industrial park manufactures parts for Caterpillar's new OEM Engine for the Trucking Industry, which eliminates the black smoke from diesel engines. </v>
      </c>
      <c r="E125" s="50" t="str">
        <f>VLOOKUP($A125,'DATA for 227'!$B:$Q,9,FALSE)</f>
        <v>Machine shop in Williamsport, Indy. TMF Center is a technology-based manufacturing company producing components for off-highway construction equipment and heavy duty trucking. .</v>
      </c>
      <c r="F125" s="50" t="str">
        <f>VLOOKUP($A125,'DATA for 227'!$B:$Q,10,FALSE)</f>
        <v>ISO 9001:2008</v>
      </c>
      <c r="G125" s="50" t="str">
        <f>VLOOKUP($A125,'DATA for 227'!$B:$Q,12,FALSE)</f>
        <v>TMF offers a variety of CNC Machining options. 
1.Vertical
2.Horizontal
3.Turning
4.High Speed Drill Tap                                                                                                         5. Axis Machining
6.Custom Shaped Bar                                                                                                      The TMF Center offers a variety of Fabrication options:                                           1.CNC saws with size ranging up 14 inch square                                                                  2.TMF Center has several forming and straightening press’s for high or low 3.Robotic welding systems volume parts                                                                                4.two powder paint lines                                                                                                             5.With our ring making we can produce parts that are round within .5mm and on diameter within .5mm
6.robotically controlled oxy fuel cutting torch on flat bar to perform certain operations at a lower cost than could done on a CNC machine                           7.2 Tumbler
8.3 Table Blast machines up to 100 inch
9.2 Pass through</v>
      </c>
      <c r="H125" s="50">
        <f>VLOOKUP($A125,'DATA for 227'!$B:$Q,14,FALSE)</f>
        <v>0</v>
      </c>
    </row>
    <row r="126" spans="1:8" ht="72" x14ac:dyDescent="0.55000000000000004">
      <c r="A126" s="130" t="s">
        <v>1130</v>
      </c>
      <c r="B126" s="129">
        <v>1</v>
      </c>
      <c r="C126" s="50" t="str">
        <f>VLOOKUP(A126,'DATA for 227'!$B:$Q,7,FALSE)</f>
        <v>manufacturing</v>
      </c>
      <c r="D126" s="50" t="str">
        <f>VLOOKUP($A126,'DATA for 227'!$B:$Q,8,FALSE)</f>
        <v>Standard bellows, non-torsional bellows, torsional bellows (lined and unlined), interlock flex house</v>
      </c>
      <c r="E126" s="50" t="str">
        <f>VLOOKUP($A126,'DATA for 227'!$B:$Q,9,FALSE)</f>
        <v>That’s what happens to a lot of companies. They come to us from around the world for flexible hoses used in  industrial or exhaust applications, but they leave with much more: superior technical support, engineering expertise, custom-designed solutions, trust and open communications, and more than six decades of hard-earned insight and experience.</v>
      </c>
      <c r="F126" s="50" t="str">
        <f>VLOOKUP($A126,'DATA for 227'!$B:$Q,10,FALSE)</f>
        <v>TS 16949:2009, ISO 14001:2004</v>
      </c>
      <c r="G126" s="50">
        <f>VLOOKUP($A126,'DATA for 227'!$B:$Q,12,FALSE)</f>
        <v>0</v>
      </c>
      <c r="H126" s="50">
        <f>VLOOKUP($A126,'DATA for 227'!$B:$Q,14,FALSE)</f>
        <v>0</v>
      </c>
    </row>
    <row r="127" spans="1:8" ht="72" x14ac:dyDescent="0.55000000000000004">
      <c r="A127" s="130" t="s">
        <v>1134</v>
      </c>
      <c r="B127" s="129">
        <v>1</v>
      </c>
      <c r="C127" s="50" t="str">
        <f>VLOOKUP(A127,'DATA for 227'!$B:$Q,7,FALSE)</f>
        <v>Manufacturing</v>
      </c>
      <c r="D127" s="50" t="str">
        <f>VLOOKUP($A127,'DATA for 227'!$B:$Q,8,FALSE)</f>
        <v>services: high speed tube cutting, saw cut operation, bowl deburr, grit blast finish, end finishing. </v>
      </c>
      <c r="E127" s="50" t="str">
        <f>VLOOKUP($A127,'DATA for 227'!$B:$Q,9,FALSE)</f>
        <v>Tube Fabrication Industries, Inc. holds a position of leadership in the Tube Fabrication Industries, Inc. supplying products to the precise specifications of its customers worldwide. The majority of Tube Fabrication Industries, Inc. products become components of automotive anti vibration devices (NVH Control)</v>
      </c>
      <c r="F127" s="50" t="str">
        <f>VLOOKUP($A127,'DATA for 227'!$B:$Q,10,FALSE)</f>
        <v>TS 16949:2009</v>
      </c>
      <c r="G127" s="50" t="str">
        <f>VLOOKUP($A127,'DATA for 227'!$B:$Q,12,FALSE)</f>
        <v>high-volume CNC cutting shops</v>
      </c>
      <c r="H127" s="50">
        <f>VLOOKUP($A127,'DATA for 227'!$B:$Q,14,FALSE)</f>
        <v>0</v>
      </c>
    </row>
    <row r="128" spans="1:8" ht="100.8" x14ac:dyDescent="0.55000000000000004">
      <c r="A128" s="130" t="s">
        <v>1273</v>
      </c>
      <c r="B128" s="129">
        <v>1</v>
      </c>
      <c r="C128" s="50" t="str">
        <f>VLOOKUP(A128,'DATA for 227'!$B:$Q,7,FALSE)</f>
        <v>manufacturing</v>
      </c>
      <c r="D128" s="50" t="str">
        <f>VLOOKUP($A128,'DATA for 227'!$B:$Q,8,FALSE)</f>
        <v>precision steel tubes, precision cut lengths, industrial components, automotive tubular components, tube solutions</v>
      </c>
      <c r="E128" s="50" t="str">
        <f>VLOOKUP($A128,'DATA for 227'!$B:$Q,9,FALSE)</f>
        <v>In its business segments, voestalpine is a globally leading technology and capital goods group with a unique combination of material and processing expertise. With its top-quality products and system solutions using steel and other metals, it is a leading partner to the automotive and consumer goods industries in Europe and to the aerospace, oil and gas industries worldwide. The voestalpine Group is also the world market leader in turnout technology, special rails, tool steel, and special sections.</v>
      </c>
      <c r="F128" s="50" t="str">
        <f>VLOOKUP($A128,'DATA for 227'!$B:$Q,10,FALSE)</f>
        <v>ISO 14001, ISO 9001, TS 16949</v>
      </c>
      <c r="G128" s="50">
        <f>VLOOKUP($A128,'DATA for 227'!$B:$Q,12,FALSE)</f>
        <v>0</v>
      </c>
      <c r="H128" s="50">
        <f>VLOOKUP($A128,'DATA for 227'!$B:$Q,14,FALSE)</f>
        <v>0</v>
      </c>
    </row>
    <row r="129" spans="1:8" ht="129.6" x14ac:dyDescent="0.55000000000000004">
      <c r="A129" s="130" t="s">
        <v>1178</v>
      </c>
      <c r="B129" s="129">
        <v>1</v>
      </c>
      <c r="C129" s="50" t="str">
        <f>VLOOKUP(A129,'DATA for 227'!$B:$Q,7,FALSE)</f>
        <v>pallets manufacturer</v>
      </c>
      <c r="D129" s="50" t="str">
        <f>VLOOKUP($A129,'DATA for 227'!$B:$Q,8,FALSE)</f>
        <v>CONVENTIONAL PALLETIZING &amp; DEPALLETIZING:  PD SERIES - Magnetic or vacuum palletizing/depalletizing, RP SERIES - Magnetic pick retort basket loading/unloading, RS SERIES - Sweep retort basket loading/unloading, LP SERIES - Low profile case palletizing, SC SERIES - Bulk depalletizing, GL SERIES - Pail palletizing.          ROBOTIC SOLUTIONS: Can or pail palletizing/depalletizing, Case palletizing, Bag palletizing.     PALLET HANDLING &amp; SPECIALITY EQUIPMENT: PH SERIES - Pallet stacking/dispensing, Pallet conveying/transfer carts, Specialty products.</v>
      </c>
      <c r="E129" s="50" t="str">
        <f>VLOOKUP($A129,'DATA for 227'!$B:$Q,9,FALSE)</f>
        <v>Whallon equipment can be found in diverse industries handling different products such as cans, cases, PET bottles, bowls, glass, paint, adhesives, filters, resins, bathtubs, and light bulbs.</v>
      </c>
      <c r="F129" s="50" t="str">
        <f>VLOOKUP($A129,'DATA for 227'!$B:$Q,10,FALSE)</f>
        <v>N</v>
      </c>
      <c r="G129" s="50">
        <f>VLOOKUP($A129,'DATA for 227'!$B:$Q,12,FALSE)</f>
        <v>0</v>
      </c>
      <c r="H129" s="50">
        <f>VLOOKUP($A129,'DATA for 227'!$B:$Q,14,FALSE)</f>
        <v>0</v>
      </c>
    </row>
    <row r="130" spans="1:8" x14ac:dyDescent="0.55000000000000004">
      <c r="A130" s="140" t="s">
        <v>82</v>
      </c>
      <c r="B130" s="141">
        <v>5</v>
      </c>
      <c r="C130" s="50" t="e">
        <f>VLOOKUP(A130,'DATA for 227'!$B:$Q,7,FALSE)</f>
        <v>#N/A</v>
      </c>
      <c r="D130" s="50" t="e">
        <f>VLOOKUP($A130,'DATA for 227'!$B:$Q,8,FALSE)</f>
        <v>#N/A</v>
      </c>
      <c r="E130" s="50" t="e">
        <f>VLOOKUP($A130,'DATA for 227'!$B:$Q,9,FALSE)</f>
        <v>#N/A</v>
      </c>
      <c r="F130" s="50" t="e">
        <f>VLOOKUP($A130,'DATA for 227'!$B:$Q,10,FALSE)</f>
        <v>#N/A</v>
      </c>
      <c r="G130" s="50" t="e">
        <f>VLOOKUP($A130,'DATA for 227'!$B:$Q,12,FALSE)</f>
        <v>#N/A</v>
      </c>
      <c r="H130" s="50" t="e">
        <f>VLOOKUP($A130,'DATA for 227'!$B:$Q,14,FALSE)</f>
        <v>#N/A</v>
      </c>
    </row>
    <row r="131" spans="1:8" ht="72" x14ac:dyDescent="0.55000000000000004">
      <c r="A131" s="130" t="s">
        <v>108</v>
      </c>
      <c r="B131" s="129">
        <v>1</v>
      </c>
      <c r="C131" s="50" t="str">
        <f>VLOOKUP(A131,'DATA for 227'!$B:$Q,7,FALSE)</f>
        <v>OEM</v>
      </c>
      <c r="D131" s="50" t="str">
        <f>VLOOKUP($A131,'DATA for 227'!$B:$Q,8,FALSE)</f>
        <v>Parts are made out of any of these materials: Aluminum, Beryllium Copper, Brass, Cold Rolled Steel, Copper, Hot Rolled Steel, Phosphorus Bronze, Spring Steel, Stainless Steel and any pre-plated material.</v>
      </c>
      <c r="E131" s="50" t="str">
        <f>VLOOKUP($A131,'DATA for 227'!$B:$Q,9,FALSE)</f>
        <v>Ameri-Tek Manufacturing serves all industries by providing quality metal stampings/small metal parts to all industries.  provide parts and service to the automotive, electronics, lighting, electric motor, safety, recreation, plastic injection molding and agricultural industries and can be counted upon to provide expert and professional service </v>
      </c>
      <c r="F131" s="50" t="str">
        <f>VLOOKUP($A131,'DATA for 227'!$B:$Q,10,FALSE)</f>
        <v>ISO 9001</v>
      </c>
      <c r="G131" s="50" t="str">
        <f>VLOOKUP($A131,'DATA for 227'!$B:$Q,12,FALSE)</f>
        <v>specializing in the use of Multi-Slides and Punch Presses</v>
      </c>
      <c r="H131" s="50">
        <f>VLOOKUP($A131,'DATA for 227'!$B:$Q,14,FALSE)</f>
        <v>0</v>
      </c>
    </row>
    <row r="132" spans="1:8" ht="72" x14ac:dyDescent="0.55000000000000004">
      <c r="A132" s="130" t="s">
        <v>265</v>
      </c>
      <c r="B132" s="129">
        <v>1</v>
      </c>
      <c r="C132" s="50" t="str">
        <f>VLOOKUP(A132,'DATA for 227'!$B:$Q,7,FALSE)</f>
        <v>OEM</v>
      </c>
      <c r="D132" s="50" t="str">
        <f>VLOOKUP($A132,'DATA for 227'!$B:$Q,8,FALSE)</f>
        <v>Products: windshields, side glass, rear quarter glass, rear glass, roof glass. Services: Tool Design, Component Design, Full CAD Capability, Simulation (FEA, Optical, HUD), Anechoic Chamber Broad Spectrum Antenna Design, Product Launch Management Utilizing a Proven Stage Gate Processes</v>
      </c>
      <c r="E132" s="50" t="str">
        <f>VLOOKUP($A132,'DATA for 227'!$B:$Q,9,FALSE)</f>
        <v xml:space="preserve">Customers: Audi Bentley BMW Chrysler Ford GM Honda Hyundai Jaguar Kia Lamborghini Lincoln Mercedes-Benz Nissan Peugeot Porsche Subaru Toyota Volkswagen; GO-TO supplier of world's automotive </v>
      </c>
      <c r="F132" s="50" t="str">
        <f>VLOOKUP($A132,'DATA for 227'!$B:$Q,10,FALSE)</f>
        <v>ISO 9001</v>
      </c>
      <c r="G132" s="50">
        <f>VLOOKUP($A132,'DATA for 227'!$B:$Q,12,FALSE)</f>
        <v>0</v>
      </c>
      <c r="H132" s="50">
        <f>VLOOKUP($A132,'DATA for 227'!$B:$Q,14,FALSE)</f>
        <v>0</v>
      </c>
    </row>
    <row r="133" spans="1:8" ht="57.6" x14ac:dyDescent="0.55000000000000004">
      <c r="A133" s="130" t="s">
        <v>434</v>
      </c>
      <c r="B133" s="129">
        <v>2</v>
      </c>
      <c r="C133" s="50" t="str">
        <f>VLOOKUP(A133,'DATA for 227'!$B:$Q,7,FALSE)</f>
        <v>OEM</v>
      </c>
      <c r="D133" s="50" t="str">
        <f>VLOOKUP($A133,'DATA for 227'!$B:$Q,8,FALSE)</f>
        <v>Air Products and Timers, Auxiliary Generators, Cab Cooling &amp; Heating, Dynamic Braking Resistors, Locomotive Cooling Fan Assemblies, Locomotive Motor-Driven Air Compressors, Miscellaneous Mechanical, Motor, Pole pieces</v>
      </c>
      <c r="E133" s="50" t="str">
        <f>VLOOKUP($A133,'DATA for 227'!$B:$Q,9,FALSE)</f>
        <v>Dayton-Phoenix is the OEM for EMD locomotive resistors, which translates to a best-in-class part with life-cycle cost reductions for you.</v>
      </c>
      <c r="F133" s="50" t="str">
        <f>VLOOKUP($A133,'DATA for 227'!$B:$Q,10,FALSE)</f>
        <v>ISO 9001:2015</v>
      </c>
      <c r="G133" s="50" t="str">
        <f>VLOOKUP($A133,'DATA for 227'!$B:$Q,12,FALSE)</f>
        <v>Stamping Press equipment,</v>
      </c>
      <c r="H133" s="50">
        <f>VLOOKUP($A133,'DATA for 227'!$B:$Q,14,FALSE)</f>
        <v>0</v>
      </c>
    </row>
    <row r="134" spans="1:8" ht="187.2" x14ac:dyDescent="0.55000000000000004">
      <c r="A134" s="130" t="s">
        <v>945</v>
      </c>
      <c r="B134" s="129">
        <v>1</v>
      </c>
      <c r="C134" s="50" t="str">
        <f>VLOOKUP(A134,'DATA for 227'!$B:$Q,7,FALSE)</f>
        <v>OEM</v>
      </c>
      <c r="D134" s="50" t="str">
        <f>VLOOKUP($A134,'DATA for 227'!$B:$Q,8,FALSE)</f>
        <v>Custom Gears:, Spur gears (straight and helical), Bevel gears - straight, helical, and spiral, Ground tooth gearing; spur and helical / internal or external, Hypoid® gears - standard and high ratio, Zerol® gears, Shafts of all types, including plain, keyed, splined or spur, Differentials and differential carrier assemblies, Housings and custom drive assemblies, Tapered serrations, In-house heat treatment facilities covering all types of heat treatment.                  Custom assemblies: Custom-designed drives ranging from mobile to stationary industrial machinery, Drop boxes, right angle drives, transfer cases and specialty transmissions, Types include spur, helical, bevel and parallel shaft, Mechanical, electric or hydraulic drive systems.                                             Torque Hub Drives: Wheel drive products, shaft output, spindle flange output, excel drives.</v>
      </c>
      <c r="E134" s="50" t="str">
        <f>VLOOKUP($A134,'DATA for 227'!$B:$Q,9,FALSE)</f>
        <v>With manufacturing capabilities in the United States, India, and China, Fairfield offers custom gears with spur, helical, or bevel forms from 20mm through 2M to AGMA Class 14 standards. We also design and build custom drives for mobile equipment and stationary industrial machinery with torque outputs from 800 Nm to over 4,000,000 Nm.</v>
      </c>
      <c r="F134" s="50" t="str">
        <f>VLOOKUP($A134,'DATA for 227'!$B:$Q,10,FALSE)</f>
        <v>ISO 9001, TS 16949, ABS product quality assurance</v>
      </c>
      <c r="G134" s="50">
        <f>VLOOKUP($A134,'DATA for 227'!$B:$Q,12,FALSE)</f>
        <v>0</v>
      </c>
      <c r="H134" s="50">
        <f>VLOOKUP($A134,'DATA for 227'!$B:$Q,14,FALSE)</f>
        <v>0</v>
      </c>
    </row>
    <row r="135" spans="1:8" x14ac:dyDescent="0.55000000000000004">
      <c r="A135" s="140" t="s">
        <v>1362</v>
      </c>
      <c r="B135" s="141">
        <v>78</v>
      </c>
      <c r="C135" s="50" t="e">
        <f>VLOOKUP(A135,'DATA for 227'!$B:$Q,7,FALSE)</f>
        <v>#N/A</v>
      </c>
      <c r="D135" s="50" t="e">
        <f>VLOOKUP($A135,'DATA for 227'!$B:$Q,8,FALSE)</f>
        <v>#N/A</v>
      </c>
      <c r="E135" s="50" t="e">
        <f>VLOOKUP($A135,'DATA for 227'!$B:$Q,9,FALSE)</f>
        <v>#N/A</v>
      </c>
      <c r="F135" s="50" t="e">
        <f>VLOOKUP($A135,'DATA for 227'!$B:$Q,10,FALSE)</f>
        <v>#N/A</v>
      </c>
      <c r="G135" s="50" t="e">
        <f>VLOOKUP($A135,'DATA for 227'!$B:$Q,12,FALSE)</f>
        <v>#N/A</v>
      </c>
      <c r="H135" s="50" t="e">
        <f>VLOOKUP($A135,'DATA for 227'!$B:$Q,14,FALSE)</f>
        <v>#N/A</v>
      </c>
    </row>
    <row r="136" spans="1:8" ht="43.2" x14ac:dyDescent="0.55000000000000004">
      <c r="A136" s="130" t="s">
        <v>17</v>
      </c>
      <c r="B136" s="129">
        <v>1</v>
      </c>
      <c r="C136" s="50" t="str">
        <f>VLOOKUP(A136,'DATA for 227'!$B:$Q,7,FALSE)</f>
        <v>Religion</v>
      </c>
      <c r="D136" s="50" t="str">
        <f>VLOOKUP($A136,'DATA for 227'!$B:$Q,8,FALSE)</f>
        <v>-</v>
      </c>
      <c r="E136" s="50" t="str">
        <f>VLOOKUP($A136,'DATA for 227'!$B:$Q,9,FALSE)</f>
        <v>An unclassified, single location business; Annual revenue = 146483 and # of employees = 2; https://www.manta.com/c/mr4mtqn/3-point-connection-inc</v>
      </c>
      <c r="F136" s="50" t="str">
        <f>VLOOKUP($A136,'DATA for 227'!$B:$Q,10,FALSE)</f>
        <v>N</v>
      </c>
      <c r="G136" s="50">
        <f>VLOOKUP($A136,'DATA for 227'!$B:$Q,12,FALSE)</f>
        <v>0</v>
      </c>
      <c r="H136" s="50">
        <f>VLOOKUP($A136,'DATA for 227'!$B:$Q,14,FALSE)</f>
        <v>0</v>
      </c>
    </row>
    <row r="137" spans="1:8" ht="43.2" x14ac:dyDescent="0.55000000000000004">
      <c r="A137" s="130" t="s">
        <v>25</v>
      </c>
      <c r="B137" s="129">
        <v>1</v>
      </c>
      <c r="C137" s="50" t="str">
        <f>VLOOKUP(A137,'DATA for 227'!$B:$Q,7,FALSE)</f>
        <v>Logistics </v>
      </c>
      <c r="D137" s="50">
        <f>VLOOKUP($A137,'DATA for 227'!$B:$Q,8,FALSE)</f>
        <v>0</v>
      </c>
      <c r="E137" s="50" t="str">
        <f>VLOOKUP($A137,'DATA for 227'!$B:$Q,9,FALSE)</f>
        <v>A unclassified, single location business; Annual revenue = 500000 and # of employees = 3; https://www.manta.com/c/mb0frky/3-h-logistics-llc; Cargo loading and unloading services; Transportation services</v>
      </c>
      <c r="F137" s="50" t="str">
        <f>VLOOKUP($A137,'DATA for 227'!$B:$Q,10,FALSE)</f>
        <v>N</v>
      </c>
      <c r="G137" s="50">
        <f>VLOOKUP($A137,'DATA for 227'!$B:$Q,12,FALSE)</f>
        <v>0</v>
      </c>
      <c r="H137" s="50">
        <f>VLOOKUP($A137,'DATA for 227'!$B:$Q,14,FALSE)</f>
        <v>0</v>
      </c>
    </row>
    <row r="138" spans="1:8" x14ac:dyDescent="0.55000000000000004">
      <c r="A138" s="130" t="s">
        <v>48</v>
      </c>
      <c r="B138" s="129">
        <v>1</v>
      </c>
      <c r="C138" s="50" t="str">
        <f>VLOOKUP(A138,'DATA for 227'!$B:$Q,7,FALSE)</f>
        <v>Disability stuff</v>
      </c>
      <c r="D138" s="50">
        <f>VLOOKUP($A138,'DATA for 227'!$B:$Q,8,FALSE)</f>
        <v>0</v>
      </c>
      <c r="E138" s="50">
        <f>VLOOKUP($A138,'DATA for 227'!$B:$Q,9,FALSE)</f>
        <v>0</v>
      </c>
      <c r="F138" s="50" t="str">
        <f>VLOOKUP($A138,'DATA for 227'!$B:$Q,10,FALSE)</f>
        <v>N</v>
      </c>
      <c r="G138" s="50">
        <f>VLOOKUP($A138,'DATA for 227'!$B:$Q,12,FALSE)</f>
        <v>0</v>
      </c>
      <c r="H138" s="50">
        <f>VLOOKUP($A138,'DATA for 227'!$B:$Q,14,FALSE)</f>
        <v>0</v>
      </c>
    </row>
    <row r="139" spans="1:8" ht="86.4" x14ac:dyDescent="0.55000000000000004">
      <c r="A139" s="130" t="s">
        <v>73</v>
      </c>
      <c r="B139" s="129">
        <v>1</v>
      </c>
      <c r="C139" s="50" t="str">
        <f>VLOOKUP(A139,'DATA for 227'!$B:$Q,7,FALSE)</f>
        <v>Research Labs</v>
      </c>
      <c r="D139" s="50">
        <f>VLOOKUP($A139,'DATA for 227'!$B:$Q,8,FALSE)</f>
        <v>0</v>
      </c>
      <c r="E139" s="50" t="str">
        <f>VLOOKUP($A139,'DATA for 227'!$B:$Q,9,FALSE)</f>
        <v> variety of research products and services with a focus on controlled release, medicinal-delivery, and biomedical applications.                                                      Akinalytics is the contact analysis division of Akina, Inc.
Now delivering client files via our secure Akinalytics Project Portal.
POLYSCITECH - Polymer division of Akina</v>
      </c>
      <c r="F139" s="50" t="str">
        <f>VLOOKUP($A139,'DATA for 227'!$B:$Q,10,FALSE)</f>
        <v>N</v>
      </c>
      <c r="G139" s="50">
        <f>VLOOKUP($A139,'DATA for 227'!$B:$Q,12,FALSE)</f>
        <v>0</v>
      </c>
      <c r="H139" s="50">
        <f>VLOOKUP($A139,'DATA for 227'!$B:$Q,14,FALSE)</f>
        <v>0</v>
      </c>
    </row>
    <row r="140" spans="1:8" x14ac:dyDescent="0.55000000000000004">
      <c r="A140" s="130" t="s">
        <v>77</v>
      </c>
      <c r="B140" s="129">
        <v>1</v>
      </c>
      <c r="C140" s="50" t="str">
        <f>VLOOKUP(A140,'DATA for 227'!$B:$Q,7,FALSE)</f>
        <v>Association of legal services</v>
      </c>
      <c r="D140" s="50">
        <f>VLOOKUP($A140,'DATA for 227'!$B:$Q,8,FALSE)</f>
        <v>0</v>
      </c>
      <c r="E140" s="50">
        <f>VLOOKUP($A140,'DATA for 227'!$B:$Q,9,FALSE)</f>
        <v>0</v>
      </c>
      <c r="F140" s="50" t="str">
        <f>VLOOKUP($A140,'DATA for 227'!$B:$Q,10,FALSE)</f>
        <v>N</v>
      </c>
      <c r="G140" s="50">
        <f>VLOOKUP($A140,'DATA for 227'!$B:$Q,12,FALSE)</f>
        <v>0</v>
      </c>
      <c r="H140" s="50">
        <f>VLOOKUP($A140,'DATA for 227'!$B:$Q,14,FALSE)</f>
        <v>0</v>
      </c>
    </row>
    <row r="141" spans="1:8" ht="100.8" x14ac:dyDescent="0.55000000000000004">
      <c r="A141" s="130" t="s">
        <v>99</v>
      </c>
      <c r="B141" s="129">
        <v>1</v>
      </c>
      <c r="C141" s="50" t="str">
        <f>VLOOKUP(A141,'DATA for 227'!$B:$Q,7,FALSE)</f>
        <v>web solutions</v>
      </c>
      <c r="D141" s="50">
        <f>VLOOKUP($A141,'DATA for 227'!$B:$Q,8,FALSE)</f>
        <v>0</v>
      </c>
      <c r="E141" s="50" t="str">
        <f>VLOOKUP($A141,'DATA for 227'!$B:$Q,9,FALSE)</f>
        <v>Bluehost is a leading web hosting solutions company. Since our founding in 2003, Bluehost has continually innovated new ways to deliver on our mission: to empower people to fully harness the web. We fight spammers, block pornography, and invest in countless open source projects to help push the internet to its full potential. We promote web civility and do all we can to foster a safe place where the young and old, novice and pro, can fully harness the web to accomplish great things.</v>
      </c>
      <c r="F141" s="50" t="str">
        <f>VLOOKUP($A141,'DATA for 227'!$B:$Q,10,FALSE)</f>
        <v>FSPCA</v>
      </c>
      <c r="G141" s="50">
        <f>VLOOKUP($A141,'DATA for 227'!$B:$Q,12,FALSE)</f>
        <v>0</v>
      </c>
      <c r="H141" s="50">
        <f>VLOOKUP($A141,'DATA for 227'!$B:$Q,14,FALSE)</f>
        <v>0</v>
      </c>
    </row>
    <row r="142" spans="1:8" ht="28.8" x14ac:dyDescent="0.55000000000000004">
      <c r="A142" s="130" t="s">
        <v>114</v>
      </c>
      <c r="B142" s="129">
        <v>1</v>
      </c>
      <c r="C142" s="50" t="str">
        <f>VLOOKUP(A142,'DATA for 227'!$B:$Q,7,FALSE)</f>
        <v>Pharmaceutical services</v>
      </c>
      <c r="D142" s="50" t="str">
        <f>VLOOKUP($A142,'DATA for 227'!$B:$Q,8,FALSE)</f>
        <v>analytical services, drug sbstance, drug product and delivery , biochemistry services</v>
      </c>
      <c r="E142" s="50" t="str">
        <f>VLOOKUP($A142,'DATA for 227'!$B:$Q,9,FALSE)</f>
        <v>SSCI, A Division of AMRI provides comprehensive cGMP solid state chemistry research and analytical services to the pharmaceutical industry</v>
      </c>
      <c r="F142" s="50" t="str">
        <f>VLOOKUP($A142,'DATA for 227'!$B:$Q,10,FALSE)</f>
        <v>N</v>
      </c>
      <c r="G142" s="50">
        <f>VLOOKUP($A142,'DATA for 227'!$B:$Q,12,FALSE)</f>
        <v>0</v>
      </c>
      <c r="H142" s="50">
        <f>VLOOKUP($A142,'DATA for 227'!$B:$Q,14,FALSE)</f>
        <v>0</v>
      </c>
    </row>
    <row r="143" spans="1:8" ht="43.2" x14ac:dyDescent="0.55000000000000004">
      <c r="A143" s="130" t="s">
        <v>119</v>
      </c>
      <c r="B143" s="129">
        <v>1</v>
      </c>
      <c r="C143" s="50" t="str">
        <f>VLOOKUP(A143,'DATA for 227'!$B:$Q,7,FALSE)</f>
        <v>agricutural solutions provider</v>
      </c>
      <c r="D143" s="50" t="str">
        <f>VLOOKUP($A143,'DATA for 227'!$B:$Q,8,FALSE)</f>
        <v>Cover: Plant nutrients, agriculture, turf and ornamental, cob products and contract manufacturing</v>
      </c>
      <c r="E143" s="50" t="str">
        <f>VLOOKUP($A143,'DATA for 227'!$B:$Q,9,FALSE)</f>
        <v>The Plant Nutrient Group formulates, stores, and distributes nutrient, specialty, and industrial inputs and corncob based products through our strategically located facilities and extensive network.</v>
      </c>
      <c r="F143" s="50" t="str">
        <f>VLOOKUP($A143,'DATA for 227'!$B:$Q,10,FALSE)</f>
        <v>N</v>
      </c>
      <c r="G143" s="50">
        <f>VLOOKUP($A143,'DATA for 227'!$B:$Q,12,FALSE)</f>
        <v>0</v>
      </c>
      <c r="H143" s="50">
        <f>VLOOKUP($A143,'DATA for 227'!$B:$Q,14,FALSE)</f>
        <v>0</v>
      </c>
    </row>
    <row r="144" spans="1:8" ht="57.6" x14ac:dyDescent="0.55000000000000004">
      <c r="A144" s="130" t="s">
        <v>129</v>
      </c>
      <c r="B144" s="129">
        <v>1</v>
      </c>
      <c r="C144" s="50" t="str">
        <f>VLOOKUP(A144,'DATA for 227'!$B:$Q,7,FALSE)</f>
        <v>agricultural ervices</v>
      </c>
      <c r="D144" s="50" t="str">
        <f>VLOOKUP($A144,'DATA for 227'!$B:$Q,8,FALSE)</f>
        <v>food, suppliments, animal nutritions, logistics</v>
      </c>
      <c r="E144" s="50" t="str">
        <f>VLOOKUP($A144,'DATA for 227'!$B:$Q,9,FALSE)</f>
        <v>For more than a century, the people of Archer Daniels Midland Company (NYSE: ADM) have transformed crops into products that serve the vital needs of a growing world. Today, we’re one of the world’s largest agricultural processors and food ingredient providers</v>
      </c>
      <c r="F144" s="50" t="str">
        <f>VLOOKUP($A144,'DATA for 227'!$B:$Q,10,FALSE)</f>
        <v>N</v>
      </c>
      <c r="G144" s="50">
        <f>VLOOKUP($A144,'DATA for 227'!$B:$Q,12,FALSE)</f>
        <v>0</v>
      </c>
      <c r="H144" s="50">
        <f>VLOOKUP($A144,'DATA for 227'!$B:$Q,14,FALSE)</f>
        <v>0</v>
      </c>
    </row>
    <row r="145" spans="1:8" ht="100.8" x14ac:dyDescent="0.55000000000000004">
      <c r="A145" s="130" t="s">
        <v>136</v>
      </c>
      <c r="B145" s="129">
        <v>1</v>
      </c>
      <c r="C145" s="50" t="str">
        <f>VLOOKUP(A145,'DATA for 227'!$B:$Q,7,FALSE)</f>
        <v>application protection provideer</v>
      </c>
      <c r="D145" s="50" t="str">
        <f>VLOOKUP($A145,'DATA for 227'!$B:$Q,8,FALSE)</f>
        <v>Layered, Adaptive App and Data Protection                              Detection and Prevention of Application Attacks                          Enterprise App Distribution and Policy Management (Apperian)</v>
      </c>
      <c r="E145" s="50" t="str">
        <f>VLOOKUP($A145,'DATA for 227'!$B:$Q,9,FALSE)</f>
        <v>Arxan, the global trusted leader of application protection solutions, delivers the confidence to build, deploy, and manage an organization’s most innovative and valuable applications. Currently protecting more than 1 billion application instances across industries including financial services, mobile payments, healthcare, automotive, gaming, and entertainment, the company provides the industry’s most comprehensive application protection solution. </v>
      </c>
      <c r="F145" s="50" t="str">
        <f>VLOOKUP($A145,'DATA for 227'!$B:$Q,10,FALSE)</f>
        <v>N</v>
      </c>
      <c r="G145" s="50">
        <f>VLOOKUP($A145,'DATA for 227'!$B:$Q,12,FALSE)</f>
        <v>0</v>
      </c>
      <c r="H145" s="50">
        <f>VLOOKUP($A145,'DATA for 227'!$B:$Q,14,FALSE)</f>
        <v>0</v>
      </c>
    </row>
    <row r="146" spans="1:8" x14ac:dyDescent="0.55000000000000004">
      <c r="A146" s="130" t="s">
        <v>141</v>
      </c>
      <c r="B146" s="129">
        <v>1</v>
      </c>
      <c r="C146" s="50" t="str">
        <f>VLOOKUP(A146,'DATA for 227'!$B:$Q,7,FALSE)</f>
        <v>Memento creators</v>
      </c>
      <c r="D146" s="50" t="str">
        <f>VLOOKUP($A146,'DATA for 227'!$B:$Q,8,FALSE)</f>
        <v>plaques, acrylics, name badges, flags, etc</v>
      </c>
      <c r="E146" s="50">
        <f>VLOOKUP($A146,'DATA for 227'!$B:$Q,9,FALSE)</f>
        <v>0</v>
      </c>
      <c r="F146" s="50" t="str">
        <f>VLOOKUP($A146,'DATA for 227'!$B:$Q,10,FALSE)</f>
        <v>N</v>
      </c>
      <c r="G146" s="50">
        <f>VLOOKUP($A146,'DATA for 227'!$B:$Q,12,FALSE)</f>
        <v>0</v>
      </c>
      <c r="H146" s="50">
        <f>VLOOKUP($A146,'DATA for 227'!$B:$Q,14,FALSE)</f>
        <v>0</v>
      </c>
    </row>
    <row r="147" spans="1:8" x14ac:dyDescent="0.55000000000000004">
      <c r="A147" s="130" t="s">
        <v>145</v>
      </c>
      <c r="B147" s="129">
        <v>1</v>
      </c>
      <c r="C147" s="50" t="str">
        <f>VLOOKUP(A147,'DATA for 227'!$B:$Q,7,FALSE)</f>
        <v>job finder</v>
      </c>
      <c r="D147" s="50">
        <f>VLOOKUP($A147,'DATA for 227'!$B:$Q,8,FALSE)</f>
        <v>0</v>
      </c>
      <c r="E147" s="50" t="str">
        <f>VLOOKUP($A147,'DATA for 227'!$B:$Q,9,FALSE)</f>
        <v>a platform to search for jobs</v>
      </c>
      <c r="F147" s="50" t="str">
        <f>VLOOKUP($A147,'DATA for 227'!$B:$Q,10,FALSE)</f>
        <v>N</v>
      </c>
      <c r="G147" s="50">
        <f>VLOOKUP($A147,'DATA for 227'!$B:$Q,12,FALSE)</f>
        <v>0</v>
      </c>
      <c r="H147" s="50">
        <f>VLOOKUP($A147,'DATA for 227'!$B:$Q,14,FALSE)</f>
        <v>0</v>
      </c>
    </row>
    <row r="148" spans="1:8" x14ac:dyDescent="0.55000000000000004">
      <c r="A148" s="130" t="s">
        <v>150</v>
      </c>
      <c r="B148" s="129">
        <v>1</v>
      </c>
      <c r="C148" s="50" t="str">
        <f>VLOOKUP(A148,'DATA for 227'!$B:$Q,7,FALSE)</f>
        <v>images/sign services</v>
      </c>
      <c r="D148" s="50" t="str">
        <f>VLOOKUP($A148,'DATA for 227'!$B:$Q,8,FALSE)</f>
        <v>for vehicles, outdoors of a building, or interiors of a building</v>
      </c>
      <c r="E148" s="50">
        <f>VLOOKUP($A148,'DATA for 227'!$B:$Q,9,FALSE)</f>
        <v>0</v>
      </c>
      <c r="F148" s="50" t="str">
        <f>VLOOKUP($A148,'DATA for 227'!$B:$Q,10,FALSE)</f>
        <v>N</v>
      </c>
      <c r="G148" s="50">
        <f>VLOOKUP($A148,'DATA for 227'!$B:$Q,12,FALSE)</f>
        <v>0</v>
      </c>
      <c r="H148" s="50">
        <f>VLOOKUP($A148,'DATA for 227'!$B:$Q,14,FALSE)</f>
        <v>0</v>
      </c>
    </row>
    <row r="149" spans="1:8" ht="57.6" x14ac:dyDescent="0.55000000000000004">
      <c r="A149" s="130" t="s">
        <v>164</v>
      </c>
      <c r="B149" s="129">
        <v>1</v>
      </c>
      <c r="C149" s="50" t="str">
        <f>VLOOKUP(A149,'DATA for 227'!$B:$Q,7,FALSE)</f>
        <v>packaging services</v>
      </c>
      <c r="D149" s="50" t="str">
        <f>VLOOKUP($A149,'DATA for 227'!$B:$Q,8,FALSE)</f>
        <v>Ball Corporation is a provider of metal packaging for beverages, foods and household products, and of aerospace and other technologies and services to commercial and governmental customers.</v>
      </c>
      <c r="E149" s="50">
        <f>VLOOKUP($A149,'DATA for 227'!$B:$Q,9,FALSE)</f>
        <v>0</v>
      </c>
      <c r="F149" s="50" t="str">
        <f>VLOOKUP($A149,'DATA for 227'!$B:$Q,10,FALSE)</f>
        <v>N</v>
      </c>
      <c r="G149" s="50">
        <f>VLOOKUP($A149,'DATA for 227'!$B:$Q,12,FALSE)</f>
        <v>0</v>
      </c>
      <c r="H149" s="50">
        <f>VLOOKUP($A149,'DATA for 227'!$B:$Q,14,FALSE)</f>
        <v>0</v>
      </c>
    </row>
    <row r="150" spans="1:8" ht="28.8" x14ac:dyDescent="0.55000000000000004">
      <c r="A150" s="130" t="s">
        <v>168</v>
      </c>
      <c r="B150" s="129">
        <v>1</v>
      </c>
      <c r="C150" s="50" t="str">
        <f>VLOOKUP(A150,'DATA for 227'!$B:$Q,7,FALSE)</f>
        <v>e-commerce services</v>
      </c>
      <c r="D150" s="50" t="str">
        <f>VLOOKUP($A150,'DATA for 227'!$B:$Q,8,FALSE)</f>
        <v>tractors, harvesters, chemical applicators, tillage equipments, hay and forage equipment,  construction equipments</v>
      </c>
      <c r="E150" s="50" t="str">
        <f>VLOOKUP($A150,'DATA for 227'!$B:$Q,9,FALSE)</f>
        <v>Farm equipment dealer; also online auctions possible; used equipment selling platform</v>
      </c>
      <c r="F150" s="50" t="str">
        <f>VLOOKUP($A150,'DATA for 227'!$B:$Q,10,FALSE)</f>
        <v>N</v>
      </c>
      <c r="G150" s="50">
        <f>VLOOKUP($A150,'DATA for 227'!$B:$Q,12,FALSE)</f>
        <v>0</v>
      </c>
      <c r="H150" s="50">
        <f>VLOOKUP($A150,'DATA for 227'!$B:$Q,14,FALSE)</f>
        <v>0</v>
      </c>
    </row>
    <row r="151" spans="1:8" ht="28.8" x14ac:dyDescent="0.55000000000000004">
      <c r="A151" s="130" t="s">
        <v>177</v>
      </c>
      <c r="B151" s="129">
        <v>1</v>
      </c>
      <c r="C151" s="50" t="str">
        <f>VLOOKUP(A151,'DATA for 227'!$B:$Q,7,FALSE)</f>
        <v>Agricultural product wholesaler</v>
      </c>
      <c r="D151" s="50" t="str">
        <f>VLOOKUP($A151,'DATA for 227'!$B:$Q,8,FALSE)</f>
        <v>winces, slings, suspension rods, pulleys, cods, cables, cutters, fasteners, power cords,</v>
      </c>
      <c r="E151" s="50" t="str">
        <f>VLOOKUP($A151,'DATA for 227'!$B:$Q,9,FALSE)</f>
        <v>for poultry industry</v>
      </c>
      <c r="F151" s="50" t="str">
        <f>VLOOKUP($A151,'DATA for 227'!$B:$Q,10,FALSE)</f>
        <v>ISO 9000</v>
      </c>
      <c r="G151" s="50">
        <f>VLOOKUP($A151,'DATA for 227'!$B:$Q,12,FALSE)</f>
        <v>0</v>
      </c>
      <c r="H151" s="50">
        <f>VLOOKUP($A151,'DATA for 227'!$B:$Q,14,FALSE)</f>
        <v>0</v>
      </c>
    </row>
    <row r="152" spans="1:8" x14ac:dyDescent="0.55000000000000004">
      <c r="A152" s="130" t="s">
        <v>187</v>
      </c>
      <c r="B152" s="129">
        <v>1</v>
      </c>
      <c r="C152" s="50">
        <f>VLOOKUP(A152,'DATA for 227'!$B:$Q,7,FALSE)</f>
        <v>0</v>
      </c>
      <c r="D152" s="50">
        <f>VLOOKUP($A152,'DATA for 227'!$B:$Q,8,FALSE)</f>
        <v>0</v>
      </c>
      <c r="E152" s="50" t="str">
        <f>VLOOKUP($A152,'DATA for 227'!$B:$Q,9,FALSE)</f>
        <v>no websites</v>
      </c>
      <c r="F152" s="50" t="str">
        <f>VLOOKUP($A152,'DATA for 227'!$B:$Q,10,FALSE)</f>
        <v>N</v>
      </c>
      <c r="G152" s="50">
        <f>VLOOKUP($A152,'DATA for 227'!$B:$Q,12,FALSE)</f>
        <v>0</v>
      </c>
      <c r="H152" s="50">
        <f>VLOOKUP($A152,'DATA for 227'!$B:$Q,14,FALSE)</f>
        <v>0</v>
      </c>
    </row>
    <row r="153" spans="1:8" x14ac:dyDescent="0.55000000000000004">
      <c r="A153" s="130" t="s">
        <v>189</v>
      </c>
      <c r="B153" s="129">
        <v>1</v>
      </c>
      <c r="C153" s="50" t="str">
        <f>VLOOKUP(A153,'DATA for 227'!$B:$Q,7,FALSE)</f>
        <v>nutritional supplements</v>
      </c>
      <c r="D153" s="50" t="str">
        <f>VLOOKUP($A153,'DATA for 227'!$B:$Q,8,FALSE)</f>
        <v>calcium, magnesium, etc</v>
      </c>
      <c r="E153" s="50">
        <f>VLOOKUP($A153,'DATA for 227'!$B:$Q,9,FALSE)</f>
        <v>0</v>
      </c>
      <c r="F153" s="50" t="str">
        <f>VLOOKUP($A153,'DATA for 227'!$B:$Q,10,FALSE)</f>
        <v>BBB</v>
      </c>
      <c r="G153" s="50">
        <f>VLOOKUP($A153,'DATA for 227'!$B:$Q,12,FALSE)</f>
        <v>0</v>
      </c>
      <c r="H153" s="50">
        <f>VLOOKUP($A153,'DATA for 227'!$B:$Q,14,FALSE)</f>
        <v>0</v>
      </c>
    </row>
    <row r="154" spans="1:8" ht="72" x14ac:dyDescent="0.55000000000000004">
      <c r="A154" s="130" t="s">
        <v>194</v>
      </c>
      <c r="B154" s="129">
        <v>1</v>
      </c>
      <c r="C154" s="50" t="str">
        <f>VLOOKUP(A154,'DATA for 227'!$B:$Q,7,FALSE)</f>
        <v xml:space="preserve">biomedical Data analyst </v>
      </c>
      <c r="D154" s="50">
        <f>VLOOKUP($A154,'DATA for 227'!$B:$Q,8,FALSE)</f>
        <v>0</v>
      </c>
      <c r="E154" s="50" t="str">
        <f>VLOOKUP($A154,'DATA for 227'!$B:$Q,9,FALSE)</f>
        <v>BASi provides drug developers with superior scientific research and innovative analytical instrumentation, which saves time, saves money, and saves lives, to bring revolutionary new drugs to market quickly and safely;                               like an e-commerce page where in we can make our online purchases</v>
      </c>
      <c r="F154" s="50" t="str">
        <f>VLOOKUP($A154,'DATA for 227'!$B:$Q,10,FALSE)</f>
        <v>N</v>
      </c>
      <c r="G154" s="50">
        <f>VLOOKUP($A154,'DATA for 227'!$B:$Q,12,FALSE)</f>
        <v>0</v>
      </c>
      <c r="H154" s="50">
        <f>VLOOKUP($A154,'DATA for 227'!$B:$Q,14,FALSE)</f>
        <v>0</v>
      </c>
    </row>
    <row r="155" spans="1:8" x14ac:dyDescent="0.55000000000000004">
      <c r="A155" s="130" t="s">
        <v>197</v>
      </c>
      <c r="B155" s="129">
        <v>1</v>
      </c>
      <c r="C155" s="50" t="str">
        <f>VLOOKUP(A155,'DATA for 227'!$B:$Q,7,FALSE)</f>
        <v>clinical services</v>
      </c>
      <c r="D155" s="50" t="str">
        <f>VLOOKUP($A155,'DATA for 227'!$B:$Q,8,FALSE)</f>
        <v>DNA testing, drug testing, blood testing</v>
      </c>
      <c r="E155" s="50">
        <f>VLOOKUP($A155,'DATA for 227'!$B:$Q,9,FALSE)</f>
        <v>0</v>
      </c>
      <c r="F155" s="50" t="str">
        <f>VLOOKUP($A155,'DATA for 227'!$B:$Q,10,FALSE)</f>
        <v>N</v>
      </c>
      <c r="G155" s="50">
        <f>VLOOKUP($A155,'DATA for 227'!$B:$Q,12,FALSE)</f>
        <v>0</v>
      </c>
      <c r="H155" s="50">
        <f>VLOOKUP($A155,'DATA for 227'!$B:$Q,14,FALSE)</f>
        <v>0</v>
      </c>
    </row>
    <row r="156" spans="1:8" ht="43.2" x14ac:dyDescent="0.55000000000000004">
      <c r="A156" s="130" t="s">
        <v>214</v>
      </c>
      <c r="B156" s="129">
        <v>1</v>
      </c>
      <c r="C156" s="50" t="str">
        <f>VLOOKUP(A156,'DATA for 227'!$B:$Q,7,FALSE)</f>
        <v>wholesaler</v>
      </c>
      <c r="D156" s="50" t="str">
        <f>VLOOKUP($A156,'DATA for 227'!$B:$Q,8,FALSE)</f>
        <v>footwear</v>
      </c>
      <c r="E156" s="50" t="str">
        <f>VLOOKUP($A156,'DATA for 227'!$B:$Q,9,FALSE)</f>
        <v>handcrafted footwears; We specialize in custom-fit boots, but also offer semi-custom sizes to provide instant gratification to our customers who just can’t wait.</v>
      </c>
      <c r="F156" s="50" t="str">
        <f>VLOOKUP($A156,'DATA for 227'!$B:$Q,10,FALSE)</f>
        <v>N</v>
      </c>
      <c r="G156" s="50">
        <f>VLOOKUP($A156,'DATA for 227'!$B:$Q,12,FALSE)</f>
        <v>0</v>
      </c>
      <c r="H156" s="50">
        <f>VLOOKUP($A156,'DATA for 227'!$B:$Q,14,FALSE)</f>
        <v>0</v>
      </c>
    </row>
    <row r="157" spans="1:8" ht="57.6" x14ac:dyDescent="0.55000000000000004">
      <c r="A157" s="130" t="s">
        <v>219</v>
      </c>
      <c r="B157" s="129">
        <v>1</v>
      </c>
      <c r="C157" s="50" t="str">
        <f>VLOOKUP(A157,'DATA for 227'!$B:$Q,7,FALSE)</f>
        <v>Dealers</v>
      </c>
      <c r="D157" s="50" t="str">
        <f>VLOOKUP($A157,'DATA for 227'!$B:$Q,8,FALSE)</f>
        <v>Wheelchair Vans, SUVs &amp; Wheelchair Lifts</v>
      </c>
      <c r="E157" s="50" t="str">
        <f>VLOOKUP($A157,'DATA for 227'!$B:$Q,9,FALSE)</f>
        <v>Thanks to our nationwide dealer network, wherever you live or travel, BraunAbility is there too. Our dealers are mobility experts, providing in-depth mobility consultations to guarantee you have the right mobility solution for your needs; 5 dealers in IN</v>
      </c>
      <c r="F157" s="50" t="str">
        <f>VLOOKUP($A157,'DATA for 227'!$B:$Q,10,FALSE)</f>
        <v>N</v>
      </c>
      <c r="G157" s="50">
        <f>VLOOKUP($A157,'DATA for 227'!$B:$Q,12,FALSE)</f>
        <v>0</v>
      </c>
      <c r="H157" s="50">
        <f>VLOOKUP($A157,'DATA for 227'!$B:$Q,14,FALSE)</f>
        <v>0</v>
      </c>
    </row>
    <row r="158" spans="1:8" x14ac:dyDescent="0.55000000000000004">
      <c r="A158" s="130" t="s">
        <v>1202</v>
      </c>
      <c r="B158" s="129">
        <v>1</v>
      </c>
      <c r="C158" s="50">
        <f>VLOOKUP(A158,'DATA for 227'!$B:$Q,7,FALSE)</f>
        <v>0</v>
      </c>
      <c r="D158" s="50">
        <f>VLOOKUP($A158,'DATA for 227'!$B:$Q,8,FALSE)</f>
        <v>0</v>
      </c>
      <c r="E158" s="50">
        <f>VLOOKUP($A158,'DATA for 227'!$B:$Q,9,FALSE)</f>
        <v>0</v>
      </c>
      <c r="F158" s="50" t="str">
        <f>VLOOKUP($A158,'DATA for 227'!$B:$Q,10,FALSE)</f>
        <v>N</v>
      </c>
      <c r="G158" s="50">
        <f>VLOOKUP($A158,'DATA for 227'!$B:$Q,12,FALSE)</f>
        <v>0</v>
      </c>
      <c r="H158" s="50">
        <f>VLOOKUP($A158,'DATA for 227'!$B:$Q,14,FALSE)</f>
        <v>0</v>
      </c>
    </row>
    <row r="159" spans="1:8" x14ac:dyDescent="0.55000000000000004">
      <c r="A159" s="130" t="s">
        <v>240</v>
      </c>
      <c r="B159" s="129">
        <v>1</v>
      </c>
      <c r="C159" s="50">
        <f>VLOOKUP(A159,'DATA for 227'!$B:$Q,7,FALSE)</f>
        <v>0</v>
      </c>
      <c r="D159" s="50">
        <f>VLOOKUP($A159,'DATA for 227'!$B:$Q,8,FALSE)</f>
        <v>0</v>
      </c>
      <c r="E159" s="50" t="str">
        <f>VLOOKUP($A159,'DATA for 227'!$B:$Q,9,FALSE)</f>
        <v>WEBSITE UNDER CONSTRUCTION</v>
      </c>
      <c r="F159" s="50" t="str">
        <f>VLOOKUP($A159,'DATA for 227'!$B:$Q,10,FALSE)</f>
        <v>N</v>
      </c>
      <c r="G159" s="50">
        <f>VLOOKUP($A159,'DATA for 227'!$B:$Q,12,FALSE)</f>
        <v>0</v>
      </c>
      <c r="H159" s="50">
        <f>VLOOKUP($A159,'DATA for 227'!$B:$Q,14,FALSE)</f>
        <v>0</v>
      </c>
    </row>
    <row r="160" spans="1:8" x14ac:dyDescent="0.55000000000000004">
      <c r="A160" s="130" t="s">
        <v>243</v>
      </c>
      <c r="B160" s="129">
        <v>1</v>
      </c>
      <c r="C160" s="50" t="str">
        <f>VLOOKUP(A160,'DATA for 227'!$B:$Q,7,FALSE)</f>
        <v>electrical utility company</v>
      </c>
      <c r="D160" s="50">
        <f>VLOOKUP($A160,'DATA for 227'!$B:$Q,8,FALSE)</f>
        <v>0</v>
      </c>
      <c r="E160" s="50" t="str">
        <f>VLOOKUP($A160,'DATA for 227'!$B:$Q,9,FALSE)</f>
        <v>no websites</v>
      </c>
      <c r="F160" s="50" t="str">
        <f>VLOOKUP($A160,'DATA for 227'!$B:$Q,10,FALSE)</f>
        <v>N</v>
      </c>
      <c r="G160" s="50">
        <f>VLOOKUP($A160,'DATA for 227'!$B:$Q,12,FALSE)</f>
        <v>0</v>
      </c>
      <c r="H160" s="50">
        <f>VLOOKUP($A160,'DATA for 227'!$B:$Q,14,FALSE)</f>
        <v>0</v>
      </c>
    </row>
    <row r="161" spans="1:8" x14ac:dyDescent="0.55000000000000004">
      <c r="A161" s="130" t="s">
        <v>306</v>
      </c>
      <c r="B161" s="129">
        <v>1</v>
      </c>
      <c r="C161" s="50">
        <f>VLOOKUP(A161,'DATA for 227'!$B:$Q,7,FALSE)</f>
        <v>0</v>
      </c>
      <c r="D161" s="50">
        <f>VLOOKUP($A161,'DATA for 227'!$B:$Q,8,FALSE)</f>
        <v>0</v>
      </c>
      <c r="E161" s="50" t="str">
        <f>VLOOKUP($A161,'DATA for 227'!$B:$Q,9,FALSE)</f>
        <v>SERVER NOT AVAILABLE</v>
      </c>
      <c r="F161" s="50" t="str">
        <f>VLOOKUP($A161,'DATA for 227'!$B:$Q,10,FALSE)</f>
        <v>N</v>
      </c>
      <c r="G161" s="50">
        <f>VLOOKUP($A161,'DATA for 227'!$B:$Q,12,FALSE)</f>
        <v>0</v>
      </c>
      <c r="H161" s="50">
        <f>VLOOKUP($A161,'DATA for 227'!$B:$Q,14,FALSE)</f>
        <v>0</v>
      </c>
    </row>
    <row r="162" spans="1:8" x14ac:dyDescent="0.55000000000000004">
      <c r="A162" s="130" t="s">
        <v>320</v>
      </c>
      <c r="B162" s="129">
        <v>1</v>
      </c>
      <c r="C162" s="50">
        <f>VLOOKUP(A162,'DATA for 227'!$B:$Q,7,FALSE)</f>
        <v>0</v>
      </c>
      <c r="D162" s="50">
        <f>VLOOKUP($A162,'DATA for 227'!$B:$Q,8,FALSE)</f>
        <v>0</v>
      </c>
      <c r="E162" s="50" t="str">
        <f>VLOOKUP($A162,'DATA for 227'!$B:$Q,9,FALSE)</f>
        <v>IP address couldn’t be found</v>
      </c>
      <c r="F162" s="50" t="str">
        <f>VLOOKUP($A162,'DATA for 227'!$B:$Q,10,FALSE)</f>
        <v>N</v>
      </c>
      <c r="G162" s="50">
        <f>VLOOKUP($A162,'DATA for 227'!$B:$Q,12,FALSE)</f>
        <v>0</v>
      </c>
      <c r="H162" s="50">
        <f>VLOOKUP($A162,'DATA for 227'!$B:$Q,14,FALSE)</f>
        <v>0</v>
      </c>
    </row>
    <row r="163" spans="1:8" ht="172.8" x14ac:dyDescent="0.55000000000000004">
      <c r="A163" s="130" t="s">
        <v>342</v>
      </c>
      <c r="B163" s="129">
        <v>1</v>
      </c>
      <c r="C163" s="50" t="str">
        <f>VLOOKUP(A163,'DATA for 227'!$B:$Q,7,FALSE)</f>
        <v>P.I Agency</v>
      </c>
      <c r="D163" s="50" t="str">
        <f>VLOOKUP($A163,'DATA for 227'!$B:$Q,8,FALSE)</f>
        <v>Services: Litigation preparation, Claim and fraud investigations, investigative services.</v>
      </c>
      <c r="E163" s="50" t="str">
        <f>VLOOKUP($A163,'DATA for 227'!$B:$Q,9,FALSE)</f>
        <v>Clinton Investigations, LLC is a fully licensed and insured private investigative agency offering an impressive compliment of services for three primary markets; law firms, insurance carriers, and corporate entities. While going about our business in a confidential, discreet manner, we position our clients to make more informed decisions through the delivery of timely and meaningful information and intelligence. Whether you need to track-down a witness or defendant living in another state, obtain recorded statements, conduct financial and background investigations, or perform any variety of other investigative services, we can help. Simply, the goal of Clinton Investigations is to demonstrate in everything we do, that our clients' piece of mind, security, and fulfilled expectations are why we exist.</v>
      </c>
      <c r="F163" s="50" t="str">
        <f>VLOOKUP($A163,'DATA for 227'!$B:$Q,10,FALSE)</f>
        <v>N</v>
      </c>
      <c r="G163" s="50">
        <f>VLOOKUP($A163,'DATA for 227'!$B:$Q,12,FALSE)</f>
        <v>0</v>
      </c>
      <c r="H163" s="50">
        <f>VLOOKUP($A163,'DATA for 227'!$B:$Q,14,FALSE)</f>
        <v>0</v>
      </c>
    </row>
    <row r="164" spans="1:8" x14ac:dyDescent="0.55000000000000004">
      <c r="A164" s="130" t="s">
        <v>352</v>
      </c>
      <c r="B164" s="129">
        <v>1</v>
      </c>
      <c r="C164" s="50">
        <f>VLOOKUP(A164,'DATA for 227'!$B:$Q,7,FALSE)</f>
        <v>0</v>
      </c>
      <c r="D164" s="50">
        <f>VLOOKUP($A164,'DATA for 227'!$B:$Q,8,FALSE)</f>
        <v>0</v>
      </c>
      <c r="E164" s="50" t="str">
        <f>VLOOKUP($A164,'DATA for 227'!$B:$Q,9,FALSE)</f>
        <v>SERVER NOT FOUND</v>
      </c>
      <c r="F164" s="50" t="str">
        <f>VLOOKUP($A164,'DATA for 227'!$B:$Q,10,FALSE)</f>
        <v>N</v>
      </c>
      <c r="G164" s="50">
        <f>VLOOKUP($A164,'DATA for 227'!$B:$Q,12,FALSE)</f>
        <v>0</v>
      </c>
      <c r="H164" s="50">
        <f>VLOOKUP($A164,'DATA for 227'!$B:$Q,14,FALSE)</f>
        <v>0</v>
      </c>
    </row>
    <row r="165" spans="1:8" x14ac:dyDescent="0.55000000000000004">
      <c r="A165" s="130" t="s">
        <v>365</v>
      </c>
      <c r="B165" s="129">
        <v>1</v>
      </c>
      <c r="C165" s="50">
        <f>VLOOKUP(A165,'DATA for 227'!$B:$Q,7,FALSE)</f>
        <v>0</v>
      </c>
      <c r="D165" s="50">
        <f>VLOOKUP($A165,'DATA for 227'!$B:$Q,8,FALSE)</f>
        <v>0</v>
      </c>
      <c r="E165" s="50" t="str">
        <f>VLOOKUP($A165,'DATA for 227'!$B:$Q,9,FALSE)</f>
        <v>SERVER DOESN'T EXIST</v>
      </c>
      <c r="F165" s="50" t="str">
        <f>VLOOKUP($A165,'DATA for 227'!$B:$Q,10,FALSE)</f>
        <v>N</v>
      </c>
      <c r="G165" s="50">
        <f>VLOOKUP($A165,'DATA for 227'!$B:$Q,12,FALSE)</f>
        <v>0</v>
      </c>
      <c r="H165" s="50">
        <f>VLOOKUP($A165,'DATA for 227'!$B:$Q,14,FALSE)</f>
        <v>0</v>
      </c>
    </row>
    <row r="166" spans="1:8" ht="86.4" x14ac:dyDescent="0.55000000000000004">
      <c r="A166" s="130" t="s">
        <v>372</v>
      </c>
      <c r="B166" s="129">
        <v>1</v>
      </c>
      <c r="C166" s="50" t="str">
        <f>VLOOKUP(A166,'DATA for 227'!$B:$Q,7,FALSE)</f>
        <v>coffee shop</v>
      </c>
      <c r="D166" s="50">
        <f>VLOOKUP($A166,'DATA for 227'!$B:$Q,8,FALSE)</f>
        <v>0</v>
      </c>
      <c r="E166" s="50" t="str">
        <f>VLOOKUP($A166,'DATA for 227'!$B:$Q,9,FALSE)</f>
        <v>We source Copper Moon Coffee from small and large coffee farmers throughout the world. Many of our coffees are harvested on lush high mountain hillsides in tropical climates. We only select premium beans that are full of flavor, and best represent the land and climate in which they are grown. We are also proud to offer many Certified Organic and Fair Tradecoffees that have been sustainably nurtured by caring farmers</v>
      </c>
      <c r="F166" s="50" t="str">
        <f>VLOOKUP($A166,'DATA for 227'!$B:$Q,10,FALSE)</f>
        <v>N</v>
      </c>
      <c r="G166" s="50" t="str">
        <f>VLOOKUP($A166,'DATA for 227'!$B:$Q,12,FALSE)</f>
        <v>perforated drum roasters</v>
      </c>
      <c r="H166" s="50">
        <f>VLOOKUP($A166,'DATA for 227'!$B:$Q,14,FALSE)</f>
        <v>0</v>
      </c>
    </row>
    <row r="167" spans="1:8" ht="57.6" x14ac:dyDescent="0.55000000000000004">
      <c r="A167" s="130" t="s">
        <v>395</v>
      </c>
      <c r="B167" s="129">
        <v>1</v>
      </c>
      <c r="C167" s="50" t="str">
        <f>VLOOKUP(A167,'DATA for 227'!$B:$Q,7,FALSE)</f>
        <v>Audiology hospital</v>
      </c>
      <c r="D167" s="50" t="str">
        <f>VLOOKUP($A167,'DATA for 227'!$B:$Q,8,FALSE)</f>
        <v>Services: hearing evaluation, hearing aid solutions, follow-up services. Hearing aid products: iPhone, invisible products, receiver-in-canal, completely-in-canal, in-the canal, behind the ear, in the ear, single sided hearing, wireless accessories.</v>
      </c>
      <c r="E167" s="50" t="str">
        <f>VLOOKUP($A167,'DATA for 227'!$B:$Q,9,FALSE)</f>
        <v>Crawfordsville Audiology has been in business for over 20 years. We strive to offer you the best hearing instruments available. Our expert staff will provide you with the level of service and expertise you’d expect from an experienced hearing professional.</v>
      </c>
      <c r="F167" s="50" t="str">
        <f>VLOOKUP($A167,'DATA for 227'!$B:$Q,10,FALSE)</f>
        <v>N</v>
      </c>
      <c r="G167" s="50">
        <f>VLOOKUP($A167,'DATA for 227'!$B:$Q,12,FALSE)</f>
        <v>0</v>
      </c>
      <c r="H167" s="50">
        <f>VLOOKUP($A167,'DATA for 227'!$B:$Q,14,FALSE)</f>
        <v>0</v>
      </c>
    </row>
    <row r="168" spans="1:8" ht="57.6" x14ac:dyDescent="0.55000000000000004">
      <c r="A168" s="130" t="s">
        <v>400</v>
      </c>
      <c r="B168" s="129">
        <v>1</v>
      </c>
      <c r="C168" s="50" t="str">
        <f>VLOOKUP(A168,'DATA for 227'!$B:$Q,7,FALSE)</f>
        <v>metal packaging solutions</v>
      </c>
      <c r="D168" s="50" t="str">
        <f>VLOOKUP($A168,'DATA for 227'!$B:$Q,8,FALSE)</f>
        <v xml:space="preserve">Aerosol packaging, AEROSOL CANS, |BEVERAGE PACKAGING, |CLOSURES &amp; CAPPING, |FOOD CANS, |PROMOTIONAL PACKAGING, </v>
      </c>
      <c r="E168" s="50" t="str">
        <f>VLOOKUP($A168,'DATA for 227'!$B:$Q,9,FALSE)</f>
        <v xml:space="preserve">Here at Crown, we are passionate about helping our customers build their brands and connect with consumers around the world.We do this by delivering innovative packaging that offers significant value for brand owners, retailers and consumers alike. </v>
      </c>
      <c r="F168" s="50" t="str">
        <f>VLOOKUP($A168,'DATA for 227'!$B:$Q,10,FALSE)</f>
        <v>N</v>
      </c>
      <c r="G168" s="50" t="str">
        <f>VLOOKUP($A168,'DATA for 227'!$B:$Q,12,FALSE)</f>
        <v>fully-equipped pilot facilities for beverage packaging and printing technology.                                                                               straight line vacuum sealing machines,conveyors,automatic capping equipment ,Feeders,</v>
      </c>
      <c r="H168" s="50">
        <f>VLOOKUP($A168,'DATA for 227'!$B:$Q,14,FALSE)</f>
        <v>0</v>
      </c>
    </row>
    <row r="169" spans="1:8" ht="172.8" x14ac:dyDescent="0.55000000000000004">
      <c r="A169" s="130" t="s">
        <v>420</v>
      </c>
      <c r="B169" s="129">
        <v>1</v>
      </c>
      <c r="C169" s="50" t="str">
        <f>VLOOKUP(A169,'DATA for 227'!$B:$Q,7,FALSE)</f>
        <v>printing, mailing and promoting services</v>
      </c>
      <c r="D169" s="50" t="str">
        <f>VLOOKUP($A169,'DATA for 227'!$B:$Q,8,FALSE)</f>
        <v>Design, , Finishing, , Mailing, , Printing, , Promotions</v>
      </c>
      <c r="E169" s="50" t="str">
        <f>VLOOKUP($A169,'DATA for 227'!$B:$Q,9,FALSE)</f>
        <v>Founded in 1980, Custom Forms began as a forms distributer. By 1984, the need for printing services led us to the purchase of our first press and we began providing offset printing alongside our distribution services.Today, Custom Forms has some of the finest printing technology available, with digital printers, copiers, letterpresses, and offset presses with a huge assortment of ancillary equipment to ensure we can take on any project.</v>
      </c>
      <c r="F169" s="50" t="str">
        <f>VLOOKUP($A169,'DATA for 227'!$B:$Q,10,FALSE)</f>
        <v>N</v>
      </c>
      <c r="G169" s="50" t="str">
        <f>VLOOKUP($A169,'DATA for 227'!$B:$Q,12,FALSE)</f>
        <v>cutting-edge printing equipment</v>
      </c>
      <c r="H169" s="50" t="str">
        <f>VLOOKUP($A169,'DATA for 227'!$B:$Q,14,FALSE)</f>
        <v>Foil Stamping &amp; Embossing_x000D_
Collating &amp; Inserts_x000D_
Scoring &amp; Folding_x000D_
Perforation_x000D_
Hole Drilling/Punching_x000D_
Precision Cutting &amp; Custom Die-cutting_x000D_
Numbering &amp; Variable Data_x000D_
Gluing &amp; Tying_x000D_
Lamination_x000D_
Labeling_x000D_
Shrink Wrap &amp; Packaging_x000D_
Binding</v>
      </c>
    </row>
    <row r="170" spans="1:8" ht="57.6" x14ac:dyDescent="0.55000000000000004">
      <c r="A170" s="130" t="s">
        <v>442</v>
      </c>
      <c r="B170" s="129">
        <v>1</v>
      </c>
      <c r="C170" s="50" t="str">
        <f>VLOOKUP(A170,'DATA for 227'!$B:$Q,7,FALSE)</f>
        <v>software developers</v>
      </c>
      <c r="D170" s="50">
        <f>VLOOKUP($A170,'DATA for 227'!$B:$Q,8,FALSE)</f>
        <v>0</v>
      </c>
      <c r="E170" s="50" t="str">
        <f>VLOOKUP($A170,'DATA for 227'!$B:$Q,9,FALSE)</f>
        <v>At DelMar, we listen to our clients' ideas for being more innovative, more efficient, more profitable, and we bring those ideas into the real world. Building custom software can be a daunting task, especially for those who are not software developers by trade.</v>
      </c>
      <c r="F170" s="50" t="str">
        <f>VLOOKUP($A170,'DATA for 227'!$B:$Q,10,FALSE)</f>
        <v>N</v>
      </c>
      <c r="G170" s="50">
        <f>VLOOKUP($A170,'DATA for 227'!$B:$Q,12,FALSE)</f>
        <v>0</v>
      </c>
      <c r="H170" s="50">
        <f>VLOOKUP($A170,'DATA for 227'!$B:$Q,14,FALSE)</f>
        <v>0</v>
      </c>
    </row>
    <row r="171" spans="1:8" x14ac:dyDescent="0.55000000000000004">
      <c r="A171" s="130" t="s">
        <v>486</v>
      </c>
      <c r="B171" s="129">
        <v>1</v>
      </c>
      <c r="C171" s="50" t="str">
        <f>VLOOKUP(A171,'DATA for 227'!$B:$Q,7,FALSE)</f>
        <v>contractor</v>
      </c>
      <c r="D171" s="50" t="str">
        <f>VLOOKUP($A171,'DATA for 227'!$B:$Q,8,FALSE)</f>
        <v>NO Information on Website</v>
      </c>
      <c r="E171" s="50">
        <f>VLOOKUP($A171,'DATA for 227'!$B:$Q,9,FALSE)</f>
        <v>0</v>
      </c>
      <c r="F171" s="50" t="str">
        <f>VLOOKUP($A171,'DATA for 227'!$B:$Q,10,FALSE)</f>
        <v>N</v>
      </c>
      <c r="G171" s="50">
        <f>VLOOKUP($A171,'DATA for 227'!$B:$Q,12,FALSE)</f>
        <v>0</v>
      </c>
      <c r="H171" s="50">
        <f>VLOOKUP($A171,'DATA for 227'!$B:$Q,14,FALSE)</f>
        <v>0</v>
      </c>
    </row>
    <row r="172" spans="1:8" ht="144" x14ac:dyDescent="0.55000000000000004">
      <c r="A172" s="130" t="s">
        <v>505</v>
      </c>
      <c r="B172" s="129">
        <v>1</v>
      </c>
      <c r="C172" s="50" t="str">
        <f>VLOOKUP(A172,'DATA for 227'!$B:$Q,7,FALSE)</f>
        <v>Business to business service</v>
      </c>
      <c r="D172" s="50" t="str">
        <f>VLOOKUP($A172,'DATA for 227'!$B:$Q,8,FALSE)</f>
        <v>EMP PRODUCTS, BARCODE SCANNERS, BARCODE VERIFIERS, INKJET AND LASER PART MARK, LABELING EQUIPMENT &amp; SUPPLIES, MOBILE COMPUTING SOLUTIONS, RFID, MACHINE VISION, WIRELESS LAN INFRASTRUCTURE, SOFTWARE SOLUTIONS</v>
      </c>
      <c r="E172" s="50" t="str">
        <f>VLOOKUP($A172,'DATA for 227'!$B:$Q,9,FALSE)</f>
        <v>Electronic Solutions Company, Inc. is now a part of the EMP Technical Group;                                                  EMP Technical Group is a leading systems integrator specializing in barcode, RFID, and Automated Data Capture (ADC) systems. We offer integration services to assist our customers in implementing cost-effective solutions. We specialize in solutions for warehousing, manufacturing, asset management, ERP, Mobile Workforce and more. Our customers range in size from small, startup operations to large, Fortune 1000 firms. We are conveniently located in Westfield, Indiana, a few minutes north of Indianapolis. Our customers are located throughout the Midwest.</v>
      </c>
      <c r="F172" s="50" t="str">
        <f>VLOOKUP($A172,'DATA for 227'!$B:$Q,10,FALSE)</f>
        <v>N</v>
      </c>
      <c r="G172" s="50">
        <f>VLOOKUP($A172,'DATA for 227'!$B:$Q,12,FALSE)</f>
        <v>0</v>
      </c>
      <c r="H172" s="50">
        <f>VLOOKUP($A172,'DATA for 227'!$B:$Q,14,FALSE)</f>
        <v>0</v>
      </c>
    </row>
    <row r="173" spans="1:8" x14ac:dyDescent="0.55000000000000004">
      <c r="A173" s="130" t="s">
        <v>510</v>
      </c>
      <c r="B173" s="129">
        <v>1</v>
      </c>
      <c r="C173" s="50">
        <f>VLOOKUP(A173,'DATA for 227'!$B:$Q,7,FALSE)</f>
        <v>0</v>
      </c>
      <c r="D173" s="50">
        <f>VLOOKUP($A173,'DATA for 227'!$B:$Q,8,FALSE)</f>
        <v>0</v>
      </c>
      <c r="E173" s="50" t="str">
        <f>VLOOKUP($A173,'DATA for 227'!$B:$Q,9,FALSE)</f>
        <v xml:space="preserve">server doesn't exist </v>
      </c>
      <c r="F173" s="50" t="str">
        <f>VLOOKUP($A173,'DATA for 227'!$B:$Q,10,FALSE)</f>
        <v>N</v>
      </c>
      <c r="G173" s="50">
        <f>VLOOKUP($A173,'DATA for 227'!$B:$Q,12,FALSE)</f>
        <v>0</v>
      </c>
      <c r="H173" s="50">
        <f>VLOOKUP($A173,'DATA for 227'!$B:$Q,14,FALSE)</f>
        <v>0</v>
      </c>
    </row>
    <row r="174" spans="1:8" ht="86.4" x14ac:dyDescent="0.55000000000000004">
      <c r="A174" s="130" t="s">
        <v>513</v>
      </c>
      <c r="B174" s="129">
        <v>1</v>
      </c>
      <c r="C174" s="50" t="str">
        <f>VLOOKUP(A174,'DATA for 227'!$B:$Q,7,FALSE)</f>
        <v>biopharmaceutical company</v>
      </c>
      <c r="D174" s="50">
        <f>VLOOKUP($A174,'DATA for 227'!$B:$Q,8,FALSE)</f>
        <v>0</v>
      </c>
      <c r="E174" s="50" t="str">
        <f>VLOOKUP($A174,'DATA for 227'!$B:$Q,9,FALSE)</f>
        <v>Endocyte is advancing the first technology platform for the creation of small molecule drug conjugates (a.k.a. SMDCs), which consist of a small molecule linked to a potent drug, and is developing a pipeline of SMDCs together with non-invasive companion imaging agents for cancer, inflammatory diseases and kidney disease (autosomal-dominant polycystic kidney disease/ADPKDor PKD)</v>
      </c>
      <c r="F174" s="50" t="str">
        <f>VLOOKUP($A174,'DATA for 227'!$B:$Q,10,FALSE)</f>
        <v>N</v>
      </c>
      <c r="G174" s="50">
        <f>VLOOKUP($A174,'DATA for 227'!$B:$Q,12,FALSE)</f>
        <v>0</v>
      </c>
      <c r="H174" s="50">
        <f>VLOOKUP($A174,'DATA for 227'!$B:$Q,14,FALSE)</f>
        <v>0</v>
      </c>
    </row>
    <row r="175" spans="1:8" x14ac:dyDescent="0.55000000000000004">
      <c r="A175" s="130" t="s">
        <v>522</v>
      </c>
      <c r="B175" s="129">
        <v>1</v>
      </c>
      <c r="C175" s="50">
        <f>VLOOKUP(A175,'DATA for 227'!$B:$Q,7,FALSE)</f>
        <v>0</v>
      </c>
      <c r="D175" s="50">
        <f>VLOOKUP($A175,'DATA for 227'!$B:$Q,8,FALSE)</f>
        <v>0</v>
      </c>
      <c r="E175" s="50" t="str">
        <f>VLOOKUP($A175,'DATA for 227'!$B:$Q,9,FALSE)</f>
        <v xml:space="preserve">server doesn't exist </v>
      </c>
      <c r="F175" s="50" t="str">
        <f>VLOOKUP($A175,'DATA for 227'!$B:$Q,10,FALSE)</f>
        <v>N</v>
      </c>
      <c r="G175" s="50">
        <f>VLOOKUP($A175,'DATA for 227'!$B:$Q,12,FALSE)</f>
        <v>0</v>
      </c>
      <c r="H175" s="50">
        <f>VLOOKUP($A175,'DATA for 227'!$B:$Q,14,FALSE)</f>
        <v>0</v>
      </c>
    </row>
    <row r="176" spans="1:8" x14ac:dyDescent="0.55000000000000004">
      <c r="A176" s="130" t="s">
        <v>524</v>
      </c>
      <c r="B176" s="129">
        <v>1</v>
      </c>
      <c r="C176" s="50" t="str">
        <f>VLOOKUP(A176,'DATA for 227'!$B:$Q,7,FALSE)</f>
        <v>Nutrionist</v>
      </c>
      <c r="D176" s="50">
        <f>VLOOKUP($A176,'DATA for 227'!$B:$Q,8,FALSE)</f>
        <v>0</v>
      </c>
      <c r="E176" s="50">
        <f>VLOOKUP($A176,'DATA for 227'!$B:$Q,9,FALSE)</f>
        <v>0</v>
      </c>
      <c r="F176" s="50" t="str">
        <f>VLOOKUP($A176,'DATA for 227'!$B:$Q,10,FALSE)</f>
        <v>N</v>
      </c>
      <c r="G176" s="50">
        <f>VLOOKUP($A176,'DATA for 227'!$B:$Q,12,FALSE)</f>
        <v>0</v>
      </c>
      <c r="H176" s="50">
        <f>VLOOKUP($A176,'DATA for 227'!$B:$Q,14,FALSE)</f>
        <v>0</v>
      </c>
    </row>
    <row r="177" spans="1:8" ht="43.2" x14ac:dyDescent="0.55000000000000004">
      <c r="A177" s="130" t="s">
        <v>538</v>
      </c>
      <c r="B177" s="129">
        <v>1</v>
      </c>
      <c r="C177" s="50">
        <f>VLOOKUP(A177,'DATA for 227'!$B:$Q,7,FALSE)</f>
        <v>0</v>
      </c>
      <c r="D177" s="50">
        <f>VLOOKUP($A177,'DATA for 227'!$B:$Q,8,FALSE)</f>
        <v>0</v>
      </c>
      <c r="E177" s="50" t="str">
        <f>VLOOKUP($A177,'DATA for 227'!$B:$Q,9,FALSE)</f>
        <v>Website under construction</v>
      </c>
      <c r="F177" s="50" t="str">
        <f>VLOOKUP($A177,'DATA for 227'!$B:$Q,10,FALSE)</f>
        <v>N</v>
      </c>
      <c r="G177" s="50">
        <f>VLOOKUP($A177,'DATA for 227'!$B:$Q,12,FALSE)</f>
        <v>0</v>
      </c>
      <c r="H177" s="50" t="str">
        <f>VLOOKUP($A177,'DATA for 227'!$B:$Q,14,FALSE)</f>
        <v>Our specialty is in the area Precision Machining, Special Machines, Welding, Fabrication, CNC Design &amp; Cad Capabilities</v>
      </c>
    </row>
    <row r="178" spans="1:8" x14ac:dyDescent="0.55000000000000004">
      <c r="A178" s="130" t="s">
        <v>541</v>
      </c>
      <c r="B178" s="129">
        <v>1</v>
      </c>
      <c r="C178" s="50">
        <f>VLOOKUP(A178,'DATA for 227'!$B:$Q,7,FALSE)</f>
        <v>0</v>
      </c>
      <c r="D178" s="50">
        <f>VLOOKUP($A178,'DATA for 227'!$B:$Q,8,FALSE)</f>
        <v>0</v>
      </c>
      <c r="E178" s="50" t="str">
        <f>VLOOKUP($A178,'DATA for 227'!$B:$Q,9,FALSE)</f>
        <v xml:space="preserve">server doesn't exist </v>
      </c>
      <c r="F178" s="50" t="str">
        <f>VLOOKUP($A178,'DATA for 227'!$B:$Q,10,FALSE)</f>
        <v>N</v>
      </c>
      <c r="G178" s="50">
        <f>VLOOKUP($A178,'DATA for 227'!$B:$Q,12,FALSE)</f>
        <v>0</v>
      </c>
      <c r="H178" s="50">
        <f>VLOOKUP($A178,'DATA for 227'!$B:$Q,14,FALSE)</f>
        <v>0</v>
      </c>
    </row>
    <row r="179" spans="1:8" x14ac:dyDescent="0.55000000000000004">
      <c r="A179" s="130" t="s">
        <v>563</v>
      </c>
      <c r="B179" s="129">
        <v>1</v>
      </c>
      <c r="C179" s="50">
        <f>VLOOKUP(A179,'DATA for 227'!$B:$Q,7,FALSE)</f>
        <v>0</v>
      </c>
      <c r="D179" s="50">
        <f>VLOOKUP($A179,'DATA for 227'!$B:$Q,8,FALSE)</f>
        <v>0</v>
      </c>
      <c r="E179" s="50" t="str">
        <f>VLOOKUP($A179,'DATA for 227'!$B:$Q,9,FALSE)</f>
        <v>NO WEBSITE</v>
      </c>
      <c r="F179" s="50" t="str">
        <f>VLOOKUP($A179,'DATA for 227'!$B:$Q,10,FALSE)</f>
        <v>N</v>
      </c>
      <c r="G179" s="50">
        <f>VLOOKUP($A179,'DATA for 227'!$B:$Q,12,FALSE)</f>
        <v>0</v>
      </c>
      <c r="H179" s="50">
        <f>VLOOKUP($A179,'DATA for 227'!$B:$Q,14,FALSE)</f>
        <v>0</v>
      </c>
    </row>
    <row r="180" spans="1:8" x14ac:dyDescent="0.55000000000000004">
      <c r="A180" s="130" t="s">
        <v>598</v>
      </c>
      <c r="B180" s="129">
        <v>1</v>
      </c>
      <c r="C180" s="50">
        <f>VLOOKUP(A180,'DATA for 227'!$B:$Q,7,FALSE)</f>
        <v>0</v>
      </c>
      <c r="D180" s="50">
        <f>VLOOKUP($A180,'DATA for 227'!$B:$Q,8,FALSE)</f>
        <v>0</v>
      </c>
      <c r="E180" s="50" t="str">
        <f>VLOOKUP($A180,'DATA for 227'!$B:$Q,9,FALSE)</f>
        <v>no website</v>
      </c>
      <c r="F180" s="50" t="str">
        <f>VLOOKUP($A180,'DATA for 227'!$B:$Q,10,FALSE)</f>
        <v>n</v>
      </c>
      <c r="G180" s="50">
        <f>VLOOKUP($A180,'DATA for 227'!$B:$Q,12,FALSE)</f>
        <v>0</v>
      </c>
      <c r="H180" s="50">
        <f>VLOOKUP($A180,'DATA for 227'!$B:$Q,14,FALSE)</f>
        <v>0</v>
      </c>
    </row>
    <row r="181" spans="1:8" ht="172.8" x14ac:dyDescent="0.55000000000000004">
      <c r="A181" s="130" t="s">
        <v>610</v>
      </c>
      <c r="B181" s="129">
        <v>1</v>
      </c>
      <c r="C181" s="50" t="str">
        <f>VLOOKUP(A181,'DATA for 227'!$B:$Q,7,FALSE)</f>
        <v>Non profit org</v>
      </c>
      <c r="D181" s="50" t="str">
        <f>VLOOKUP($A181,'DATA for 227'!$B:$Q,8,FALSE)</f>
        <v>Specialities: Economic Development, Workforce Development, Downtown Development, Capitol Resources, Quality of Life, and Chamber of Commerce</v>
      </c>
      <c r="E181" s="50" t="str">
        <f>VLOOKUP($A181,'DATA for 227'!$B:$Q,9,FALSE)</f>
        <v>Greater Lafayette Commerce is your resource for professional networking, economic expansion, business assistance, downtown revitalization, and community development.(fb); Greater Lafayette Commerce is a membership based non-profit organization that strives to meet the needs of small to large businesses, incorporating the Chamber of Commerce, Economic Development, Workforce Development, Capital Resources and Downtown Development councils.
New and existing commercial enterprises, seeking to grow and prosper in the Midwest or Great Lakes region, inevitably take a look at Indiana and the Greater Lafayette area. Why? Just ask the founders and leaders of the emerging, successful and global companies that are already here. (LinkedIn)</v>
      </c>
      <c r="F181" s="50" t="str">
        <f>VLOOKUP($A181,'DATA for 227'!$B:$Q,10,FALSE)</f>
        <v>N</v>
      </c>
      <c r="G181" s="50">
        <f>VLOOKUP($A181,'DATA for 227'!$B:$Q,12,FALSE)</f>
        <v>0</v>
      </c>
      <c r="H181" s="50">
        <f>VLOOKUP($A181,'DATA for 227'!$B:$Q,14,FALSE)</f>
        <v>0</v>
      </c>
    </row>
    <row r="182" spans="1:8" ht="115.2" x14ac:dyDescent="0.55000000000000004">
      <c r="A182" s="130" t="s">
        <v>615</v>
      </c>
      <c r="B182" s="129">
        <v>1</v>
      </c>
      <c r="C182" s="50" t="str">
        <f>VLOOKUP(A182,'DATA for 227'!$B:$Q,7,FALSE)</f>
        <v>Networking company ( green energy products)</v>
      </c>
      <c r="D182" s="50">
        <f>VLOOKUP($A182,'DATA for 227'!$B:$Q,8,FALSE)</f>
        <v>0</v>
      </c>
      <c r="E182" s="50" t="str">
        <f>VLOOKUP($A182,'DATA for 227'!$B:$Q,9,FALSE)</f>
        <v xml:space="preserve">Green Power are specialists in creating high quality, senior level, content rich, commercial networking conferences for the clean energy markets. In fact, it’s all we do. Since our formation in 2003, NO ONE has run more successful conferences in the renewable energy space than us. This experience and single point of focus means we create a conference tailor-made to your needs, bringing together the industry like no one else.
</v>
      </c>
      <c r="F182" s="50" t="str">
        <f>VLOOKUP($A182,'DATA for 227'!$B:$Q,10,FALSE)</f>
        <v>N</v>
      </c>
      <c r="G182" s="50">
        <f>VLOOKUP($A182,'DATA for 227'!$B:$Q,12,FALSE)</f>
        <v>0</v>
      </c>
      <c r="H182" s="50">
        <f>VLOOKUP($A182,'DATA for 227'!$B:$Q,14,FALSE)</f>
        <v>0</v>
      </c>
    </row>
    <row r="183" spans="1:8" x14ac:dyDescent="0.55000000000000004">
      <c r="A183" s="130" t="s">
        <v>620</v>
      </c>
      <c r="B183" s="129">
        <v>1</v>
      </c>
      <c r="C183" s="50">
        <f>VLOOKUP(A183,'DATA for 227'!$B:$Q,7,FALSE)</f>
        <v>0</v>
      </c>
      <c r="D183" s="50">
        <f>VLOOKUP($A183,'DATA for 227'!$B:$Q,8,FALSE)</f>
        <v>0</v>
      </c>
      <c r="E183" s="50" t="str">
        <f>VLOOKUP($A183,'DATA for 227'!$B:$Q,9,FALSE)</f>
        <v>no website</v>
      </c>
      <c r="F183" s="50" t="str">
        <f>VLOOKUP($A183,'DATA for 227'!$B:$Q,10,FALSE)</f>
        <v>N</v>
      </c>
      <c r="G183" s="50">
        <f>VLOOKUP($A183,'DATA for 227'!$B:$Q,12,FALSE)</f>
        <v>0</v>
      </c>
      <c r="H183" s="50">
        <f>VLOOKUP($A183,'DATA for 227'!$B:$Q,14,FALSE)</f>
        <v>0</v>
      </c>
    </row>
    <row r="184" spans="1:8" x14ac:dyDescent="0.55000000000000004">
      <c r="A184" s="130" t="s">
        <v>637</v>
      </c>
      <c r="B184" s="129">
        <v>1</v>
      </c>
      <c r="C184" s="50">
        <f>VLOOKUP(A184,'DATA for 227'!$B:$Q,7,FALSE)</f>
        <v>0</v>
      </c>
      <c r="D184" s="50">
        <f>VLOOKUP($A184,'DATA for 227'!$B:$Q,8,FALSE)</f>
        <v>0</v>
      </c>
      <c r="E184" s="50" t="str">
        <f>VLOOKUP($A184,'DATA for 227'!$B:$Q,9,FALSE)</f>
        <v>no website</v>
      </c>
      <c r="F184" s="50" t="str">
        <f>VLOOKUP($A184,'DATA for 227'!$B:$Q,10,FALSE)</f>
        <v>N</v>
      </c>
      <c r="G184" s="50">
        <f>VLOOKUP($A184,'DATA for 227'!$B:$Q,12,FALSE)</f>
        <v>0</v>
      </c>
      <c r="H184" s="50">
        <f>VLOOKUP($A184,'DATA for 227'!$B:$Q,14,FALSE)</f>
        <v>0</v>
      </c>
    </row>
    <row r="185" spans="1:8" ht="43.2" x14ac:dyDescent="0.55000000000000004">
      <c r="A185" s="130" t="s">
        <v>639</v>
      </c>
      <c r="B185" s="129">
        <v>1</v>
      </c>
      <c r="C185" s="50" t="str">
        <f>VLOOKUP(A185,'DATA for 227'!$B:$Q,7,FALSE)</f>
        <v>transportation services</v>
      </c>
      <c r="D185" s="50">
        <f>VLOOKUP($A185,'DATA for 227'!$B:$Q,8,FALSE)</f>
        <v>0</v>
      </c>
      <c r="E185" s="50" t="str">
        <f>VLOOKUP($A185,'DATA for 227'!$B:$Q,9,FALSE)</f>
        <v>The service is to provide transportation for those who need a means of getting to prearranged appointments, doctors’ appointments, dentists visits, airport trips, etc.</v>
      </c>
      <c r="F185" s="50" t="str">
        <f>VLOOKUP($A185,'DATA for 227'!$B:$Q,10,FALSE)</f>
        <v>N</v>
      </c>
      <c r="G185" s="50" t="str">
        <f>VLOOKUP($A185,'DATA for 227'!$B:$Q,12,FALSE)</f>
        <v>10 vans</v>
      </c>
      <c r="H185" s="50">
        <f>VLOOKUP($A185,'DATA for 227'!$B:$Q,14,FALSE)</f>
        <v>0</v>
      </c>
    </row>
    <row r="186" spans="1:8" x14ac:dyDescent="0.55000000000000004">
      <c r="A186" s="130" t="s">
        <v>669</v>
      </c>
      <c r="B186" s="129">
        <v>1</v>
      </c>
      <c r="C186" s="50">
        <f>VLOOKUP(A186,'DATA for 227'!$B:$Q,7,FALSE)</f>
        <v>0</v>
      </c>
      <c r="D186" s="50">
        <f>VLOOKUP($A186,'DATA for 227'!$B:$Q,8,FALSE)</f>
        <v>0</v>
      </c>
      <c r="E186" s="50">
        <f>VLOOKUP($A186,'DATA for 227'!$B:$Q,9,FALSE)</f>
        <v>0</v>
      </c>
      <c r="F186" s="50" t="str">
        <f>VLOOKUP($A186,'DATA for 227'!$B:$Q,10,FALSE)</f>
        <v>N</v>
      </c>
      <c r="G186" s="50">
        <f>VLOOKUP($A186,'DATA for 227'!$B:$Q,12,FALSE)</f>
        <v>0</v>
      </c>
      <c r="H186" s="50">
        <f>VLOOKUP($A186,'DATA for 227'!$B:$Q,14,FALSE)</f>
        <v>0</v>
      </c>
    </row>
    <row r="187" spans="1:8" ht="201.6" x14ac:dyDescent="0.55000000000000004">
      <c r="A187" s="130" t="s">
        <v>680</v>
      </c>
      <c r="B187" s="129">
        <v>1</v>
      </c>
      <c r="C187" s="50" t="str">
        <f>VLOOKUP(A187,'DATA for 227'!$B:$Q,7,FALSE)</f>
        <v>advertising agency</v>
      </c>
      <c r="D187" s="50" t="str">
        <f>VLOOKUP($A187,'DATA for 227'!$B:$Q,8,FALSE)</f>
        <v>CHEERING ACCESSORIES (6), BOTTLES (3), MAGNETS (3), LIGHT UP NOVELTIES (3), LED PRODUCTS (3), AWARDS (2), GLOW PRODUCTS (2), GOLF ACCESSORIES (2), NOISEMAKERS (2), PERFORMANCE APPAREL (2), SIGNS &amp; DISPLAYS (2), SPORTS SCHEDULES (2), T-SHIRTS (2), BAR ACCESSORIES (1), BASEBALLS (1), BELLS (1), BRACELETS (1), CALENDARS (1), FLAGS (1), GLASSES-DRINKING (1), HOLDERS (1), HORNS (1), KEY CHAINS (1), KITS (1), LIGHTS (1), MUGS &amp; STEINS (1), PARTY FAVORS (1), PHONE ACCESSORIES (1), SHOT GLASSES (1), SPORTS EQUIPMENT &amp; ACCESS. (1), SPORTS MEMORABILIA (1), STRESS RELIEVERS (1), TOWELS (1), TRAVEL MUGS/CUPS (1), UNIFORMS (1), WRISTBANDS (1), MICROFIBER CLOTHS (1), MOBILE ACCESSORIES (1)</v>
      </c>
      <c r="E187" s="50" t="str">
        <f>VLOOKUP($A187,'DATA for 227'!$B:$Q,9,FALSE)</f>
        <v>Image Sales is an advertising 
specialty company offering our clients 
over 1 million promotional items for 
imprint. We also offer full silk screening 
and embroidery for all your wearable 
needs. We have in-house engraving 
for awards, plaques, name badges, 
signage and trophies. SOME OF OUR CLIENTS:, Nucor Steel,Raybestos Powertrain,Indiana Farm Bureau Inc.,St. Vincent Hospital,Indiana Soil &amp; Water Conservation,North Salem State Bank,Indiana Dept. of Agriculture,Purdue University,Indiana Soybean Alliance, Puritan Water Conditioning,Crawfordsville High School,Southmont High School,American Legion,Kentucky Pork Producers,Indiana State Fair,Clark Truck Equipment,Bob Rohrman Subaru</v>
      </c>
      <c r="F187" s="50" t="str">
        <f>VLOOKUP($A187,'DATA for 227'!$B:$Q,10,FALSE)</f>
        <v>N</v>
      </c>
      <c r="G187" s="50">
        <f>VLOOKUP($A187,'DATA for 227'!$B:$Q,12,FALSE)</f>
        <v>0</v>
      </c>
      <c r="H187" s="50" t="str">
        <f>VLOOKUP($A187,'DATA for 227'!$B:$Q,14,FALSE)</f>
        <v>full silk screening _x000D_
and embroidery</v>
      </c>
    </row>
    <row r="188" spans="1:8" ht="57.6" x14ac:dyDescent="0.55000000000000004">
      <c r="A188" s="130" t="s">
        <v>685</v>
      </c>
      <c r="B188" s="129">
        <v>1</v>
      </c>
      <c r="C188" s="50" t="str">
        <f>VLOOKUP(A188,'DATA for 227'!$B:$Q,7,FALSE)</f>
        <v>software company</v>
      </c>
      <c r="D188" s="50">
        <f>VLOOKUP($A188,'DATA for 227'!$B:$Q,8,FALSE)</f>
        <v>0</v>
      </c>
      <c r="E188" s="50" t="str">
        <f>VLOOKUP($A188,'DATA for 227'!$B:$Q,9,FALSE)</f>
        <v>The VizSeek visual search engine lets you find products, parts, and drawings in your database using a photo or even a hand-sketch. Customers and partners: machine research, techsoft 3D, Snap36, Jovian, AFRL, DLA, USAie force</v>
      </c>
      <c r="F188" s="50" t="str">
        <f>VLOOKUP($A188,'DATA for 227'!$B:$Q,10,FALSE)</f>
        <v>N</v>
      </c>
      <c r="G188" s="50">
        <f>VLOOKUP($A188,'DATA for 227'!$B:$Q,12,FALSE)</f>
        <v>0</v>
      </c>
      <c r="H188" s="50">
        <f>VLOOKUP($A188,'DATA for 227'!$B:$Q,14,FALSE)</f>
        <v>0</v>
      </c>
    </row>
    <row r="189" spans="1:8" ht="43.2" x14ac:dyDescent="0.55000000000000004">
      <c r="A189" s="130" t="s">
        <v>689</v>
      </c>
      <c r="B189" s="129">
        <v>1</v>
      </c>
      <c r="C189" s="50" t="str">
        <f>VLOOKUP(A189,'DATA for 227'!$B:$Q,7,FALSE)</f>
        <v>janitorial service</v>
      </c>
      <c r="D189" s="50" t="str">
        <f>VLOOKUP($A189,'DATA for 227'!$B:$Q,8,FALSE)</f>
        <v>Commercial cleaning, office cleaning, medical facilities</v>
      </c>
      <c r="E189" s="50" t="str">
        <f>VLOOKUP($A189,'DATA for 227'!$B:$Q,9,FALSE)</f>
        <v>Since 1992, we’ve been committed to being the best at what we do, serving clients in the Lafayette area by not just meeting their expectations, but exceeding them.</v>
      </c>
      <c r="F189" s="50" t="str">
        <f>VLOOKUP($A189,'DATA for 227'!$B:$Q,10,FALSE)</f>
        <v>N</v>
      </c>
      <c r="G189" s="50">
        <f>VLOOKUP($A189,'DATA for 227'!$B:$Q,12,FALSE)</f>
        <v>0</v>
      </c>
      <c r="H189" s="50">
        <f>VLOOKUP($A189,'DATA for 227'!$B:$Q,14,FALSE)</f>
        <v>0</v>
      </c>
    </row>
    <row r="190" spans="1:8" ht="57.6" x14ac:dyDescent="0.55000000000000004">
      <c r="A190" s="130" t="s">
        <v>694</v>
      </c>
      <c r="B190" s="129">
        <v>1</v>
      </c>
      <c r="C190" s="50" t="str">
        <f>VLOOKUP(A190,'DATA for 227'!$B:$Q,7,FALSE)</f>
        <v>research center</v>
      </c>
      <c r="D190" s="50" t="str">
        <f>VLOOKUP($A190,'DATA for 227'!$B:$Q,8,FALSE)</f>
        <v>Advancced propulsion technology</v>
      </c>
      <c r="E190" s="50" t="str">
        <f>VLOOKUP($A190,'DATA for 227'!$B:$Q,9,FALSE)</f>
        <v>IN Space LLC, located in the Purdue Research Park in West Lafayette, IN, was formed in 2003 to research, develop and design advanced propulsion technologies for space exploration, space commercialization and national defense.</v>
      </c>
      <c r="F190" s="50" t="str">
        <f>VLOOKUP($A190,'DATA for 227'!$B:$Q,10,FALSE)</f>
        <v>N</v>
      </c>
      <c r="G190" s="50" t="str">
        <f>VLOOKUP($A190,'DATA for 227'!$B:$Q,12,FALSE)</f>
        <v>lathes, mills, saws, drill presses, welding benches, and grinders,</v>
      </c>
      <c r="H190" s="50" t="str">
        <f>VLOOKUP($A190,'DATA for 227'!$B:$Q,14,FALSE)</f>
        <v>processes such as CNC machining, EDM, and EB welding</v>
      </c>
    </row>
    <row r="191" spans="1:8" x14ac:dyDescent="0.55000000000000004">
      <c r="A191" s="130" t="s">
        <v>699</v>
      </c>
      <c r="B191" s="129">
        <v>1</v>
      </c>
      <c r="C191" s="50">
        <f>VLOOKUP(A191,'DATA for 227'!$B:$Q,7,FALSE)</f>
        <v>0</v>
      </c>
      <c r="D191" s="50" t="str">
        <f>VLOOKUP($A191,'DATA for 227'!$B:$Q,8,FALSE)</f>
        <v>Company doesn't exist</v>
      </c>
      <c r="E191" s="50">
        <f>VLOOKUP($A191,'DATA for 227'!$B:$Q,9,FALSE)</f>
        <v>0</v>
      </c>
      <c r="F191" s="50" t="str">
        <f>VLOOKUP($A191,'DATA for 227'!$B:$Q,10,FALSE)</f>
        <v>N</v>
      </c>
      <c r="G191" s="50">
        <f>VLOOKUP($A191,'DATA for 227'!$B:$Q,12,FALSE)</f>
        <v>0</v>
      </c>
      <c r="H191" s="50">
        <f>VLOOKUP($A191,'DATA for 227'!$B:$Q,14,FALSE)</f>
        <v>0</v>
      </c>
    </row>
    <row r="192" spans="1:8" ht="172.8" x14ac:dyDescent="0.55000000000000004">
      <c r="A192" s="130" t="s">
        <v>724</v>
      </c>
      <c r="B192" s="129">
        <v>1</v>
      </c>
      <c r="C192" s="50" t="str">
        <f>VLOOKUP(A192,'DATA for 227'!$B:$Q,7,FALSE)</f>
        <v>plating service</v>
      </c>
      <c r="D192" s="50" t="str">
        <f>VLOOKUP($A192,'DATA for 227'!$B:$Q,8,FALSE)</f>
        <v>Our Rack and Barrel Plating Processes:, , Zinc plating - Clear, Yellow, Black Trivalent chromate conversion coatings, Tin plating - Bright, Matte, Silver plating, Copper plating - Barrel only, Electro-nickel plating, Other metal finishing services, Passivation, Phosphate and oil, Bake, Strip, (No Chrome Plating)</v>
      </c>
      <c r="E192" s="50">
        <f>VLOOKUP($A192,'DATA for 227'!$B:$Q,9,FALSE)</f>
        <v>0</v>
      </c>
      <c r="F192" s="50" t="str">
        <f>VLOOKUP($A192,'DATA for 227'!$B:$Q,10,FALSE)</f>
        <v>ISO 9001</v>
      </c>
      <c r="G192" s="50">
        <f>VLOOKUP($A192,'DATA for 227'!$B:$Q,12,FALSE)</f>
        <v>0</v>
      </c>
      <c r="H192" s="50" t="str">
        <f>VLOOKUP($A192,'DATA for 227'!$B:$Q,14,FALSE)</f>
        <v>Zinc plating - Clear, Yellow, Black Trivalent chromate conversion coatings,
Tin plating - Bright, Matte,
Silver plating
Copper plating - Barrel only,
Electro-nickel plating,
Other metal finishing services,
Passivation,
Phosphate and oil,
Bake,
Strip,
(No Chrome Plating)</v>
      </c>
    </row>
    <row r="193" spans="1:8" x14ac:dyDescent="0.55000000000000004">
      <c r="A193" s="130" t="s">
        <v>728</v>
      </c>
      <c r="B193" s="129">
        <v>1</v>
      </c>
      <c r="C193" s="50" t="str">
        <f>VLOOKUP(A193,'DATA for 227'!$B:$Q,7,FALSE)</f>
        <v>massage therapy</v>
      </c>
      <c r="D193" s="50" t="str">
        <f>VLOOKUP($A193,'DATA for 227'!$B:$Q,8,FALSE)</f>
        <v>massages</v>
      </c>
      <c r="E193" s="50">
        <f>VLOOKUP($A193,'DATA for 227'!$B:$Q,9,FALSE)</f>
        <v>0</v>
      </c>
      <c r="F193" s="50" t="str">
        <f>VLOOKUP($A193,'DATA for 227'!$B:$Q,10,FALSE)</f>
        <v>N</v>
      </c>
      <c r="G193" s="50">
        <f>VLOOKUP($A193,'DATA for 227'!$B:$Q,12,FALSE)</f>
        <v>0</v>
      </c>
      <c r="H193" s="50">
        <f>VLOOKUP($A193,'DATA for 227'!$B:$Q,14,FALSE)</f>
        <v>0</v>
      </c>
    </row>
    <row r="194" spans="1:8" x14ac:dyDescent="0.55000000000000004">
      <c r="A194" s="130" t="s">
        <v>736</v>
      </c>
      <c r="B194" s="129">
        <v>1</v>
      </c>
      <c r="C194" s="50">
        <f>VLOOKUP(A194,'DATA for 227'!$B:$Q,7,FALSE)</f>
        <v>0</v>
      </c>
      <c r="D194" s="50" t="str">
        <f>VLOOKUP($A194,'DATA for 227'!$B:$Q,8,FALSE)</f>
        <v>website didn't open</v>
      </c>
      <c r="E194" s="50">
        <f>VLOOKUP($A194,'DATA for 227'!$B:$Q,9,FALSE)</f>
        <v>0</v>
      </c>
      <c r="F194" s="50" t="str">
        <f>VLOOKUP($A194,'DATA for 227'!$B:$Q,10,FALSE)</f>
        <v>N</v>
      </c>
      <c r="G194" s="50">
        <f>VLOOKUP($A194,'DATA for 227'!$B:$Q,12,FALSE)</f>
        <v>0</v>
      </c>
      <c r="H194" s="50">
        <f>VLOOKUP($A194,'DATA for 227'!$B:$Q,14,FALSE)</f>
        <v>0</v>
      </c>
    </row>
    <row r="195" spans="1:8" ht="409.5" x14ac:dyDescent="0.55000000000000004">
      <c r="A195" s="130" t="s">
        <v>739</v>
      </c>
      <c r="B195" s="129">
        <v>1</v>
      </c>
      <c r="C195" s="50" t="str">
        <f>VLOOKUP(A195,'DATA for 227'!$B:$Q,7,FALSE)</f>
        <v>puplp and paper company</v>
      </c>
      <c r="D195" s="50" t="str">
        <f>VLOOKUP($A195,'DATA for 227'!$B:$Q,8,FALSE)</f>
        <v>, , Accent Opaque CoverRead More, , , Accent Opaque Digital RE-30 Text and CoverRead More, , , Accent Opaque Digital Text and CoverRead More, , , Accent Opaque DyemondRead More, , , Accent Opaque RE-30Read More, , , Accent Opaque TextRead More, , , Accent Opaque with ImageLok Technology and ColorPRO TechnologyRead More, , , Bleached KraftRead More, , , Breaker BoxRead More, , , Bristols IndexRead More, , , Bristols TagRead More, , , Bulk Packaging for FoodRead More, , , by George!Read More, , , Carry SacksRead More, , , ClimaShieldRead More, , , Color File FolderRead More, , , CORRDrum PackagingRead More, , , CutLess and WaterShed File FolderRead More, , , DataSpeed Engineering BondRead More, , , DataSpeed Forms BondRead More, , , DataSpeed Inkjet with ImageLok Technology Read More, , , DataSpeed Laser MOCRRead More, , , DataSpeed MOCR LedgerRead More, , , DataSpeed Premium InkjetRead More, , , DataSpeed® Laser MOCR RecycledRead More, , , Debonded, Differentiated and Specialty PulpRead More, , , Die-Cut BlissRead More, , , Die-Cut InteriorsRead More, , , DRM Letter and Reply CardRead More, , , DRM Offset and PostcardRead More, , , DRM Opaque EnvelopeRead More, , , DRM Opaque FormsRead More, , , Egg BoxRead More, , , EverFile File FolderRead More, , , Export BoxRead More, , , FanfoldRead More, , , Folded Advertising BagsRead More, , , FoldersRead More, , , Forms IndexRead More, , , Forms TagRead More, , , Fulfillment &amp; AssemblyRead More, , , Further Processed BoxRead More, , , Green Hanging File FolderRead More, , , Gypsum Facing PaperRead More, , , Hammermill Color Copy Digital Read More, , , Hammermill Color Copy Digital Cover Read More, , , Hammermill Color Laser Gloss Read More, , , Hammermill Colors Read More, , , Hammermill Copy Read More, , , Hammermill Copy Plus Read More, , , Hammermill Fore Multi-Purpose Read More, , , Hammermill Great White 100Read More, , , Hammermill Great White 30Read More, , , Hammermill Great White 50Read More, , , Hammermill InkjetRead More, , , Hammermill Laser PrintRead More, , , Hammermill Premium Inkjet &amp; LaserRead More, , , Hammermill Premium Multi-PurposeRead More, , , Hammermill TidalRead More, , , Handle SacksRead More, , , Hard White Envelope Cuttings (HWEC)Read More, , , HP All-in-One PrintingRead More, , , HP Bright White InkjetRead More, , , HP Business Copy Read More, , , HP Color Inkjet &amp; LaserRead More, , , HP Color LaserJet Read More, , , HP EcoFFICIENTRead More, , , HP Everyday Copy &amp; Print Read More, , , HP LaserJet Read More, , , HP Multipurpose Ultra WhiteRead More, , , HP Office Ultra WhiteRead More, , , HP Premium Choice LaserJetRead More, , , HP RecycledRead More, , , Ice Pack BoxRead More, , , Inks &amp; PlatesRead More, , , Kraft File FolderRead More, , , Laminated Bulk BinsRead More, , , Library of Congress File FolderRead More, , , LinerRead More, , , Litho LaminationRead More, , , Manila File FolderRead More, , , MediumRead More, , , Mixed PapersRead More, , , Old Corrugated Containers (OCC)Read More, , , OptiBinRead More, , , Paper &amp; Tissue PulpRead More, , , Postmark DirectRead More, , , Postmark Hi-Bulk/ VellumRead More, , , Postmark KraftRead More, , , Postmark White WoveRead More, , , PreprintRead More, , , ReadyFill Liquid Bulk PackagingRead More, , , Red Wallet File FolderRead More, , , Release LinerRead More, , , Retail Packaging &amp; DisplaysRead More, , , Saturating KraftRead More, , , SheetsRead More, , , Slotted BoxesRead More, , , Small BagsRead More, , , Snow Pack BoxRead More, , , Sorted Office Papers (SOP)Read More, , , Sorted White Ledger (SWL)Read More, , , SpaceKraft Liquid Bulk PackagingRead More, , , Springhill Colors by Postmark EnvelopeRead More, , , Springhill Digital IndexRead More, , , Springhill Digital Opaque Colors Read More, , , Springhill Digital Opaque Cover Read More, , , Springhill Digital Vellum Bristol CoverRead More, , , Springhill Index Read More, , , Springhill Opaque ColorsRead More, , , Springhill Opaque CoverRead More, , , Springhill TagRead More, , , Springhill Vellum Bristol CoverRead More, , , Springhill® TabletRead More, , , Supersoft Fluff PulpRead More, , , TelescopesRead More, , , THRIVE™Read More, , , TigerFiber Custom ContainersRead More, , , TigerFiber Pallet CapsRead More, , , TigerFiber Slip SheetsRead More, , , TigerFiber Tier SheetsRead More, , , Tray Pack BoxRead More, , , TraysRead More, , , Tri-Wall PackagingRead More, , , Vellum Bristol CoverRead More, , , Wallboard Tape PaperRead More, , , Wet Application Bulk BinRead More, , , White File FolderRead More, , , White TopRead More, , , Williamsburg Digital Inkjet with ImageLok Technology and ColorPRO TechnologyRead More, , , Williamsburg Opaque Offset Read More, , , Williamsburg Opaque Offset PLUSRead More, , , Williamsburg Recycled Opaque Offset Read More, , , Williamsburg Return PostcardRead More, , , Williamsburg Return Postcard PLUSRead More</v>
      </c>
      <c r="E195" s="50" t="str">
        <f>VLOOKUP($A195,'DATA for 227'!$B:$Q,9,FALSE)</f>
        <v>International Paper is one of the world’s leading producers of fiber-based packaging, pulp and paper. We create packaging products that protect and promote goods, enable worldwide commerce and keep consumers safe; pulp for diapers, tissue and other personal hygiene products that promote health and wellness; and papers that facilitate education and communication.</v>
      </c>
      <c r="F195" s="50" t="str">
        <f>VLOOKUP($A195,'DATA for 227'!$B:$Q,10,FALSE)</f>
        <v>N</v>
      </c>
      <c r="G195" s="50">
        <f>VLOOKUP($A195,'DATA for 227'!$B:$Q,12,FALSE)</f>
        <v>0</v>
      </c>
      <c r="H195" s="50">
        <f>VLOOKUP($A195,'DATA for 227'!$B:$Q,14,FALSE)</f>
        <v>0</v>
      </c>
    </row>
    <row r="196" spans="1:8" ht="57.6" x14ac:dyDescent="0.55000000000000004">
      <c r="A196" s="130" t="s">
        <v>749</v>
      </c>
      <c r="B196" s="129">
        <v>1</v>
      </c>
      <c r="C196" s="50" t="str">
        <f>VLOOKUP(A196,'DATA for 227'!$B:$Q,7,FALSE)</f>
        <v>health insurance agency</v>
      </c>
      <c r="D196" s="50" t="str">
        <f>VLOOKUP($A196,'DATA for 227'!$B:$Q,8,FALSE)</f>
        <v>insurance I offer:,Dental plans (click here to see plans),,Vision plans (click here to see plans),,Final Expense Insurance (also called burial policies) – call me. Let’s talk about it first.,,Legal expense plans (click here to see plans),,Identity theft plans (click here to see plans)</v>
      </c>
      <c r="E196" s="50" t="str">
        <f>VLOOKUP($A196,'DATA for 227'!$B:$Q,9,FALSE)</f>
        <v>I am a local person who can explain:,Medicare Supplements,Medicare Advantage,Medicare Part D,Individual Health Insurance (ask me about alternatives and short term medical plans)</v>
      </c>
      <c r="F196" s="50" t="str">
        <f>VLOOKUP($A196,'DATA for 227'!$B:$Q,10,FALSE)</f>
        <v>N</v>
      </c>
      <c r="G196" s="50">
        <f>VLOOKUP($A196,'DATA for 227'!$B:$Q,12,FALSE)</f>
        <v>0</v>
      </c>
      <c r="H196" s="50">
        <f>VLOOKUP($A196,'DATA for 227'!$B:$Q,14,FALSE)</f>
        <v>0</v>
      </c>
    </row>
    <row r="197" spans="1:8" ht="72" x14ac:dyDescent="0.55000000000000004">
      <c r="A197" s="130" t="s">
        <v>754</v>
      </c>
      <c r="B197" s="129">
        <v>1</v>
      </c>
      <c r="C197" s="50">
        <f>VLOOKUP(A197,'DATA for 227'!$B:$Q,7,FALSE)</f>
        <v>0</v>
      </c>
      <c r="D197" s="50" t="str">
        <f>VLOOKUP($A197,'DATA for 227'!$B:$Q,8,FALSE)</f>
        <v>NO WEBSITE</v>
      </c>
      <c r="E197" s="50" t="str">
        <f>VLOOKUP($A197,'DATA for 227'!$B:$Q,9,FALSE)</f>
        <v> Miller Mechanical Inc is a privately held company iCategorized under Mechanical Contractors. Our records show it was established in 2010 and incorporated in Indiana. Current estimates show this company has an annual revenue of 110000 and employs a staff of approximately 2.n Monticello, IN and is a Single Location business.</v>
      </c>
      <c r="F197" s="50" t="str">
        <f>VLOOKUP($A197,'DATA for 227'!$B:$Q,10,FALSE)</f>
        <v>N</v>
      </c>
      <c r="G197" s="50">
        <f>VLOOKUP($A197,'DATA for 227'!$B:$Q,12,FALSE)</f>
        <v>0</v>
      </c>
      <c r="H197" s="50">
        <f>VLOOKUP($A197,'DATA for 227'!$B:$Q,14,FALSE)</f>
        <v>0</v>
      </c>
    </row>
    <row r="198" spans="1:8" ht="72" x14ac:dyDescent="0.55000000000000004">
      <c r="A198" s="130" t="s">
        <v>756</v>
      </c>
      <c r="B198" s="129">
        <v>1</v>
      </c>
      <c r="C198" s="50" t="str">
        <f>VLOOKUP(A198,'DATA for 227'!$B:$Q,7,FALSE)</f>
        <v>general contractor</v>
      </c>
      <c r="D198" s="50" t="str">
        <f>VLOOKUP($A198,'DATA for 227'!$B:$Q,8,FALSE)</f>
        <v>Industries served: EDUCATIONAL FACILITIES,INDUSTRIAL FACILITIES,RELIGIOUS FACILITIES,COMMERCIAL FACILITIES,SPECIALTY PROJECTS; projects: NEW BUILDING CONSTRUCTION,RENOVATIONS AND REMODELS,INDUSTRIAL CONSTRUCTION SERVICES,SPECIALTY CONSTRUCTION SERVICES</v>
      </c>
      <c r="E198" s="50" t="str">
        <f>VLOOKUP($A198,'DATA for 227'!$B:$Q,9,FALSE)</f>
        <v>For more than 40 years, J.R. Kelly Company has provided exceptional workmanship, building solid relationships while cementing our reputation as Lafayette’s premier general contracting company.</v>
      </c>
      <c r="F198" s="50" t="str">
        <f>VLOOKUP($A198,'DATA for 227'!$B:$Q,10,FALSE)</f>
        <v>N</v>
      </c>
      <c r="G198" s="50">
        <f>VLOOKUP($A198,'DATA for 227'!$B:$Q,12,FALSE)</f>
        <v>0</v>
      </c>
      <c r="H198" s="50">
        <f>VLOOKUP($A198,'DATA for 227'!$B:$Q,14,FALSE)</f>
        <v>0</v>
      </c>
    </row>
    <row r="199" spans="1:8" ht="129.6" x14ac:dyDescent="0.55000000000000004">
      <c r="A199" s="130" t="s">
        <v>761</v>
      </c>
      <c r="B199" s="129">
        <v>1</v>
      </c>
      <c r="C199" s="50" t="str">
        <f>VLOOKUP(A199,'DATA for 227'!$B:$Q,7,FALSE)</f>
        <v>Landscaper </v>
      </c>
      <c r="D199" s="50">
        <f>VLOOKUP($A199,'DATA for 227'!$B:$Q,8,FALSE)</f>
        <v>0</v>
      </c>
      <c r="E199" s="50" t="str">
        <f>VLOOKUP($A199,'DATA for 227'!$B:$Q,9,FALSE)</f>
        <v>NEW BUILDING CONSTRUCTION,RENOVATIONS AND REMODELS,INDUSTRIAL CONSTRUCTION SERVICES,SPECIALTY CONSTRUCTION SERVICESWhy Choose Jansen Landscaping?,62 Years of Landscaping Excellence Since 1945,Best Warranty in Michiana - Tree Year Guarantee™,We're Experts, we're not practicing on your home,We don’t just grow trees, we grow relationships,Our clients highly recommend us,We're perfectionists,We do things right the first time,Service after the project,Create outdoor rooms for entertainment and relaxation,Cutting-edge plant selection</v>
      </c>
      <c r="F199" s="50" t="str">
        <f>VLOOKUP($A199,'DATA for 227'!$B:$Q,10,FALSE)</f>
        <v>N</v>
      </c>
      <c r="G199" s="50">
        <f>VLOOKUP($A199,'DATA for 227'!$B:$Q,12,FALSE)</f>
        <v>0</v>
      </c>
      <c r="H199" s="50" t="str">
        <f>VLOOKUP($A199,'DATA for 227'!$B:$Q,14,FALSE)</f>
        <v>landscaping</v>
      </c>
    </row>
    <row r="200" spans="1:8" ht="57.6" x14ac:dyDescent="0.55000000000000004">
      <c r="A200" s="130" t="s">
        <v>770</v>
      </c>
      <c r="B200" s="129">
        <v>1</v>
      </c>
      <c r="C200" s="50" t="str">
        <f>VLOOKUP(A200,'DATA for 227'!$B:$Q,7,FALSE)</f>
        <v>newspaper</v>
      </c>
      <c r="D200" s="50" t="str">
        <f>VLOOKUP($A200,'DATA for 227'!$B:$Q,8,FALSE)</f>
        <v>Commercial, Industrial Wire Shelving Products, 
Standard Wire Containers and Carts, 
Custom Engineered Wire Containers and Carts, 
Industrial Powder Coating</v>
      </c>
      <c r="E200" s="50">
        <f>VLOOKUP($A200,'DATA for 227'!$B:$Q,9,FALSE)</f>
        <v>0</v>
      </c>
      <c r="F200" s="50" t="str">
        <f>VLOOKUP($A200,'DATA for 227'!$B:$Q,10,FALSE)</f>
        <v>N</v>
      </c>
      <c r="G200" s="50">
        <f>VLOOKUP($A200,'DATA for 227'!$B:$Q,12,FALSE)</f>
        <v>0</v>
      </c>
      <c r="H200" s="50">
        <f>VLOOKUP($A200,'DATA for 227'!$B:$Q,14,FALSE)</f>
        <v>0</v>
      </c>
    </row>
    <row r="201" spans="1:8" x14ac:dyDescent="0.55000000000000004">
      <c r="A201" s="130" t="s">
        <v>773</v>
      </c>
      <c r="B201" s="129">
        <v>1</v>
      </c>
      <c r="C201" s="50" t="str">
        <f>VLOOKUP(A201,'DATA for 227'!$B:$Q,7,FALSE)</f>
        <v>peer reviewed journal</v>
      </c>
      <c r="D201" s="50">
        <f>VLOOKUP($A201,'DATA for 227'!$B:$Q,8,FALSE)</f>
        <v>0</v>
      </c>
      <c r="E201" s="50">
        <f>VLOOKUP($A201,'DATA for 227'!$B:$Q,9,FALSE)</f>
        <v>0</v>
      </c>
      <c r="F201" s="50" t="str">
        <f>VLOOKUP($A201,'DATA for 227'!$B:$Q,10,FALSE)</f>
        <v>N</v>
      </c>
      <c r="G201" s="50">
        <f>VLOOKUP($A201,'DATA for 227'!$B:$Q,12,FALSE)</f>
        <v>0</v>
      </c>
      <c r="H201" s="50">
        <f>VLOOKUP($A201,'DATA for 227'!$B:$Q,14,FALSE)</f>
        <v>0</v>
      </c>
    </row>
    <row r="202" spans="1:8" ht="100.8" x14ac:dyDescent="0.55000000000000004">
      <c r="A202" s="130" t="s">
        <v>784</v>
      </c>
      <c r="B202" s="129">
        <v>1</v>
      </c>
      <c r="C202" s="50" t="str">
        <f>VLOOKUP(A202,'DATA for 227'!$B:$Q,7,FALSE)</f>
        <v>Security provider</v>
      </c>
      <c r="D202" s="50" t="str">
        <f>VLOOKUP($A202,'DATA for 227'!$B:$Q,8,FALSE)</f>
        <v>Compliance Products: ATF / Explosives Storage,DEA Approved,Document Security,GSA Approved,ArmorStor™ Ultra Security Solutions,OSHA / Chemicals &amp; HAZMAT,Shredding / Destruction,Cybersecurity &amp; Data Backup                                            By type/use: Fireproof File Cabinets,Flammable Liquids &amp; Materials,Safes,Shredders,Storage Buildings,TL-Rated,Vaults &amp; Doors,Data Storage / BC / BDR,Depositories,Banking/Drive Up</v>
      </c>
      <c r="E202" s="50" t="str">
        <f>VLOOKUP($A202,'DATA for 227'!$B:$Q,9,FALSE)</f>
        <v>We help protect essential business information &amp; materials for thousands of companies, ensuring compliance with regulations, uninterrupted security, saftey and peace of mind.</v>
      </c>
      <c r="F202" s="50" t="str">
        <f>VLOOKUP($A202,'DATA for 227'!$B:$Q,10,FALSE)</f>
        <v>N</v>
      </c>
      <c r="G202" s="50">
        <f>VLOOKUP($A202,'DATA for 227'!$B:$Q,12,FALSE)</f>
        <v>0</v>
      </c>
      <c r="H202" s="50">
        <f>VLOOKUP($A202,'DATA for 227'!$B:$Q,14,FALSE)</f>
        <v>0</v>
      </c>
    </row>
    <row r="203" spans="1:8" x14ac:dyDescent="0.55000000000000004">
      <c r="A203" s="130" t="s">
        <v>798</v>
      </c>
      <c r="B203" s="129">
        <v>1</v>
      </c>
      <c r="C203" s="50" t="str">
        <f>VLOOKUP(A203,'DATA for 227'!$B:$Q,7,FALSE)</f>
        <v>landscaping</v>
      </c>
      <c r="D203" s="50" t="str">
        <f>VLOOKUP($A203,'DATA for 227'!$B:$Q,8,FALSE)</f>
        <v>No website</v>
      </c>
      <c r="E203" s="50">
        <f>VLOOKUP($A203,'DATA for 227'!$B:$Q,9,FALSE)</f>
        <v>0</v>
      </c>
      <c r="F203" s="50" t="str">
        <f>VLOOKUP($A203,'DATA for 227'!$B:$Q,10,FALSE)</f>
        <v>N</v>
      </c>
      <c r="G203" s="50">
        <f>VLOOKUP($A203,'DATA for 227'!$B:$Q,12,FALSE)</f>
        <v>0</v>
      </c>
      <c r="H203" s="50">
        <f>VLOOKUP($A203,'DATA for 227'!$B:$Q,14,FALSE)</f>
        <v>0</v>
      </c>
    </row>
    <row r="204" spans="1:8" x14ac:dyDescent="0.55000000000000004">
      <c r="A204" s="130" t="s">
        <v>806</v>
      </c>
      <c r="B204" s="129">
        <v>1</v>
      </c>
      <c r="C204" s="50">
        <f>VLOOKUP(A204,'DATA for 227'!$B:$Q,7,FALSE)</f>
        <v>0</v>
      </c>
      <c r="D204" s="50" t="str">
        <f>VLOOKUP($A204,'DATA for 227'!$B:$Q,8,FALSE)</f>
        <v>No website</v>
      </c>
      <c r="E204" s="50">
        <f>VLOOKUP($A204,'DATA for 227'!$B:$Q,9,FALSE)</f>
        <v>0</v>
      </c>
      <c r="F204" s="50" t="str">
        <f>VLOOKUP($A204,'DATA for 227'!$B:$Q,10,FALSE)</f>
        <v>N</v>
      </c>
      <c r="G204" s="50">
        <f>VLOOKUP($A204,'DATA for 227'!$B:$Q,12,FALSE)</f>
        <v>0</v>
      </c>
      <c r="H204" s="50">
        <f>VLOOKUP($A204,'DATA for 227'!$B:$Q,14,FALSE)</f>
        <v>0</v>
      </c>
    </row>
    <row r="205" spans="1:8" x14ac:dyDescent="0.55000000000000004">
      <c r="A205" s="130" t="s">
        <v>807</v>
      </c>
      <c r="B205" s="129">
        <v>1</v>
      </c>
      <c r="C205" s="50">
        <f>VLOOKUP(A205,'DATA for 227'!$B:$Q,7,FALSE)</f>
        <v>0</v>
      </c>
      <c r="D205" s="50" t="str">
        <f>VLOOKUP($A205,'DATA for 227'!$B:$Q,8,FALSE)</f>
        <v>No website</v>
      </c>
      <c r="E205" s="50">
        <f>VLOOKUP($A205,'DATA for 227'!$B:$Q,9,FALSE)</f>
        <v>0</v>
      </c>
      <c r="F205" s="50" t="str">
        <f>VLOOKUP($A205,'DATA for 227'!$B:$Q,10,FALSE)</f>
        <v>N</v>
      </c>
      <c r="G205" s="50">
        <f>VLOOKUP($A205,'DATA for 227'!$B:$Q,12,FALSE)</f>
        <v>0</v>
      </c>
      <c r="H205" s="50">
        <f>VLOOKUP($A205,'DATA for 227'!$B:$Q,14,FALSE)</f>
        <v>0</v>
      </c>
    </row>
    <row r="206" spans="1:8" x14ac:dyDescent="0.55000000000000004">
      <c r="A206" s="130" t="s">
        <v>815</v>
      </c>
      <c r="B206" s="129">
        <v>1</v>
      </c>
      <c r="C206" s="50" t="str">
        <f>VLOOKUP(A206,'DATA for 227'!$B:$Q,7,FALSE)</f>
        <v>trucking company</v>
      </c>
      <c r="D206" s="50" t="str">
        <f>VLOOKUP($A206,'DATA for 227'!$B:$Q,8,FALSE)</f>
        <v>No website</v>
      </c>
      <c r="E206" s="50">
        <f>VLOOKUP($A206,'DATA for 227'!$B:$Q,9,FALSE)</f>
        <v>0</v>
      </c>
      <c r="F206" s="50" t="str">
        <f>VLOOKUP($A206,'DATA for 227'!$B:$Q,10,FALSE)</f>
        <v>N</v>
      </c>
      <c r="G206" s="50">
        <f>VLOOKUP($A206,'DATA for 227'!$B:$Q,12,FALSE)</f>
        <v>0</v>
      </c>
      <c r="H206" s="50">
        <f>VLOOKUP($A206,'DATA for 227'!$B:$Q,14,FALSE)</f>
        <v>0</v>
      </c>
    </row>
    <row r="207" spans="1:8" ht="86.4" x14ac:dyDescent="0.55000000000000004">
      <c r="A207" s="130" t="s">
        <v>817</v>
      </c>
      <c r="B207" s="129">
        <v>1</v>
      </c>
      <c r="C207" s="50" t="str">
        <f>VLOOKUP(A207,'DATA for 227'!$B:$Q,7,FALSE)</f>
        <v>lumber store/hardware store</v>
      </c>
      <c r="D207" s="50" t="str">
        <f>VLOOKUP($A207,'DATA for 227'!$B:$Q,8,FALSE)</f>
        <v xml:space="preserve">Categorized by departmentsAutomotive, Building Materials, Cleaning Supplies, Doors &amp; Windows, Electrical, Farm &amp; Ranch, Hand Tools, Hardware, Heating, Ventilation &amp; Air Conditioning, Housewares, Lawn &amp; Garden, Outdoor Living, Paint &amp; Painting Supplies, Plumbing Supplies, Power Tools &amp; Accessories, Storage &amp; Organization, </v>
      </c>
      <c r="E207" s="50">
        <f>VLOOKUP($A207,'DATA for 227'!$B:$Q,9,FALSE)</f>
        <v>0</v>
      </c>
      <c r="F207" s="50" t="str">
        <f>VLOOKUP($A207,'DATA for 227'!$B:$Q,10,FALSE)</f>
        <v>N</v>
      </c>
      <c r="G207" s="50">
        <f>VLOOKUP($A207,'DATA for 227'!$B:$Q,12,FALSE)</f>
        <v>0</v>
      </c>
      <c r="H207" s="50">
        <f>VLOOKUP($A207,'DATA for 227'!$B:$Q,14,FALSE)</f>
        <v>0</v>
      </c>
    </row>
    <row r="208" spans="1:8" x14ac:dyDescent="0.55000000000000004">
      <c r="A208" s="130" t="s">
        <v>828</v>
      </c>
      <c r="B208" s="129">
        <v>1</v>
      </c>
      <c r="C208" s="50" t="str">
        <f>VLOOKUP(A208,'DATA for 227'!$B:$Q,7,FALSE)</f>
        <v>brewing company (pub)</v>
      </c>
      <c r="D208" s="50" t="str">
        <f>VLOOKUP($A208,'DATA for 227'!$B:$Q,8,FALSE)</f>
        <v>beverage and food</v>
      </c>
      <c r="E208" s="50">
        <f>VLOOKUP($A208,'DATA for 227'!$B:$Q,9,FALSE)</f>
        <v>0</v>
      </c>
      <c r="F208" s="50" t="str">
        <f>VLOOKUP($A208,'DATA for 227'!$B:$Q,10,FALSE)</f>
        <v>N</v>
      </c>
      <c r="G208" s="50">
        <f>VLOOKUP($A208,'DATA for 227'!$B:$Q,12,FALSE)</f>
        <v>0</v>
      </c>
      <c r="H208" s="50">
        <f>VLOOKUP($A208,'DATA for 227'!$B:$Q,14,FALSE)</f>
        <v>0</v>
      </c>
    </row>
    <row r="209" spans="1:8" x14ac:dyDescent="0.55000000000000004">
      <c r="A209" s="130" t="s">
        <v>832</v>
      </c>
      <c r="B209" s="129">
        <v>1</v>
      </c>
      <c r="C209" s="50" t="str">
        <f>VLOOKUP(A209,'DATA for 227'!$B:$Q,7,FALSE)</f>
        <v>Religious school in Lafayette, Indiana</v>
      </c>
      <c r="D209" s="50">
        <f>VLOOKUP($A209,'DATA for 227'!$B:$Q,8,FALSE)</f>
        <v>0</v>
      </c>
      <c r="E209" s="50">
        <f>VLOOKUP($A209,'DATA for 227'!$B:$Q,9,FALSE)</f>
        <v>0</v>
      </c>
      <c r="F209" s="50" t="str">
        <f>VLOOKUP($A209,'DATA for 227'!$B:$Q,10,FALSE)</f>
        <v>N</v>
      </c>
      <c r="G209" s="50">
        <f>VLOOKUP($A209,'DATA for 227'!$B:$Q,12,FALSE)</f>
        <v>0</v>
      </c>
      <c r="H209" s="50">
        <f>VLOOKUP($A209,'DATA for 227'!$B:$Q,14,FALSE)</f>
        <v>0</v>
      </c>
    </row>
    <row r="210" spans="1:8" x14ac:dyDescent="0.55000000000000004">
      <c r="A210" s="130" t="s">
        <v>835</v>
      </c>
      <c r="B210" s="129">
        <v>1</v>
      </c>
      <c r="C210" s="50" t="str">
        <f>VLOOKUP(A210,'DATA for 227'!$B:$Q,7,FALSE)</f>
        <v>dental lab in Lafayette</v>
      </c>
      <c r="D210" s="50" t="str">
        <f>VLOOKUP($A210,'DATA for 227'!$B:$Q,8,FALSE)</f>
        <v>No website</v>
      </c>
      <c r="E210" s="50">
        <f>VLOOKUP($A210,'DATA for 227'!$B:$Q,9,FALSE)</f>
        <v>0</v>
      </c>
      <c r="F210" s="50" t="str">
        <f>VLOOKUP($A210,'DATA for 227'!$B:$Q,10,FALSE)</f>
        <v>N</v>
      </c>
      <c r="G210" s="50">
        <f>VLOOKUP($A210,'DATA for 227'!$B:$Q,12,FALSE)</f>
        <v>0</v>
      </c>
      <c r="H210" s="50">
        <f>VLOOKUP($A210,'DATA for 227'!$B:$Q,14,FALSE)</f>
        <v>0</v>
      </c>
    </row>
    <row r="211" spans="1:8" x14ac:dyDescent="0.55000000000000004">
      <c r="A211" s="130" t="s">
        <v>842</v>
      </c>
      <c r="B211" s="129">
        <v>1</v>
      </c>
      <c r="C211" s="50" t="str">
        <f>VLOOKUP(A211,'DATA for 227'!$B:$Q,7,FALSE)</f>
        <v xml:space="preserve"> insurance company</v>
      </c>
      <c r="D211" s="50">
        <f>VLOOKUP($A211,'DATA for 227'!$B:$Q,8,FALSE)</f>
        <v>0</v>
      </c>
      <c r="E211" s="50">
        <f>VLOOKUP($A211,'DATA for 227'!$B:$Q,9,FALSE)</f>
        <v>0</v>
      </c>
      <c r="F211" s="50" t="str">
        <f>VLOOKUP($A211,'DATA for 227'!$B:$Q,10,FALSE)</f>
        <v>N</v>
      </c>
      <c r="G211" s="50">
        <f>VLOOKUP($A211,'DATA for 227'!$B:$Q,12,FALSE)</f>
        <v>0</v>
      </c>
      <c r="H211" s="50">
        <f>VLOOKUP($A211,'DATA for 227'!$B:$Q,14,FALSE)</f>
        <v>0</v>
      </c>
    </row>
    <row r="212" spans="1:8" ht="86.4" x14ac:dyDescent="0.55000000000000004">
      <c r="A212" s="130" t="s">
        <v>1082</v>
      </c>
      <c r="B212" s="129">
        <v>1</v>
      </c>
      <c r="C212" s="50" t="str">
        <f>VLOOKUP(A212,'DATA for 227'!$B:$Q,7,FALSE)</f>
        <v>Non-captive die casting company </v>
      </c>
      <c r="D212" s="50" t="str">
        <f>VLOOKUP($A212,'DATA for 227'!$B:$Q,8,FALSE)</f>
        <v>Services done in the companmy: Pre-production, die-casting, finishing, machining, quality check and coating</v>
      </c>
      <c r="E212" s="50" t="str">
        <f>VLOOKUP($A212,'DATA for 227'!$B:$Q,9,FALSE)</f>
        <v>S.U.S. Die Casting was formed in 1946. S.U.S. is reportedly the oldest non-captive die casting company in Indiana. S.U.S. has established partnerships with leading tooling manufacturers both domestically and internationally to provide our customers with solutions to best meet their needs.</v>
      </c>
      <c r="F212" s="50" t="str">
        <f>VLOOKUP($A212,'DATA for 227'!$B:$Q,10,FALSE)</f>
        <v>ISO 9001:2015</v>
      </c>
      <c r="G212" s="50" t="str">
        <f>VLOOKUP($A212,'DATA for 227'!$B:$Q,12,FALSE)</f>
        <v xml:space="preserve">MACHINING                                                                                                                      • Fixturing
• Conventional machining
• Precision CNC turning and milling
• Dedicated machining equipment
</v>
      </c>
      <c r="H212" s="50">
        <f>VLOOKUP($A212,'DATA for 227'!$B:$Q,14,FALSE)</f>
        <v>0</v>
      </c>
    </row>
    <row r="213" spans="1:8" ht="115.2" x14ac:dyDescent="0.55000000000000004">
      <c r="A213" s="130" t="s">
        <v>1110</v>
      </c>
      <c r="B213" s="129">
        <v>1</v>
      </c>
      <c r="C213" s="50" t="str">
        <f>VLOOKUP(A213,'DATA for 227'!$B:$Q,7,FALSE)</f>
        <v>Construction and metal fabrication</v>
      </c>
      <c r="D213" s="50" t="str">
        <f>VLOOKUP($A213,'DATA for 227'!$B:$Q,8,FALSE)</f>
        <v>Construction services: Carpentry,,Concrete,,Cranes,,Insulation,,Ironwork,,Millwrights,,Pipefitting,,Scaffolding,,                        Metal Fab: Projects include but not limited to fan housings, duct work, grain chutes and bins, pressure vessels.</v>
      </c>
      <c r="E213" s="50" t="str">
        <f>VLOOKUP($A213,'DATA for 227'!$B:$Q,9,FALSE)</f>
        <v>Our metal fabrication facilities — equipped with CNC burn tables and drilling machines, shot-blasting cabinets and more — work with over a million pounds of steel each year.</v>
      </c>
      <c r="F213" s="50" t="str">
        <f>VLOOKUP($A213,'DATA for 227'!$B:$Q,10,FALSE)</f>
        <v>ISO 9001:2015, ASME</v>
      </c>
      <c r="G213" s="50" t="str">
        <f>VLOOKUP($A213,'DATA for 227'!$B:$Q,12,FALSE)</f>
        <v xml:space="preserve"> equipped with CNC burn tables and drilling machines, shot-blasting cabinets and more.laser cutting and turret punching technology                                         CNC burn table (9’x21’ cutting, up to 3” thick)
Voortman V630 CNC drill and V1250 saw (50″ tall by 60′ long beam capacity)
Pangborn conveyor-fed shotblasting cabinet
8 overhead cranes (up to 15-ton capacity)
Global Finishing Solutions down draft paint booth (55 ’x 20’ x 16’)</v>
      </c>
      <c r="H213" s="50">
        <f>VLOOKUP($A213,'DATA for 227'!$B:$Q,14,FALSE)</f>
        <v>0</v>
      </c>
    </row>
    <row r="214" spans="1:8" x14ac:dyDescent="0.55000000000000004">
      <c r="A214" s="140" t="s">
        <v>382</v>
      </c>
      <c r="B214" s="141">
        <v>7</v>
      </c>
      <c r="C214" s="50" t="e">
        <f>VLOOKUP(A214,'DATA for 227'!$B:$Q,7,FALSE)</f>
        <v>#N/A</v>
      </c>
      <c r="D214" s="50" t="e">
        <f>VLOOKUP($A214,'DATA for 227'!$B:$Q,8,FALSE)</f>
        <v>#N/A</v>
      </c>
      <c r="E214" s="50" t="e">
        <f>VLOOKUP($A214,'DATA for 227'!$B:$Q,9,FALSE)</f>
        <v>#N/A</v>
      </c>
      <c r="F214" s="50" t="e">
        <f>VLOOKUP($A214,'DATA for 227'!$B:$Q,10,FALSE)</f>
        <v>#N/A</v>
      </c>
      <c r="G214" s="50" t="e">
        <f>VLOOKUP($A214,'DATA for 227'!$B:$Q,12,FALSE)</f>
        <v>#N/A</v>
      </c>
      <c r="H214" s="50" t="e">
        <f>VLOOKUP($A214,'DATA for 227'!$B:$Q,14,FALSE)</f>
        <v>#N/A</v>
      </c>
    </row>
    <row r="215" spans="1:8" ht="86.4" x14ac:dyDescent="0.55000000000000004">
      <c r="A215" s="130" t="s">
        <v>380</v>
      </c>
      <c r="B215" s="129">
        <v>1</v>
      </c>
      <c r="C215" s="50" t="str">
        <f>VLOOKUP(A215,'DATA for 227'!$B:$Q,7,FALSE)</f>
        <v>retailers</v>
      </c>
      <c r="D215" s="50" t="str">
        <f>VLOOKUP($A215,'DATA for 227'!$B:$Q,8,FALSE)</f>
        <v>Product line: HVAC Paint Carbon Liquid Metal Hydraulic Industrial Air                                             services: ,  Extensive cross-reference of filters and filtration materials,  Filter audits,  Systems analysis,  Airflow readings, , , Pressure Drop readings, ,  Inventory and Usage tracking,  Customized ordering,  Just in time deliveries,  "Customer"-ized inventory</v>
      </c>
      <c r="E215" s="50" t="str">
        <f>VLOOKUP($A215,'DATA for 227'!$B:$Q,9,FALSE)</f>
        <v>they sell filters.</v>
      </c>
      <c r="F215" s="50" t="str">
        <f>VLOOKUP($A215,'DATA for 227'!$B:$Q,10,FALSE)</f>
        <v>N</v>
      </c>
      <c r="G215" s="50">
        <f>VLOOKUP($A215,'DATA for 227'!$B:$Q,12,FALSE)</f>
        <v>0</v>
      </c>
      <c r="H215" s="50">
        <f>VLOOKUP($A215,'DATA for 227'!$B:$Q,14,FALSE)</f>
        <v>0</v>
      </c>
    </row>
    <row r="216" spans="1:8" ht="172.8" x14ac:dyDescent="0.55000000000000004">
      <c r="A216" s="130" t="s">
        <v>385</v>
      </c>
      <c r="B216" s="129">
        <v>1</v>
      </c>
      <c r="C216" s="50" t="str">
        <f>VLOOKUP(A216,'DATA for 227'!$B:$Q,7,FALSE)</f>
        <v>retailers</v>
      </c>
      <c r="D216" s="50" t="str">
        <f>VLOOKUP($A216,'DATA for 227'!$B:$Q,8,FALSE)</f>
        <v>craft appliances: AIR CONTROL,COOKING,ACCESSORIES,KITCHEN CLEANUP,LAUNDRY,REFRIGERATION</v>
      </c>
      <c r="E216" s="50" t="str">
        <f>VLOOKUP($A216,'DATA for 227'!$B:$Q,9,FALSE)</f>
        <v xml:space="preserve">We are locally owned and operated and have been in the Appliances business for years. It's our business to know everything about the most popular and reliable manufacturers around. We have long standing relationships with the biggest manufacturers and know all of our products inside and out. However, if you are an American with a disability we are here to help you. Please call our disability services phone line at 765.764.4420 during regular business hours and one of our kind and friendly personal shoppers will help you navigate through our web site, help conduct advanced searches, help you choose the item you are looking for with the specifications you are seeking, read you the specifications of any item and consult with you about the products themselves. </v>
      </c>
      <c r="F216" s="50" t="str">
        <f>VLOOKUP($A216,'DATA for 227'!$B:$Q,10,FALSE)</f>
        <v>N</v>
      </c>
      <c r="G216" s="50">
        <f>VLOOKUP($A216,'DATA for 227'!$B:$Q,12,FALSE)</f>
        <v>0</v>
      </c>
      <c r="H216" s="50">
        <f>VLOOKUP($A216,'DATA for 227'!$B:$Q,14,FALSE)</f>
        <v>0</v>
      </c>
    </row>
    <row r="217" spans="1:8" ht="230.4" x14ac:dyDescent="0.55000000000000004">
      <c r="A217" s="130" t="s">
        <v>426</v>
      </c>
      <c r="B217" s="129">
        <v>1</v>
      </c>
      <c r="C217" s="50" t="str">
        <f>VLOOKUP(A217,'DATA for 227'!$B:$Q,7,FALSE)</f>
        <v>carpet and flooring retailer store</v>
      </c>
      <c r="D217" s="50" t="str">
        <f>VLOOKUP($A217,'DATA for 227'!$B:$Q,8,FALSE)</f>
        <v>Entrance, , Aluminum Mats, , Recessed Application, , Indoor, , Outdoor, , Surface Application, , Indoor, , Outdoor, , Logo, , Indoor, , Outdoor, , Carpet Tiles, , Wet Area, , Runners: Anti-Fatigue, , Safety, , Kitchen, , Switchboard, , Rubber, , Vinyl, , Carpet, , Kitchen, , Commercial Kitchen / Restaurant Applications, , Fryer/Cooking Areas, , Dish Wash Stations, , Walk In Refrigerators and Freezers, , Bar/Hostess Areas, , Residential, , Anti-Fatigue, , Industrial, , Counter Areas and Runners, , Kitchen, , Interlocking Tiles, , Home Use, , Welding Areas, , Exercise, , Interlocking Tiles, , Garage Applicatons, , Shower - Wet - Pool Areas, , Anti-Fatigue, , Athletic Flooring, , TradeShows, , Play Rooms, , Salon, , Residential, , Entrance, , Kitchen, , Home Gym, , Anti-Fatigue, , Pool - Spa Areas, , Garage Area, , Industrial, , Anti-Fatigue, , Safety, , Welding Areas, , Tradeshow, , Safety, , Electric Shock Protection - Switchboard, , Logo, , Anti-Fatigue, , Garage, , Garage Mats, , Garage Tiles, , Stall Mats</v>
      </c>
      <c r="E217" s="50">
        <f>VLOOKUP($A217,'DATA for 227'!$B:$Q,9,FALSE)</f>
        <v>0</v>
      </c>
      <c r="F217" s="50" t="str">
        <f>VLOOKUP($A217,'DATA for 227'!$B:$Q,10,FALSE)</f>
        <v>BBB</v>
      </c>
      <c r="G217" s="50">
        <f>VLOOKUP($A217,'DATA for 227'!$B:$Q,12,FALSE)</f>
        <v>0</v>
      </c>
      <c r="H217" s="50">
        <f>VLOOKUP($A217,'DATA for 227'!$B:$Q,14,FALSE)</f>
        <v>0</v>
      </c>
    </row>
    <row r="218" spans="1:8" ht="201.6" x14ac:dyDescent="0.55000000000000004">
      <c r="A218" s="130" t="s">
        <v>584</v>
      </c>
      <c r="B218" s="129">
        <v>1</v>
      </c>
      <c r="C218" s="50" t="str">
        <f>VLOOKUP(A218,'DATA for 227'!$B:$Q,7,FALSE)</f>
        <v>Retailer store</v>
      </c>
      <c r="D218" s="50" t="str">
        <f>VLOOKUP($A218,'DATA for 227'!$B:$Q,8,FALSE)</f>
        <v>COATING &amp; RESINS, Acrylic Resins, Adhesives &amp; Sealants, Alkyd Resins, Architectural Coatings, Automotive &amp; Industrial Coatings, Composites, Industrial Lubricants, Metal Working Fluids, Polyester Resins, Polyurethane Dispersions, UV Cured Systems, Wood &amp; Leather Finishes, SPECIALTY CHEMICALS, Defoamers, Dispersants, Lubricants, Oil and Gas Products, Specialty Surfactants, TiO2 Surface Treatment, Toll Manufacturing, Wallboard Foaming Agent, Wetting Agents, WATER TREATMENT, Charge Neutralization, Coagulation, Flocculation, Liquid-solids Separation, Paper Machine Additives, Phosphorus Removal, TOC Reduction, Wastewater Treatment, Water Clarifications, CONSUMER NUTRITION, Nutraceuticals, Pet/Animal Feed, CONSUMER AGRICULTURE, Agriculture, CONSUMER HEALTH, Contact Lenses, Personal Care, Pharmaceuticals</v>
      </c>
      <c r="E218" s="50" t="str">
        <f>VLOOKUP($A218,'DATA for 227'!$B:$Q,9,FALSE)</f>
        <v>GEO® Specialty Chemicals, Inc. is known as a world leader in providing high-quality, cost-effective specialty chemicals.</v>
      </c>
      <c r="F218" s="50" t="str">
        <f>VLOOKUP($A218,'DATA for 227'!$B:$Q,10,FALSE)</f>
        <v>N</v>
      </c>
      <c r="G218" s="50">
        <f>VLOOKUP($A218,'DATA for 227'!$B:$Q,12,FALSE)</f>
        <v>0</v>
      </c>
      <c r="H218" s="50">
        <f>VLOOKUP($A218,'DATA for 227'!$B:$Q,14,FALSE)</f>
        <v>0</v>
      </c>
    </row>
    <row r="219" spans="1:8" ht="43.2" x14ac:dyDescent="0.55000000000000004">
      <c r="A219" s="130" t="s">
        <v>603</v>
      </c>
      <c r="B219" s="129">
        <v>1</v>
      </c>
      <c r="C219" s="50" t="str">
        <f>VLOOKUP(A219,'DATA for 227'!$B:$Q,7,FALSE)</f>
        <v>Retail store (IN);</v>
      </c>
      <c r="D219" s="50" t="str">
        <f>VLOOKUP($A219,'DATA for 227'!$B:$Q,8,FALSE)</f>
        <v>cabinetry, plumbing fixtures, furniture, lighting, bath, countertop, decorative tile, accessories, flooring</v>
      </c>
      <c r="E219" s="50" t="str">
        <f>VLOOKUP($A219,'DATA for 227'!$B:$Q,9,FALSE)</f>
        <v>From concept to completion, our TEAM will partner with you to achieve your plans. Our projects include kitchens, baths, closets, offices, mud rooms, custom furniture, and so much more.</v>
      </c>
      <c r="F219" s="50" t="str">
        <f>VLOOKUP($A219,'DATA for 227'!$B:$Q,10,FALSE)</f>
        <v>N</v>
      </c>
      <c r="G219" s="50">
        <f>VLOOKUP($A219,'DATA for 227'!$B:$Q,12,FALSE)</f>
        <v>0</v>
      </c>
      <c r="H219" s="50">
        <f>VLOOKUP($A219,'DATA for 227'!$B:$Q,14,FALSE)</f>
        <v>0</v>
      </c>
    </row>
    <row r="220" spans="1:8" x14ac:dyDescent="0.55000000000000004">
      <c r="A220" s="130" t="s">
        <v>781</v>
      </c>
      <c r="B220" s="129">
        <v>1</v>
      </c>
      <c r="C220" s="50" t="str">
        <f>VLOOKUP(A220,'DATA for 227'!$B:$Q,7,FALSE)</f>
        <v>Retail store (IN);</v>
      </c>
      <c r="D220" s="50">
        <f>VLOOKUP($A220,'DATA for 227'!$B:$Q,8,FALSE)</f>
        <v>0</v>
      </c>
      <c r="E220" s="50" t="str">
        <f>VLOOKUP($A220,'DATA for 227'!$B:$Q,9,FALSE)</f>
        <v>furniture store in Indiana</v>
      </c>
      <c r="F220" s="50" t="str">
        <f>VLOOKUP($A220,'DATA for 227'!$B:$Q,10,FALSE)</f>
        <v>N</v>
      </c>
      <c r="G220" s="50">
        <f>VLOOKUP($A220,'DATA for 227'!$B:$Q,12,FALSE)</f>
        <v>0</v>
      </c>
      <c r="H220" s="50">
        <f>VLOOKUP($A220,'DATA for 227'!$B:$Q,14,FALSE)</f>
        <v>0</v>
      </c>
    </row>
    <row r="221" spans="1:8" ht="86.4" x14ac:dyDescent="0.55000000000000004">
      <c r="A221" s="130" t="s">
        <v>825</v>
      </c>
      <c r="B221" s="129">
        <v>1</v>
      </c>
      <c r="C221" s="50" t="str">
        <f>VLOOKUP(A221,'DATA for 227'!$B:$Q,7,FALSE)</f>
        <v>Retail store (IN);</v>
      </c>
      <c r="D221" s="50">
        <f>VLOOKUP($A221,'DATA for 227'!$B:$Q,8,FALSE)</f>
        <v>0</v>
      </c>
      <c r="E221" s="50" t="str">
        <f>VLOOKUP($A221,'DATA for 227'!$B:$Q,9,FALSE)</f>
        <v>So whether we manufacture, market, stock, check, deliver, or manage, we all try to make their experience as uplifting as possible. Kroger Limited Partnership II operates as a subsidiary of The Kroger Co. With nearly 2,800 stores in 35 states under two dozen banners and annual sales of more than $115.3 billion, Kroger today ranks as one of the world’s largest retailers.</v>
      </c>
      <c r="F221" s="50" t="str">
        <f>VLOOKUP($A221,'DATA for 227'!$B:$Q,10,FALSE)</f>
        <v>N</v>
      </c>
      <c r="G221" s="50">
        <f>VLOOKUP($A221,'DATA for 227'!$B:$Q,12,FALSE)</f>
        <v>0</v>
      </c>
      <c r="H221" s="50">
        <f>VLOOKUP($A221,'DATA for 227'!$B:$Q,14,FALSE)</f>
        <v>0</v>
      </c>
    </row>
    <row r="222" spans="1:8" x14ac:dyDescent="0.55000000000000004">
      <c r="A222" s="140" t="s">
        <v>1548</v>
      </c>
      <c r="B222" s="141">
        <v>9</v>
      </c>
      <c r="C222" s="50" t="e">
        <f>VLOOKUP(A222,'DATA for 227'!$B:$Q,7,FALSE)</f>
        <v>#N/A</v>
      </c>
      <c r="D222" s="50" t="e">
        <f>VLOOKUP($A222,'DATA for 227'!$B:$Q,8,FALSE)</f>
        <v>#N/A</v>
      </c>
      <c r="E222" s="50" t="e">
        <f>VLOOKUP($A222,'DATA for 227'!$B:$Q,9,FALSE)</f>
        <v>#N/A</v>
      </c>
      <c r="F222" s="50" t="e">
        <f>VLOOKUP($A222,'DATA for 227'!$B:$Q,10,FALSE)</f>
        <v>#N/A</v>
      </c>
      <c r="G222" s="50" t="e">
        <f>VLOOKUP($A222,'DATA for 227'!$B:$Q,12,FALSE)</f>
        <v>#N/A</v>
      </c>
      <c r="H222" s="50" t="e">
        <f>VLOOKUP($A222,'DATA for 227'!$B:$Q,14,FALSE)</f>
        <v>#N/A</v>
      </c>
    </row>
    <row r="223" spans="1:8" ht="28.8" x14ac:dyDescent="0.55000000000000004">
      <c r="A223" s="130" t="s">
        <v>173</v>
      </c>
      <c r="B223" s="129">
        <v>1</v>
      </c>
      <c r="C223" s="50" t="str">
        <f>VLOOKUP(A223,'DATA for 227'!$B:$Q,7,FALSE)</f>
        <v>Farm equipment supplier</v>
      </c>
      <c r="D223" s="50" t="str">
        <f>VLOOKUP($A223,'DATA for 227'!$B:$Q,8,FALSE)</f>
        <v>cam lever couplings, dry disconnects, electric valves, pumps, line strainers, manifold flange connections</v>
      </c>
      <c r="E223" s="50" t="str">
        <f>VLOOKUP($A223,'DATA for 227'!$B:$Q,9,FALSE)</f>
        <v>liquid handling equipments</v>
      </c>
      <c r="F223" s="50" t="str">
        <f>VLOOKUP($A223,'DATA for 227'!$B:$Q,10,FALSE)</f>
        <v>N</v>
      </c>
      <c r="G223" s="50">
        <f>VLOOKUP($A223,'DATA for 227'!$B:$Q,12,FALSE)</f>
        <v>0</v>
      </c>
      <c r="H223" s="50">
        <f>VLOOKUP($A223,'DATA for 227'!$B:$Q,14,FALSE)</f>
        <v>0</v>
      </c>
    </row>
    <row r="224" spans="1:8" ht="72" x14ac:dyDescent="0.55000000000000004">
      <c r="A224" s="130" t="s">
        <v>292</v>
      </c>
      <c r="B224" s="129">
        <v>1</v>
      </c>
      <c r="C224" s="50" t="str">
        <f>VLOOKUP(A224,'DATA for 227'!$B:$Q,7,FALSE)</f>
        <v>transportation suppliers</v>
      </c>
      <c r="D224" s="50" t="str">
        <f>VLOOKUP($A224,'DATA for 227'!$B:$Q,8,FALSE)</f>
        <v xml:space="preserve">Railroad </v>
      </c>
      <c r="E224" s="50" t="str">
        <f>VLOOKUP($A224,'DATA for 227'!$B:$Q,9,FALSE)</f>
        <v>CSX Corporation, together with its subsidiaries based in Jacksonville, Fla., is one of the nation's leading transportation suppliers. The company’s rail and intermodal businesses provide rail-based transportation services including traditional rail service and the transport of intermodal containers and trailers.</v>
      </c>
      <c r="F224" s="50" t="str">
        <f>VLOOKUP($A224,'DATA for 227'!$B:$Q,10,FALSE)</f>
        <v>N</v>
      </c>
      <c r="G224" s="50">
        <f>VLOOKUP($A224,'DATA for 227'!$B:$Q,12,FALSE)</f>
        <v>0</v>
      </c>
      <c r="H224" s="50">
        <f>VLOOKUP($A224,'DATA for 227'!$B:$Q,14,FALSE)</f>
        <v>0</v>
      </c>
    </row>
    <row r="225" spans="1:8" ht="57.6" x14ac:dyDescent="0.55000000000000004">
      <c r="A225" s="130" t="s">
        <v>331</v>
      </c>
      <c r="B225" s="129">
        <v>1</v>
      </c>
      <c r="C225" s="50" t="str">
        <f>VLOOKUP(A225,'DATA for 227'!$B:$Q,7,FALSE)</f>
        <v>Suppliers (Truck equipment)</v>
      </c>
      <c r="D225" s="50" t="str">
        <f>VLOOKUP($A225,'DATA for 227'!$B:$Q,8,FALSE)</f>
        <v> Products:, 1HARSH HOISTS, 2PLATFORMS &amp; BODIES, 3DUMP PACKAGES, 4PLOWS, 5SPREADERS, 6VAN EQUIPMENT, 7VAN BODIES, 8SERVICE BODIES, 9LIFT GATES, 10MISCELLANEOUS</v>
      </c>
      <c r="E225" s="50" t="str">
        <f>VLOOKUP($A225,'DATA for 227'!$B:$Q,9,FALSE)</f>
        <v>We are a full line truck equipment supplier in West Central Indiana. Customers: Harsh, Cadet Truck bodies, Warren Inc., Knapheide, Hendersen, Western, adrian Steel, Weather guard, Unicell, Ultimaster, Venturo, Liftmoore, Stellar.</v>
      </c>
      <c r="F225" s="50" t="str">
        <f>VLOOKUP($A225,'DATA for 227'!$B:$Q,10,FALSE)</f>
        <v>N</v>
      </c>
      <c r="G225" s="50" t="str">
        <f>VLOOKUP($A225,'DATA for 227'!$B:$Q,12,FALSE)</f>
        <v>used equipment was listed</v>
      </c>
      <c r="H225" s="50">
        <f>VLOOKUP($A225,'DATA for 227'!$B:$Q,14,FALSE)</f>
        <v>0</v>
      </c>
    </row>
    <row r="226" spans="1:8" x14ac:dyDescent="0.55000000000000004">
      <c r="A226" s="130" t="s">
        <v>450</v>
      </c>
      <c r="B226" s="129">
        <v>1</v>
      </c>
      <c r="C226" s="50" t="str">
        <f>VLOOKUP(A226,'DATA for 227'!$B:$Q,7,FALSE)</f>
        <v>Farm Equipment Supplier</v>
      </c>
      <c r="D226" s="50" t="str">
        <f>VLOOKUP($A226,'DATA for 227'!$B:$Q,8,FALSE)</f>
        <v>NO WEBSITE</v>
      </c>
      <c r="E226" s="50">
        <f>VLOOKUP($A226,'DATA for 227'!$B:$Q,9,FALSE)</f>
        <v>0</v>
      </c>
      <c r="F226" s="50" t="str">
        <f>VLOOKUP($A226,'DATA for 227'!$B:$Q,10,FALSE)</f>
        <v>N</v>
      </c>
      <c r="G226" s="50">
        <f>VLOOKUP($A226,'DATA for 227'!$B:$Q,12,FALSE)</f>
        <v>0</v>
      </c>
      <c r="H226" s="50">
        <f>VLOOKUP($A226,'DATA for 227'!$B:$Q,14,FALSE)</f>
        <v>0</v>
      </c>
    </row>
    <row r="227" spans="1:8" ht="115.2" x14ac:dyDescent="0.55000000000000004">
      <c r="A227" s="130" t="s">
        <v>543</v>
      </c>
      <c r="B227" s="129">
        <v>1</v>
      </c>
      <c r="C227" s="50" t="str">
        <f>VLOOKUP(A227,'DATA for 227'!$B:$Q,7,FALSE)</f>
        <v>Suppliers (Truck equipment)</v>
      </c>
      <c r="D227" s="50" t="str">
        <f>VLOOKUP($A227,'DATA for 227'!$B:$Q,8,FALSE)</f>
        <v>Powertrain and motor parts</v>
      </c>
      <c r="E227" s="50" t="str">
        <f>VLOOKUP($A227,'DATA for 227'!$B:$Q,9,FALSE)</f>
        <v>Federal-Mogul LLC is an innovative and diversified global supplier of quality products, trusted brands and creative solutions to manufacturers of automotive, light commercial, heavy-duty and off-highway vehicles, as well as in power generation, aerospace, marine, rail and industrial. </v>
      </c>
      <c r="F227" s="50" t="str">
        <f>VLOOKUP($A227,'DATA for 227'!$B:$Q,10,FALSE)</f>
        <v>N</v>
      </c>
      <c r="G227" s="50">
        <f>VLOOKUP($A227,'DATA for 227'!$B:$Q,12,FALSE)</f>
        <v>0</v>
      </c>
      <c r="H227" s="50" t="str">
        <f>VLOOKUP($A227,'DATA for 227'!$B:$Q,14,FALSE)</f>
        <v>combustion thermal and mechanical loads; _x000D_
tribological (metal-on-metal) interaction, wear and friction;_x000D_
critical sealing of hot and cold joined components and rotating shafts;_x000D_
high-performance combustion ignition; and _x000D_
thermal, mechanical and EMI protection for wiring and tubing</v>
      </c>
    </row>
    <row r="228" spans="1:8" ht="216" x14ac:dyDescent="0.55000000000000004">
      <c r="A228" s="130" t="s">
        <v>643</v>
      </c>
      <c r="B228" s="129">
        <v>1</v>
      </c>
      <c r="C228" s="50" t="str">
        <f>VLOOKUP(A228,'DATA for 227'!$B:$Q,7,FALSE)</f>
        <v>automotive supplier</v>
      </c>
      <c r="D228" s="50" t="str">
        <f>VLOOKUP($A228,'DATA for 227'!$B:$Q,8,FALSE)</f>
        <v>brake components, seat assemblies, chassis Misc, anti-vibration components, suspension components</v>
      </c>
      <c r="E228" s="50" t="str">
        <f>VLOOKUP($A228,'DATA for 227'!$B:$Q,9,FALSE)</f>
        <v>Heritage Products is a world class automotive supplier.  We specialize in metal stamping, mig welding, e-coat painting and assembly of safety critical components including but not limited to, suspension parts, brake levers, parking brakes, accelerator pedals, engine mount brackets and catalytic converters just to name a few.</v>
      </c>
      <c r="F228" s="50" t="str">
        <f>VLOOKUP($A228,'DATA for 227'!$B:$Q,10,FALSE)</f>
        <v>IATF 16949:2016, ISO 14001:2015</v>
      </c>
      <c r="G228" s="50" t="str">
        <f>VLOOKUP($A228,'DATA for 227'!$B:$Q,12,FALSE)</f>
        <v>2 - 800 Ton Transfer Presses
4 - 200 Ton Aida Gap Presses
21 - 150 Ton Aida Gap Presses
2 - Robot Transfer Lines
2000 Ton transfer Press                          127 -  MIG Welding Robots_x000D_
3 - TIG Welding Robots_x000D_
1 - Automated Arc Welding Machine_x000D_
23 - Projection Welding Machines_x000D_
14 - Stationary Spot Welding Machines_x000D_
44 Miscellaneous Assembly Machines_x000D_
1 - Robot Spot Welding_x000D_
1 - Material Handling Robot_x000D_
1 - Electro deposition coating equipment_x000D_
1 - NC Lathe_x000D_
3 - Surface Grinder                </v>
      </c>
      <c r="H228" s="50" t="str">
        <f>VLOOKUP($A228,'DATA for 227'!$B:$Q,14,FALSE)</f>
        <v xml:space="preserve"> metal stamping, mig welding, e-coat painting and assembly of safety critical components</v>
      </c>
    </row>
    <row r="229" spans="1:8" ht="57.6" x14ac:dyDescent="0.55000000000000004">
      <c r="A229" s="130" t="s">
        <v>702</v>
      </c>
      <c r="B229" s="129">
        <v>1</v>
      </c>
      <c r="C229" s="50" t="str">
        <f>VLOOKUP(A229,'DATA for 227'!$B:$Q,7,FALSE)</f>
        <v>Lumber store (hardwood supplier)</v>
      </c>
      <c r="D229" s="50" t="str">
        <f>VLOOKUP($A229,'DATA for 227'!$B:$Q,8,FALSE)</f>
        <v>Capabilities: Rough mill, moulding, edge gluing, edge profiling, sanding, CNC routing, environmentally friendly finishing;                                                                                      Products: Cabinet components (7), Edge glued panels (2), cabinet doors (24), moulding (1), species(11)</v>
      </c>
      <c r="E229" s="50" t="str">
        <f>VLOOKUP($A229,'DATA for 227'!$B:$Q,9,FALSE)</f>
        <v>They saw a need for a quality-focused and service-driven hardwood components producer that manufacturers could outsource to with confidence</v>
      </c>
      <c r="F229" s="50" t="str">
        <f>VLOOKUP($A229,'DATA for 227'!$B:$Q,10,FALSE)</f>
        <v>N</v>
      </c>
      <c r="G229" s="50" t="str">
        <f>VLOOKUP($A229,'DATA for 227'!$B:$Q,12,FALSE)</f>
        <v>Moulding stations feature Diamond Tooling, Accurate Trimmers, and Double End Tenoner for coping with virtually Zero Tear Out, Edge Profiling with Single and Double End Tenoners for Shaping, Sanding and Diamond Edge Profiling,CNC Routing</v>
      </c>
      <c r="H229" s="50" t="str">
        <f>VLOOKUP($A229,'DATA for 227'!$B:$Q,14,FALSE)</f>
        <v>Rough Mill,Moulding,Edge Gluing ,Edge Profiling,Sanding,Environmentally Friendly Finishing,CNC Routing,</v>
      </c>
    </row>
    <row r="230" spans="1:8" ht="100.8" x14ac:dyDescent="0.55000000000000004">
      <c r="A230" s="130" t="s">
        <v>789</v>
      </c>
      <c r="B230" s="129">
        <v>1</v>
      </c>
      <c r="C230" s="50" t="str">
        <f>VLOOKUP(A230,'DATA for 227'!$B:$Q,7,FALSE)</f>
        <v>Suppliers electrical equipment equipment)</v>
      </c>
      <c r="D230" s="50" t="str">
        <f>VLOOKUP($A230,'DATA for 227'!$B:$Q,8,FALSE)</f>
        <v>wire harness, wire leads and markings, cable assembly, RF and Coax assemblies, flexible tubing assembly, electro-mechanical assembly, populated circuit boards asm, dash and panel asm, plastic vacuum processing, performed jumper wires, plug design and manufacturing, battery and power cables</v>
      </c>
      <c r="E230" s="50" t="str">
        <f>VLOOKUP($A230,'DATA for 227'!$B:$Q,9,FALSE)</f>
        <v>Since 1973, Kauffman Engineering, Inc. has grown from a single site wiring harness operation into a multi-location company with a highly respected role as a worldwide resource and supplier</v>
      </c>
      <c r="F230" s="50" t="str">
        <f>VLOOKUP($A230,'DATA for 227'!$B:$Q,10,FALSE)</f>
        <v>N</v>
      </c>
      <c r="G230" s="50" t="str">
        <f>VLOOKUP($A230,'DATA for 227'!$B:$Q,12,FALSE)</f>
        <v>10 Ton to 65 Ton presses,</v>
      </c>
      <c r="H230" s="50" t="str">
        <f>VLOOKUP($A230,'DATA for 227'!$B:$Q,14,FALSE)</f>
        <v>designing molds, terminal applicators, assembly fixtures, test fixtures (plug matching) using AutoCAD and other design software,EXTRUSION,                 ESD processes using IPC standards for both leaded and ROHS (Lead-Free) work cells
 </v>
      </c>
    </row>
    <row r="231" spans="1:8" ht="57.6" x14ac:dyDescent="0.55000000000000004">
      <c r="A231" s="130" t="s">
        <v>1196</v>
      </c>
      <c r="B231" s="129">
        <v>1</v>
      </c>
      <c r="C231" s="50" t="str">
        <f>VLOOKUP(A231,'DATA for 227'!$B:$Q,7,FALSE)</f>
        <v>Automotive suppliers</v>
      </c>
      <c r="D231" s="50">
        <f>VLOOKUP($A231,'DATA for 227'!$B:$Q,8,FALSE)</f>
        <v>0</v>
      </c>
      <c r="E231" s="50" t="str">
        <f>VLOOKUP($A231,'DATA for 227'!$B:$Q,9,FALSE)</f>
        <v>In 2015, the company ZF Friedrichshafen AG acquired TRW. As a result, the two organizations websites have been integrated. Information from trw.com is now available on zf.com . Following are links to the most popular pages - organized by corporate and regional sites.</v>
      </c>
      <c r="F231" s="50" t="str">
        <f>VLOOKUP($A231,'DATA for 227'!$B:$Q,10,FALSE)</f>
        <v>N</v>
      </c>
      <c r="G231" s="50">
        <f>VLOOKUP($A231,'DATA for 227'!$B:$Q,12,FALSE)</f>
        <v>0</v>
      </c>
      <c r="H231" s="50">
        <f>VLOOKUP($A231,'DATA for 227'!$B:$Q,14,FALSE)</f>
        <v>0</v>
      </c>
    </row>
    <row r="232" spans="1:8" x14ac:dyDescent="0.55000000000000004">
      <c r="A232" s="12" t="s">
        <v>1411</v>
      </c>
      <c r="B232" s="129">
        <v>226</v>
      </c>
      <c r="C232" s="50" t="e">
        <f>VLOOKUP(A232,'DATA for 227'!$B:$Q,7,FALSE)</f>
        <v>#N/A</v>
      </c>
      <c r="D232" s="50" t="e">
        <f>VLOOKUP($A232,'DATA for 227'!$B:$Q,8,FALSE)</f>
        <v>#N/A</v>
      </c>
      <c r="E232" s="50" t="e">
        <f>VLOOKUP($A232,'DATA for 227'!$B:$Q,9,FALSE)</f>
        <v>#N/A</v>
      </c>
      <c r="F232" s="50" t="e">
        <f>VLOOKUP($A232,'DATA for 227'!$B:$Q,10,FALSE)</f>
        <v>#N/A</v>
      </c>
      <c r="G232" s="50" t="e">
        <f>VLOOKUP($A232,'DATA for 227'!$B:$Q,12,FALSE)</f>
        <v>#N/A</v>
      </c>
      <c r="H232" s="50" t="e">
        <f>VLOOKUP($A232,'DATA for 227'!$B:$Q,14,FALSE)</f>
        <v>#N/A</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2F4AF-9E4D-4C1C-9535-2FAB0C51F176}">
  <dimension ref="A3:H354"/>
  <sheetViews>
    <sheetView topLeftCell="A47" workbookViewId="0">
      <selection activeCell="F1" sqref="F1:H1048576"/>
    </sheetView>
  </sheetViews>
  <sheetFormatPr defaultRowHeight="14.4" x14ac:dyDescent="0.55000000000000004"/>
  <cols>
    <col min="1" max="1" width="155.20703125" bestFit="1" customWidth="1"/>
    <col min="2" max="2" width="24" style="75" bestFit="1" customWidth="1"/>
    <col min="3" max="3" width="62" customWidth="1"/>
    <col min="4" max="4" width="54.68359375" customWidth="1"/>
    <col min="5" max="5" width="67.89453125" customWidth="1"/>
    <col min="6" max="6" width="37.5234375" customWidth="1"/>
    <col min="7" max="7" width="105.89453125" customWidth="1"/>
    <col min="8" max="8" width="28.41796875" bestFit="1" customWidth="1"/>
    <col min="9" max="9" width="107.68359375" bestFit="1" customWidth="1"/>
    <col min="10" max="10" width="31.5234375" bestFit="1" customWidth="1"/>
    <col min="11" max="11" width="255.68359375" bestFit="1" customWidth="1"/>
    <col min="12" max="12" width="119.5234375" bestFit="1" customWidth="1"/>
    <col min="13" max="13" width="236.89453125" bestFit="1" customWidth="1"/>
    <col min="14" max="14" width="255.68359375" bestFit="1" customWidth="1"/>
    <col min="15" max="15" width="206" bestFit="1" customWidth="1"/>
    <col min="16" max="16" width="76.68359375" bestFit="1" customWidth="1"/>
    <col min="17" max="17" width="255.68359375" bestFit="1" customWidth="1"/>
    <col min="18" max="18" width="32.1015625" bestFit="1" customWidth="1"/>
    <col min="19" max="19" width="48" bestFit="1" customWidth="1"/>
    <col min="20" max="20" width="77.41796875" bestFit="1" customWidth="1"/>
    <col min="21" max="21" width="65.68359375" bestFit="1" customWidth="1"/>
    <col min="22" max="22" width="255.68359375" bestFit="1" customWidth="1"/>
    <col min="23" max="23" width="113.1015625" bestFit="1" customWidth="1"/>
    <col min="24" max="24" width="177.41796875" bestFit="1" customWidth="1"/>
    <col min="25" max="25" width="15.41796875" bestFit="1" customWidth="1"/>
    <col min="26" max="26" width="17.89453125" bestFit="1" customWidth="1"/>
    <col min="27" max="27" width="163" bestFit="1" customWidth="1"/>
    <col min="28" max="28" width="6.3125" bestFit="1" customWidth="1"/>
    <col min="29" max="29" width="18.1015625" bestFit="1" customWidth="1"/>
    <col min="30" max="30" width="94" bestFit="1" customWidth="1"/>
    <col min="31" max="31" width="151" bestFit="1" customWidth="1"/>
    <col min="32" max="32" width="94.3125" bestFit="1" customWidth="1"/>
    <col min="33" max="33" width="23.1015625" bestFit="1" customWidth="1"/>
    <col min="34" max="34" width="95.3125" bestFit="1" customWidth="1"/>
    <col min="35" max="35" width="242" bestFit="1" customWidth="1"/>
    <col min="36" max="36" width="15.89453125" bestFit="1" customWidth="1"/>
    <col min="37" max="37" width="255.68359375" bestFit="1" customWidth="1"/>
    <col min="38" max="38" width="108.68359375" bestFit="1" customWidth="1"/>
    <col min="39" max="41" width="255.68359375" bestFit="1" customWidth="1"/>
    <col min="42" max="42" width="223" bestFit="1" customWidth="1"/>
    <col min="43" max="43" width="255.68359375" bestFit="1" customWidth="1"/>
    <col min="44" max="44" width="9.41796875" bestFit="1" customWidth="1"/>
    <col min="45" max="45" width="49.89453125" bestFit="1" customWidth="1"/>
    <col min="46" max="46" width="50.89453125" bestFit="1" customWidth="1"/>
    <col min="47" max="47" width="255.68359375" bestFit="1" customWidth="1"/>
    <col min="48" max="48" width="148" bestFit="1" customWidth="1"/>
    <col min="49" max="49" width="21.5234375" bestFit="1" customWidth="1"/>
    <col min="50" max="51" width="255.68359375" bestFit="1" customWidth="1"/>
    <col min="52" max="52" width="137.5234375" bestFit="1" customWidth="1"/>
    <col min="53" max="53" width="113.41796875" bestFit="1" customWidth="1"/>
    <col min="54" max="54" width="213.3125" bestFit="1" customWidth="1"/>
    <col min="55" max="55" width="212.41796875" bestFit="1" customWidth="1"/>
    <col min="56" max="56" width="255.68359375" bestFit="1" customWidth="1"/>
    <col min="57" max="57" width="74.3125" bestFit="1" customWidth="1"/>
    <col min="58" max="58" width="253.68359375" bestFit="1" customWidth="1"/>
    <col min="59" max="59" width="255.68359375" bestFit="1" customWidth="1"/>
    <col min="60" max="60" width="37.68359375" bestFit="1" customWidth="1"/>
    <col min="61" max="61" width="89.1015625" bestFit="1" customWidth="1"/>
    <col min="62" max="62" width="92.68359375" bestFit="1" customWidth="1"/>
    <col min="63" max="63" width="255.68359375" bestFit="1" customWidth="1"/>
    <col min="64" max="64" width="21" bestFit="1" customWidth="1"/>
    <col min="65" max="65" width="255.68359375" bestFit="1" customWidth="1"/>
    <col min="66" max="66" width="63.1015625" bestFit="1" customWidth="1"/>
    <col min="67" max="67" width="120.1015625" bestFit="1" customWidth="1"/>
    <col min="68" max="68" width="255.68359375" bestFit="1" customWidth="1"/>
    <col min="69" max="69" width="48.3125" bestFit="1" customWidth="1"/>
    <col min="70" max="70" width="103.3125" bestFit="1" customWidth="1"/>
    <col min="71" max="71" width="255.68359375" bestFit="1" customWidth="1"/>
    <col min="72" max="72" width="36.68359375" bestFit="1" customWidth="1"/>
    <col min="73" max="73" width="167.68359375" bestFit="1" customWidth="1"/>
    <col min="74" max="75" width="255.68359375" bestFit="1" customWidth="1"/>
    <col min="76" max="76" width="222.1015625" bestFit="1" customWidth="1"/>
    <col min="77" max="77" width="255.68359375" bestFit="1" customWidth="1"/>
    <col min="78" max="78" width="77.89453125" bestFit="1" customWidth="1"/>
    <col min="79" max="81" width="255.68359375" bestFit="1" customWidth="1"/>
    <col min="82" max="82" width="8.68359375" bestFit="1" customWidth="1"/>
    <col min="83" max="83" width="46.89453125" bestFit="1" customWidth="1"/>
    <col min="84" max="84" width="42.5234375" bestFit="1" customWidth="1"/>
    <col min="86" max="86" width="51.89453125" bestFit="1" customWidth="1"/>
    <col min="87" max="87" width="115.41796875" bestFit="1" customWidth="1"/>
    <col min="88" max="88" width="55.5234375" bestFit="1" customWidth="1"/>
    <col min="89" max="89" width="103.89453125" bestFit="1" customWidth="1"/>
    <col min="90" max="90" width="5.68359375" bestFit="1" customWidth="1"/>
    <col min="91" max="91" width="34.5234375" bestFit="1" customWidth="1"/>
    <col min="92" max="92" width="255.68359375" bestFit="1" customWidth="1"/>
    <col min="93" max="93" width="35.1015625" bestFit="1" customWidth="1"/>
    <col min="94" max="94" width="151.68359375" bestFit="1" customWidth="1"/>
    <col min="95" max="95" width="87" bestFit="1" customWidth="1"/>
    <col min="96" max="96" width="6" bestFit="1" customWidth="1"/>
    <col min="97" max="97" width="33.3125" bestFit="1" customWidth="1"/>
    <col min="98" max="98" width="255.68359375" bestFit="1" customWidth="1"/>
    <col min="99" max="99" width="244.68359375" bestFit="1" customWidth="1"/>
    <col min="100" max="100" width="255.68359375" bestFit="1" customWidth="1"/>
    <col min="101" max="101" width="53.68359375" bestFit="1" customWidth="1"/>
    <col min="102" max="102" width="33.1015625" bestFit="1" customWidth="1"/>
    <col min="103" max="103" width="19.89453125" bestFit="1" customWidth="1"/>
    <col min="104" max="104" width="166.5234375" bestFit="1" customWidth="1"/>
    <col min="105" max="105" width="11.41796875" bestFit="1" customWidth="1"/>
    <col min="106" max="106" width="29.89453125" bestFit="1" customWidth="1"/>
    <col min="107" max="107" width="192.5234375" bestFit="1" customWidth="1"/>
    <col min="108" max="108" width="9.41796875" bestFit="1" customWidth="1"/>
    <col min="109" max="109" width="255.68359375" bestFit="1" customWidth="1"/>
    <col min="110" max="110" width="122.68359375" bestFit="1" customWidth="1"/>
    <col min="111" max="111" width="26.1015625" bestFit="1" customWidth="1"/>
    <col min="112" max="112" width="12" bestFit="1" customWidth="1"/>
    <col min="113" max="113" width="21.41796875" bestFit="1" customWidth="1"/>
    <col min="114" max="114" width="113.3125" bestFit="1" customWidth="1"/>
    <col min="115" max="115" width="255.68359375" bestFit="1" customWidth="1"/>
    <col min="116" max="116" width="6.1015625" bestFit="1" customWidth="1"/>
    <col min="117" max="117" width="7" bestFit="1" customWidth="1"/>
    <col min="118" max="118" width="186" bestFit="1" customWidth="1"/>
    <col min="119" max="119" width="38" bestFit="1" customWidth="1"/>
    <col min="120" max="120" width="43.89453125" bestFit="1" customWidth="1"/>
    <col min="121" max="122" width="255.68359375" bestFit="1" customWidth="1"/>
    <col min="123" max="123" width="25.89453125" bestFit="1" customWidth="1"/>
    <col min="124" max="124" width="32.89453125" bestFit="1" customWidth="1"/>
    <col min="125" max="125" width="229" bestFit="1" customWidth="1"/>
    <col min="126" max="126" width="255.68359375" bestFit="1" customWidth="1"/>
    <col min="127" max="127" width="106.1015625" bestFit="1" customWidth="1"/>
    <col min="128" max="128" width="106.41796875" bestFit="1" customWidth="1"/>
    <col min="129" max="131" width="255.68359375" bestFit="1" customWidth="1"/>
    <col min="132" max="132" width="152.68359375" bestFit="1" customWidth="1"/>
    <col min="133" max="133" width="255.68359375" bestFit="1" customWidth="1"/>
    <col min="134" max="134" width="186.3125" bestFit="1" customWidth="1"/>
    <col min="135" max="136" width="255.68359375" bestFit="1" customWidth="1"/>
    <col min="137" max="137" width="8.68359375" bestFit="1" customWidth="1"/>
    <col min="138" max="138" width="39.68359375" bestFit="1" customWidth="1"/>
    <col min="139" max="139" width="196.89453125" bestFit="1" customWidth="1"/>
    <col min="140" max="140" width="150" bestFit="1" customWidth="1"/>
    <col min="141" max="141" width="20" bestFit="1" customWidth="1"/>
    <col min="142" max="143" width="255.68359375" bestFit="1" customWidth="1"/>
    <col min="144" max="144" width="19.1015625" bestFit="1" customWidth="1"/>
    <col min="145" max="145" width="99.1015625" bestFit="1" customWidth="1"/>
    <col min="146" max="146" width="148.89453125" bestFit="1" customWidth="1"/>
    <col min="147" max="147" width="220.68359375" bestFit="1" customWidth="1"/>
    <col min="148" max="148" width="89" bestFit="1" customWidth="1"/>
    <col min="149" max="149" width="79" bestFit="1" customWidth="1"/>
    <col min="150" max="150" width="255.68359375" bestFit="1" customWidth="1"/>
    <col min="151" max="151" width="152.1015625" bestFit="1" customWidth="1"/>
    <col min="152" max="152" width="139" bestFit="1" customWidth="1"/>
    <col min="153" max="153" width="38.5234375" bestFit="1" customWidth="1"/>
    <col min="154" max="154" width="91.89453125" bestFit="1" customWidth="1"/>
    <col min="155" max="155" width="173.5234375" bestFit="1" customWidth="1"/>
    <col min="156" max="156" width="21" bestFit="1" customWidth="1"/>
    <col min="157" max="157" width="255.68359375" bestFit="1" customWidth="1"/>
    <col min="158" max="158" width="105.89453125" bestFit="1" customWidth="1"/>
    <col min="159" max="159" width="92.1015625" bestFit="1" customWidth="1"/>
    <col min="160" max="160" width="83.1015625" bestFit="1" customWidth="1"/>
    <col min="161" max="161" width="100.1015625" bestFit="1" customWidth="1"/>
    <col min="162" max="162" width="19.1015625" bestFit="1" customWidth="1"/>
    <col min="163" max="163" width="26.3125" bestFit="1" customWidth="1"/>
    <col min="164" max="164" width="44" bestFit="1" customWidth="1"/>
    <col min="165" max="165" width="150" bestFit="1" customWidth="1"/>
    <col min="166" max="166" width="39.41796875" bestFit="1" customWidth="1"/>
    <col min="167" max="167" width="78.5234375" bestFit="1" customWidth="1"/>
    <col min="168" max="169" width="255.68359375" bestFit="1" customWidth="1"/>
    <col min="170" max="170" width="7.3125" bestFit="1" customWidth="1"/>
    <col min="171" max="171" width="11.3125" bestFit="1" customWidth="1"/>
  </cols>
  <sheetData>
    <row r="3" spans="1:8" x14ac:dyDescent="0.55000000000000004">
      <c r="A3" s="128" t="s">
        <v>1353</v>
      </c>
      <c r="B3" s="75" t="s">
        <v>1354</v>
      </c>
      <c r="C3" s="75" t="s">
        <v>7</v>
      </c>
      <c r="D3" s="75" t="s">
        <v>8</v>
      </c>
      <c r="E3" s="75" t="s">
        <v>1540</v>
      </c>
      <c r="F3" s="75"/>
      <c r="G3" s="75"/>
      <c r="H3" s="75"/>
    </row>
    <row r="4" spans="1:8" x14ac:dyDescent="0.55000000000000004">
      <c r="A4" s="12">
        <v>0</v>
      </c>
      <c r="B4" s="132">
        <v>21</v>
      </c>
    </row>
    <row r="5" spans="1:8" x14ac:dyDescent="0.55000000000000004">
      <c r="A5" s="130" t="s">
        <v>187</v>
      </c>
      <c r="B5" s="132">
        <v>1</v>
      </c>
      <c r="C5" s="50">
        <f>VLOOKUP(A5,'DATA for 227'!$B:$J,7,FALSE)</f>
        <v>0</v>
      </c>
      <c r="D5" s="50">
        <f>VLOOKUP(A5,'DATA for 227'!$B:$J,8,FALSE)</f>
        <v>0</v>
      </c>
      <c r="E5" s="50" t="str">
        <f>VLOOKUP($A5,'DATA for 227'!$B:$R,9,FALSE)</f>
        <v>no websites</v>
      </c>
      <c r="F5" s="50"/>
    </row>
    <row r="6" spans="1:8" x14ac:dyDescent="0.55000000000000004">
      <c r="A6" s="130" t="s">
        <v>1202</v>
      </c>
      <c r="B6" s="132">
        <v>1</v>
      </c>
      <c r="C6" s="50">
        <f>VLOOKUP(A6,'DATA for 227'!$B:$J,7,FALSE)</f>
        <v>0</v>
      </c>
      <c r="D6" s="50">
        <f>VLOOKUP(A6,'DATA for 227'!$B:$J,8,FALSE)</f>
        <v>0</v>
      </c>
      <c r="E6" s="50">
        <f>VLOOKUP($A6,'DATA for 227'!$B:$R,9,FALSE)</f>
        <v>0</v>
      </c>
      <c r="F6" s="50"/>
    </row>
    <row r="7" spans="1:8" x14ac:dyDescent="0.55000000000000004">
      <c r="A7" s="130" t="s">
        <v>240</v>
      </c>
      <c r="B7" s="132">
        <v>1</v>
      </c>
      <c r="C7" s="50">
        <f>VLOOKUP(A7,'DATA for 227'!$B:$J,7,FALSE)</f>
        <v>0</v>
      </c>
      <c r="D7" s="50">
        <f>VLOOKUP(A7,'DATA for 227'!$B:$J,8,FALSE)</f>
        <v>0</v>
      </c>
      <c r="E7" s="50" t="str">
        <f>VLOOKUP($A7,'DATA for 227'!$B:$R,9,FALSE)</f>
        <v>WEBSITE UNDER CONSTRUCTION</v>
      </c>
      <c r="F7" s="50"/>
    </row>
    <row r="8" spans="1:8" x14ac:dyDescent="0.55000000000000004">
      <c r="A8" s="130" t="s">
        <v>306</v>
      </c>
      <c r="B8" s="132">
        <v>1</v>
      </c>
      <c r="C8" s="50">
        <f>VLOOKUP(A8,'DATA for 227'!$B:$J,7,FALSE)</f>
        <v>0</v>
      </c>
      <c r="D8" s="50">
        <f>VLOOKUP(A8,'DATA for 227'!$B:$J,8,FALSE)</f>
        <v>0</v>
      </c>
      <c r="E8" s="50" t="str">
        <f>VLOOKUP($A8,'DATA for 227'!$B:$R,9,FALSE)</f>
        <v>SERVER NOT AVAILABLE</v>
      </c>
      <c r="F8" s="50"/>
    </row>
    <row r="9" spans="1:8" x14ac:dyDescent="0.55000000000000004">
      <c r="A9" s="130" t="s">
        <v>320</v>
      </c>
      <c r="B9" s="132">
        <v>1</v>
      </c>
      <c r="C9" s="50">
        <f>VLOOKUP(A9,'DATA for 227'!$B:$J,7,FALSE)</f>
        <v>0</v>
      </c>
      <c r="D9" s="50">
        <f>VLOOKUP(A9,'DATA for 227'!$B:$J,8,FALSE)</f>
        <v>0</v>
      </c>
      <c r="E9" s="50" t="str">
        <f>VLOOKUP($A9,'DATA for 227'!$B:$R,9,FALSE)</f>
        <v>IP address couldn’t be found</v>
      </c>
      <c r="F9" s="50"/>
    </row>
    <row r="10" spans="1:8" x14ac:dyDescent="0.55000000000000004">
      <c r="A10" s="130" t="s">
        <v>352</v>
      </c>
      <c r="B10" s="132">
        <v>1</v>
      </c>
      <c r="C10" s="50">
        <f>VLOOKUP(A10,'DATA for 227'!$B:$J,7,FALSE)</f>
        <v>0</v>
      </c>
      <c r="D10" s="50">
        <f>VLOOKUP(A10,'DATA for 227'!$B:$J,8,FALSE)</f>
        <v>0</v>
      </c>
      <c r="E10" s="50" t="str">
        <f>VLOOKUP($A10,'DATA for 227'!$B:$R,9,FALSE)</f>
        <v>SERVER NOT FOUND</v>
      </c>
      <c r="F10" s="50"/>
    </row>
    <row r="11" spans="1:8" x14ac:dyDescent="0.55000000000000004">
      <c r="A11" s="130" t="s">
        <v>365</v>
      </c>
      <c r="B11" s="132">
        <v>1</v>
      </c>
      <c r="C11" s="50">
        <f>VLOOKUP(A11,'DATA for 227'!$B:$J,7,FALSE)</f>
        <v>0</v>
      </c>
      <c r="D11" s="50">
        <f>VLOOKUP(A11,'DATA for 227'!$B:$J,8,FALSE)</f>
        <v>0</v>
      </c>
      <c r="E11" s="50" t="str">
        <f>VLOOKUP($A11,'DATA for 227'!$B:$R,9,FALSE)</f>
        <v>SERVER DOESN'T EXIST</v>
      </c>
      <c r="F11" s="50"/>
    </row>
    <row r="12" spans="1:8" x14ac:dyDescent="0.55000000000000004">
      <c r="A12" s="130" t="s">
        <v>510</v>
      </c>
      <c r="B12" s="132">
        <v>1</v>
      </c>
      <c r="C12" s="50">
        <f>VLOOKUP(A12,'DATA for 227'!$B:$J,7,FALSE)</f>
        <v>0</v>
      </c>
      <c r="D12" s="50">
        <f>VLOOKUP(A12,'DATA for 227'!$B:$J,8,FALSE)</f>
        <v>0</v>
      </c>
      <c r="E12" s="50" t="str">
        <f>VLOOKUP($A12,'DATA for 227'!$B:$R,9,FALSE)</f>
        <v xml:space="preserve">server doesn't exist </v>
      </c>
      <c r="F12" s="50"/>
    </row>
    <row r="13" spans="1:8" x14ac:dyDescent="0.55000000000000004">
      <c r="A13" s="130" t="s">
        <v>522</v>
      </c>
      <c r="B13" s="132">
        <v>1</v>
      </c>
      <c r="C13" s="50">
        <f>VLOOKUP(A13,'DATA for 227'!$B:$J,7,FALSE)</f>
        <v>0</v>
      </c>
      <c r="D13" s="50">
        <f>VLOOKUP(A13,'DATA for 227'!$B:$J,8,FALSE)</f>
        <v>0</v>
      </c>
      <c r="E13" s="50" t="str">
        <f>VLOOKUP($A13,'DATA for 227'!$B:$R,9,FALSE)</f>
        <v xml:space="preserve">server doesn't exist </v>
      </c>
      <c r="F13" s="50"/>
    </row>
    <row r="14" spans="1:8" x14ac:dyDescent="0.55000000000000004">
      <c r="A14" s="130" t="s">
        <v>538</v>
      </c>
      <c r="B14" s="132">
        <v>1</v>
      </c>
      <c r="C14" s="50">
        <f>VLOOKUP(A14,'DATA for 227'!$B:$J,7,FALSE)</f>
        <v>0</v>
      </c>
      <c r="D14" s="50">
        <f>VLOOKUP(A14,'DATA for 227'!$B:$J,8,FALSE)</f>
        <v>0</v>
      </c>
      <c r="E14" s="50" t="str">
        <f>VLOOKUP($A14,'DATA for 227'!$B:$R,9,FALSE)</f>
        <v>Website under construction</v>
      </c>
      <c r="F14" s="50"/>
    </row>
    <row r="15" spans="1:8" x14ac:dyDescent="0.55000000000000004">
      <c r="A15" s="130" t="s">
        <v>541</v>
      </c>
      <c r="B15" s="132">
        <v>1</v>
      </c>
      <c r="C15" s="50">
        <f>VLOOKUP(A15,'DATA for 227'!$B:$J,7,FALSE)</f>
        <v>0</v>
      </c>
      <c r="D15" s="50">
        <f>VLOOKUP(A15,'DATA for 227'!$B:$J,8,FALSE)</f>
        <v>0</v>
      </c>
      <c r="E15" s="50" t="str">
        <f>VLOOKUP($A15,'DATA for 227'!$B:$R,9,FALSE)</f>
        <v xml:space="preserve">server doesn't exist </v>
      </c>
      <c r="F15" s="50"/>
    </row>
    <row r="16" spans="1:8" x14ac:dyDescent="0.55000000000000004">
      <c r="A16" s="130" t="s">
        <v>563</v>
      </c>
      <c r="B16" s="132">
        <v>1</v>
      </c>
      <c r="C16" s="50">
        <f>VLOOKUP(A16,'DATA for 227'!$B:$J,7,FALSE)</f>
        <v>0</v>
      </c>
      <c r="D16" s="50">
        <f>VLOOKUP(A16,'DATA for 227'!$B:$J,8,FALSE)</f>
        <v>0</v>
      </c>
      <c r="E16" s="50" t="str">
        <f>VLOOKUP($A16,'DATA for 227'!$B:$R,9,FALSE)</f>
        <v>NO WEBSITE</v>
      </c>
      <c r="F16" s="50"/>
    </row>
    <row r="17" spans="1:6" x14ac:dyDescent="0.55000000000000004">
      <c r="A17" s="130" t="s">
        <v>598</v>
      </c>
      <c r="B17" s="132">
        <v>1</v>
      </c>
      <c r="C17" s="50">
        <f>VLOOKUP(A17,'DATA for 227'!$B:$J,7,FALSE)</f>
        <v>0</v>
      </c>
      <c r="D17" s="50">
        <f>VLOOKUP(A17,'DATA for 227'!$B:$J,8,FALSE)</f>
        <v>0</v>
      </c>
      <c r="E17" s="50" t="str">
        <f>VLOOKUP($A17,'DATA for 227'!$B:$R,9,FALSE)</f>
        <v>no website</v>
      </c>
      <c r="F17" s="50"/>
    </row>
    <row r="18" spans="1:6" x14ac:dyDescent="0.55000000000000004">
      <c r="A18" s="130" t="s">
        <v>620</v>
      </c>
      <c r="B18" s="132">
        <v>1</v>
      </c>
      <c r="C18" s="50">
        <f>VLOOKUP(A18,'DATA for 227'!$B:$J,7,FALSE)</f>
        <v>0</v>
      </c>
      <c r="D18" s="50">
        <f>VLOOKUP(A18,'DATA for 227'!$B:$J,8,FALSE)</f>
        <v>0</v>
      </c>
      <c r="E18" s="50" t="str">
        <f>VLOOKUP($A18,'DATA for 227'!$B:$R,9,FALSE)</f>
        <v>no website</v>
      </c>
      <c r="F18" s="50"/>
    </row>
    <row r="19" spans="1:6" x14ac:dyDescent="0.55000000000000004">
      <c r="A19" s="130" t="s">
        <v>637</v>
      </c>
      <c r="B19" s="132">
        <v>1</v>
      </c>
      <c r="C19" s="50">
        <f>VLOOKUP(A19,'DATA for 227'!$B:$J,7,FALSE)</f>
        <v>0</v>
      </c>
      <c r="D19" s="50">
        <f>VLOOKUP(A19,'DATA for 227'!$B:$J,8,FALSE)</f>
        <v>0</v>
      </c>
      <c r="E19" s="50" t="str">
        <f>VLOOKUP($A19,'DATA for 227'!$B:$R,9,FALSE)</f>
        <v>no website</v>
      </c>
      <c r="F19" s="50"/>
    </row>
    <row r="20" spans="1:6" x14ac:dyDescent="0.55000000000000004">
      <c r="A20" s="130" t="s">
        <v>669</v>
      </c>
      <c r="B20" s="132">
        <v>1</v>
      </c>
      <c r="C20" s="50">
        <f>VLOOKUP(A20,'DATA for 227'!$B:$J,7,FALSE)</f>
        <v>0</v>
      </c>
      <c r="D20" s="50">
        <f>VLOOKUP(A20,'DATA for 227'!$B:$J,8,FALSE)</f>
        <v>0</v>
      </c>
      <c r="E20" s="50">
        <f>VLOOKUP($A20,'DATA for 227'!$B:$R,9,FALSE)</f>
        <v>0</v>
      </c>
      <c r="F20" s="50"/>
    </row>
    <row r="21" spans="1:6" x14ac:dyDescent="0.55000000000000004">
      <c r="A21" s="130" t="s">
        <v>699</v>
      </c>
      <c r="B21" s="132">
        <v>1</v>
      </c>
      <c r="C21" s="50">
        <f>VLOOKUP(A21,'DATA for 227'!$B:$J,7,FALSE)</f>
        <v>0</v>
      </c>
      <c r="D21" s="50" t="str">
        <f>VLOOKUP(A21,'DATA for 227'!$B:$J,8,FALSE)</f>
        <v>Company doesn't exist</v>
      </c>
      <c r="E21" s="50">
        <f>VLOOKUP($A21,'DATA for 227'!$B:$R,9,FALSE)</f>
        <v>0</v>
      </c>
      <c r="F21" s="50"/>
    </row>
    <row r="22" spans="1:6" x14ac:dyDescent="0.55000000000000004">
      <c r="A22" s="130" t="s">
        <v>736</v>
      </c>
      <c r="B22" s="132">
        <v>1</v>
      </c>
      <c r="C22" s="50">
        <f>VLOOKUP(A22,'DATA for 227'!$B:$J,7,FALSE)</f>
        <v>0</v>
      </c>
      <c r="D22" s="50" t="str">
        <f>VLOOKUP(A22,'DATA for 227'!$B:$J,8,FALSE)</f>
        <v>website didn't open</v>
      </c>
      <c r="E22" s="50">
        <f>VLOOKUP($A22,'DATA for 227'!$B:$R,9,FALSE)</f>
        <v>0</v>
      </c>
      <c r="F22" s="50"/>
    </row>
    <row r="23" spans="1:6" ht="57.6" x14ac:dyDescent="0.55000000000000004">
      <c r="A23" s="130" t="s">
        <v>754</v>
      </c>
      <c r="B23" s="132">
        <v>1</v>
      </c>
      <c r="C23" s="50">
        <f>VLOOKUP(A23,'DATA for 227'!$B:$J,7,FALSE)</f>
        <v>0</v>
      </c>
      <c r="D23" s="50" t="str">
        <f>VLOOKUP(A23,'DATA for 227'!$B:$J,8,FALSE)</f>
        <v>NO WEBSITE</v>
      </c>
      <c r="E23" s="50" t="str">
        <f>VLOOKUP($A23,'DATA for 227'!$B:$R,9,FALSE)</f>
        <v> Miller Mechanical Inc is a privately held company iCategorized under Mechanical Contractors. Our records show it was established in 2010 and incorporated in Indiana. Current estimates show this company has an annual revenue of 110000 and employs a staff of approximately 2.n Monticello, IN and is a Single Location business.</v>
      </c>
      <c r="F23" s="50"/>
    </row>
    <row r="24" spans="1:6" x14ac:dyDescent="0.55000000000000004">
      <c r="A24" s="130" t="s">
        <v>806</v>
      </c>
      <c r="B24" s="132">
        <v>1</v>
      </c>
      <c r="C24" s="50">
        <f>VLOOKUP(A24,'DATA for 227'!$B:$J,7,FALSE)</f>
        <v>0</v>
      </c>
      <c r="D24" s="50" t="str">
        <f>VLOOKUP(A24,'DATA for 227'!$B:$J,8,FALSE)</f>
        <v>No website</v>
      </c>
      <c r="E24" s="50">
        <f>VLOOKUP($A24,'DATA for 227'!$B:$R,9,FALSE)</f>
        <v>0</v>
      </c>
      <c r="F24" s="50"/>
    </row>
    <row r="25" spans="1:6" x14ac:dyDescent="0.55000000000000004">
      <c r="A25" s="130" t="s">
        <v>807</v>
      </c>
      <c r="B25" s="132">
        <v>1</v>
      </c>
      <c r="C25" s="50">
        <f>VLOOKUP(A25,'DATA for 227'!$B:$J,7,FALSE)</f>
        <v>0</v>
      </c>
      <c r="D25" s="50" t="str">
        <f>VLOOKUP(A25,'DATA for 227'!$B:$J,8,FALSE)</f>
        <v>No website</v>
      </c>
      <c r="E25" s="50">
        <f>VLOOKUP($A25,'DATA for 227'!$B:$R,9,FALSE)</f>
        <v>0</v>
      </c>
      <c r="F25" s="50"/>
    </row>
    <row r="26" spans="1:6" x14ac:dyDescent="0.55000000000000004">
      <c r="A26" s="12" t="s">
        <v>843</v>
      </c>
      <c r="B26" s="132">
        <v>1</v>
      </c>
      <c r="C26" s="50" t="e">
        <f>VLOOKUP(A26,'DATA for 227'!$B:$J,7,FALSE)</f>
        <v>#N/A</v>
      </c>
      <c r="D26" s="50" t="e">
        <f>VLOOKUP(A26,'DATA for 227'!$B:$J,8,FALSE)</f>
        <v>#N/A</v>
      </c>
      <c r="E26" s="50" t="e">
        <f>VLOOKUP($A26,'DATA for 227'!$B:$R,9,FALSE)</f>
        <v>#N/A</v>
      </c>
      <c r="F26" s="50"/>
    </row>
    <row r="27" spans="1:6" x14ac:dyDescent="0.55000000000000004">
      <c r="A27" s="130" t="s">
        <v>842</v>
      </c>
      <c r="B27" s="132">
        <v>1</v>
      </c>
      <c r="C27" s="50" t="str">
        <f>VLOOKUP(A27,'DATA for 227'!$B:$J,7,FALSE)</f>
        <v xml:space="preserve"> insurance company</v>
      </c>
      <c r="D27" s="50">
        <f>VLOOKUP(A27,'DATA for 227'!$B:$J,8,FALSE)</f>
        <v>0</v>
      </c>
      <c r="E27" s="50">
        <f>VLOOKUP($A27,'DATA for 227'!$B:$R,9,FALSE)</f>
        <v>0</v>
      </c>
      <c r="F27" s="50"/>
    </row>
    <row r="28" spans="1:6" x14ac:dyDescent="0.55000000000000004">
      <c r="A28" s="12" t="s">
        <v>682</v>
      </c>
      <c r="B28" s="132">
        <v>1</v>
      </c>
      <c r="C28" s="50" t="e">
        <f>VLOOKUP(A28,'DATA for 227'!$B:$J,7,FALSE)</f>
        <v>#N/A</v>
      </c>
      <c r="D28" s="50" t="e">
        <f>VLOOKUP(A28,'DATA for 227'!$B:$J,8,FALSE)</f>
        <v>#N/A</v>
      </c>
      <c r="E28" s="50" t="e">
        <f>VLOOKUP($A28,'DATA for 227'!$B:$R,9,FALSE)</f>
        <v>#N/A</v>
      </c>
      <c r="F28" s="50"/>
    </row>
    <row r="29" spans="1:6" x14ac:dyDescent="0.55000000000000004">
      <c r="A29" s="12" t="s">
        <v>131</v>
      </c>
      <c r="B29" s="132">
        <v>1</v>
      </c>
      <c r="C29" s="50" t="e">
        <f>VLOOKUP(A29,'DATA for 227'!$B:$J,7,FALSE)</f>
        <v>#N/A</v>
      </c>
      <c r="D29" s="50" t="e">
        <f>VLOOKUP(A29,'DATA for 227'!$B:$J,8,FALSE)</f>
        <v>#N/A</v>
      </c>
      <c r="E29" s="50" t="e">
        <f>VLOOKUP($A29,'DATA for 227'!$B:$R,9,FALSE)</f>
        <v>#N/A</v>
      </c>
      <c r="F29" s="50"/>
    </row>
    <row r="30" spans="1:6" ht="57.6" x14ac:dyDescent="0.55000000000000004">
      <c r="A30" s="130" t="s">
        <v>129</v>
      </c>
      <c r="B30" s="132">
        <v>1</v>
      </c>
      <c r="C30" s="50" t="str">
        <f>VLOOKUP(A30,'DATA for 227'!$B:$J,7,FALSE)</f>
        <v>agricultural ervices</v>
      </c>
      <c r="D30" s="50" t="str">
        <f>VLOOKUP(A30,'DATA for 227'!$B:$J,8,FALSE)</f>
        <v>food, suppliments, animal nutritions, logistics</v>
      </c>
      <c r="E30" s="50" t="str">
        <f>VLOOKUP($A30,'DATA for 227'!$B:$R,9,FALSE)</f>
        <v>For more than a century, the people of Archer Daniels Midland Company (NYSE: ADM) have transformed crops into products that serve the vital needs of a growing world. Today, we’re one of the world’s largest agricultural processors and food ingredient providers</v>
      </c>
      <c r="F30" s="50"/>
    </row>
    <row r="31" spans="1:6" x14ac:dyDescent="0.55000000000000004">
      <c r="A31" s="12" t="s">
        <v>121</v>
      </c>
      <c r="B31" s="132">
        <v>1</v>
      </c>
      <c r="C31" s="50" t="e">
        <f>VLOOKUP(A31,'DATA for 227'!$B:$J,7,FALSE)</f>
        <v>#N/A</v>
      </c>
      <c r="D31" s="50" t="e">
        <f>VLOOKUP(A31,'DATA for 227'!$B:$J,8,FALSE)</f>
        <v>#N/A</v>
      </c>
      <c r="E31" s="50" t="e">
        <f>VLOOKUP($A31,'DATA for 227'!$B:$R,9,FALSE)</f>
        <v>#N/A</v>
      </c>
      <c r="F31" s="50"/>
    </row>
    <row r="32" spans="1:6" ht="43.2" x14ac:dyDescent="0.55000000000000004">
      <c r="A32" s="130" t="s">
        <v>119</v>
      </c>
      <c r="B32" s="132">
        <v>1</v>
      </c>
      <c r="C32" s="50" t="str">
        <f>VLOOKUP(A32,'DATA for 227'!$B:$J,7,FALSE)</f>
        <v>agricutural solutions provider</v>
      </c>
      <c r="D32" s="50" t="str">
        <f>VLOOKUP(A32,'DATA for 227'!$B:$J,8,FALSE)</f>
        <v>Cover: Plant nutrients, agriculture, turf and ornamental, cob products and contract manufacturing</v>
      </c>
      <c r="E32" s="50" t="str">
        <f>VLOOKUP($A32,'DATA for 227'!$B:$R,9,FALSE)</f>
        <v>The Plant Nutrient Group formulates, stores, and distributes nutrient, specialty, and industrial inputs and corncob based products through our strategically located facilities and extensive network.</v>
      </c>
      <c r="F32" s="50"/>
    </row>
    <row r="33" spans="1:6" x14ac:dyDescent="0.55000000000000004">
      <c r="A33" s="12" t="s">
        <v>591</v>
      </c>
      <c r="B33" s="132">
        <v>1</v>
      </c>
      <c r="C33" s="50" t="e">
        <f>VLOOKUP(A33,'DATA for 227'!$B:$J,7,FALSE)</f>
        <v>#N/A</v>
      </c>
      <c r="D33" s="50" t="e">
        <f>VLOOKUP(A33,'DATA for 227'!$B:$J,8,FALSE)</f>
        <v>#N/A</v>
      </c>
      <c r="E33" s="50" t="e">
        <f>VLOOKUP($A33,'DATA for 227'!$B:$R,9,FALSE)</f>
        <v>#N/A</v>
      </c>
      <c r="F33" s="50"/>
    </row>
    <row r="34" spans="1:6" ht="72" x14ac:dyDescent="0.55000000000000004">
      <c r="A34" s="130" t="s">
        <v>589</v>
      </c>
      <c r="B34" s="132">
        <v>1</v>
      </c>
      <c r="C34" s="50" t="str">
        <f>VLOOKUP(A34,'DATA for 227'!$B:$J,7,FALSE)</f>
        <v>aircraft manufacturers</v>
      </c>
      <c r="D34" s="50" t="str">
        <f>VLOOKUP(A34,'DATA for 227'!$B:$J,8,FALSE)</f>
        <v>Genesis aircraft design, wind tunnels</v>
      </c>
      <c r="E34" s="50" t="str">
        <f>VLOOKUP($A34,'DATA for 227'!$B:$R,9,FALSE)</f>
        <v>A high performance aircraft that can takeoff and land on snow, water, and hard surface. Unique designs of Multipurpose Landing Gear, Telescopic Wing, and Interconnected Propeller system provide increased utility, performance, and safety. This section contains 16 information packed pages and the patents describing the innovative design features found on this new aircraft.</v>
      </c>
      <c r="F34" s="50"/>
    </row>
    <row r="35" spans="1:6" x14ac:dyDescent="0.55000000000000004">
      <c r="A35" s="12" t="s">
        <v>138</v>
      </c>
      <c r="B35" s="132">
        <v>1</v>
      </c>
      <c r="C35" s="50" t="e">
        <f>VLOOKUP(A35,'DATA for 227'!$B:$J,7,FALSE)</f>
        <v>#N/A</v>
      </c>
      <c r="D35" s="50" t="e">
        <f>VLOOKUP(A35,'DATA for 227'!$B:$J,8,FALSE)</f>
        <v>#N/A</v>
      </c>
      <c r="E35" s="50" t="e">
        <f>VLOOKUP($A35,'DATA for 227'!$B:$R,9,FALSE)</f>
        <v>#N/A</v>
      </c>
      <c r="F35" s="50"/>
    </row>
    <row r="36" spans="1:6" ht="86.4" x14ac:dyDescent="0.55000000000000004">
      <c r="A36" s="130" t="s">
        <v>136</v>
      </c>
      <c r="B36" s="132">
        <v>1</v>
      </c>
      <c r="C36" s="50" t="str">
        <f>VLOOKUP(A36,'DATA for 227'!$B:$J,7,FALSE)</f>
        <v>application protection provideer</v>
      </c>
      <c r="D36" s="50" t="str">
        <f>VLOOKUP(A36,'DATA for 227'!$B:$J,8,FALSE)</f>
        <v>Layered, Adaptive App and Data Protection                              Detection and Prevention of Application Attacks                          Enterprise App Distribution and Policy Management (Apperian)</v>
      </c>
      <c r="E36" s="50" t="str">
        <f>VLOOKUP($A36,'DATA for 227'!$B:$R,9,FALSE)</f>
        <v>Arxan, the global trusted leader of application protection solutions, delivers the confidence to build, deploy, and manage an organization’s most innovative and valuable applications. Currently protecting more than 1 billion application instances across industries including financial services, mobile payments, healthcare, automotive, gaming, and entertainment, the company provides the industry’s most comprehensive application protection solution. </v>
      </c>
      <c r="F36" s="50"/>
    </row>
    <row r="37" spans="1:6" x14ac:dyDescent="0.55000000000000004">
      <c r="A37" s="12" t="s">
        <v>79</v>
      </c>
      <c r="B37" s="132">
        <v>1</v>
      </c>
      <c r="C37" s="50" t="e">
        <f>VLOOKUP(A37,'DATA for 227'!$B:$J,7,FALSE)</f>
        <v>#N/A</v>
      </c>
      <c r="D37" s="50" t="e">
        <f>VLOOKUP(A37,'DATA for 227'!$B:$J,8,FALSE)</f>
        <v>#N/A</v>
      </c>
      <c r="E37" s="50" t="e">
        <f>VLOOKUP($A37,'DATA for 227'!$B:$R,9,FALSE)</f>
        <v>#N/A</v>
      </c>
      <c r="F37" s="50"/>
    </row>
    <row r="38" spans="1:6" x14ac:dyDescent="0.55000000000000004">
      <c r="A38" s="130" t="s">
        <v>77</v>
      </c>
      <c r="B38" s="132">
        <v>1</v>
      </c>
      <c r="C38" s="50" t="str">
        <f>VLOOKUP(A38,'DATA for 227'!$B:$J,7,FALSE)</f>
        <v>Association of legal services</v>
      </c>
      <c r="D38" s="50">
        <f>VLOOKUP(A38,'DATA for 227'!$B:$J,8,FALSE)</f>
        <v>0</v>
      </c>
      <c r="E38" s="50">
        <f>VLOOKUP($A38,'DATA for 227'!$B:$R,9,FALSE)</f>
        <v>0</v>
      </c>
      <c r="F38" s="50"/>
    </row>
    <row r="39" spans="1:6" x14ac:dyDescent="0.55000000000000004">
      <c r="A39" s="12" t="s">
        <v>397</v>
      </c>
      <c r="B39" s="132">
        <v>1</v>
      </c>
      <c r="C39" s="50" t="e">
        <f>VLOOKUP(A39,'DATA for 227'!$B:$J,7,FALSE)</f>
        <v>#N/A</v>
      </c>
      <c r="D39" s="50" t="e">
        <f>VLOOKUP(A39,'DATA for 227'!$B:$J,8,FALSE)</f>
        <v>#N/A</v>
      </c>
      <c r="E39" s="50" t="e">
        <f>VLOOKUP($A39,'DATA for 227'!$B:$R,9,FALSE)</f>
        <v>#N/A</v>
      </c>
      <c r="F39" s="50"/>
    </row>
    <row r="40" spans="1:6" ht="57.6" x14ac:dyDescent="0.55000000000000004">
      <c r="A40" s="130" t="s">
        <v>395</v>
      </c>
      <c r="B40" s="132">
        <v>1</v>
      </c>
      <c r="C40" s="50" t="str">
        <f>VLOOKUP(A40,'DATA for 227'!$B:$J,7,FALSE)</f>
        <v>Audiology hospital</v>
      </c>
      <c r="D40" s="50" t="str">
        <f>VLOOKUP(A40,'DATA for 227'!$B:$J,8,FALSE)</f>
        <v>Services: hearing evaluation, hearing aid solutions, follow-up services. Hearing aid products: iPhone, invisible products, receiver-in-canal, completely-in-canal, in-the canal, behind the ear, in the ear, single sided hearing, wireless accessories.</v>
      </c>
      <c r="E40" s="50" t="str">
        <f>VLOOKUP($A40,'DATA for 227'!$B:$R,9,FALSE)</f>
        <v>Crawfordsville Audiology has been in business for over 20 years. We strive to offer you the best hearing instruments available. Our expert staff will provide you with the level of service and expertise you’d expect from an experienced hearing professional.</v>
      </c>
      <c r="F40" s="50"/>
    </row>
    <row r="41" spans="1:6" x14ac:dyDescent="0.55000000000000004">
      <c r="A41" s="12" t="s">
        <v>645</v>
      </c>
      <c r="B41" s="132">
        <v>1</v>
      </c>
      <c r="C41" s="50" t="e">
        <f>VLOOKUP(A41,'DATA for 227'!$B:$J,7,FALSE)</f>
        <v>#N/A</v>
      </c>
      <c r="D41" s="50" t="e">
        <f>VLOOKUP(A41,'DATA for 227'!$B:$J,8,FALSE)</f>
        <v>#N/A</v>
      </c>
      <c r="E41" s="50" t="e">
        <f>VLOOKUP($A41,'DATA for 227'!$B:$R,9,FALSE)</f>
        <v>#N/A</v>
      </c>
      <c r="F41" s="50"/>
    </row>
    <row r="42" spans="1:6" ht="72" x14ac:dyDescent="0.55000000000000004">
      <c r="A42" s="130" t="s">
        <v>643</v>
      </c>
      <c r="B42" s="132">
        <v>1</v>
      </c>
      <c r="C42" s="50" t="str">
        <f>VLOOKUP(A42,'DATA for 227'!$B:$J,7,FALSE)</f>
        <v>automotive supplier</v>
      </c>
      <c r="D42" s="50" t="str">
        <f>VLOOKUP(A42,'DATA for 227'!$B:$J,8,FALSE)</f>
        <v>brake components, seat assemblies, chassis Misc, anti-vibration components, suspension components</v>
      </c>
      <c r="E42" s="50" t="str">
        <f>VLOOKUP($A42,'DATA for 227'!$B:$R,9,FALSE)</f>
        <v>Heritage Products is a world class automotive supplier.  We specialize in metal stamping, mig welding, e-coat painting and assembly of safety critical components including but not limited to, suspension parts, brake levers, parking brakes, accelerator pedals, engine mount brackets and catalytic converters just to name a few.</v>
      </c>
      <c r="F42" s="50"/>
    </row>
    <row r="43" spans="1:6" x14ac:dyDescent="0.55000000000000004">
      <c r="A43" s="12" t="s">
        <v>515</v>
      </c>
      <c r="B43" s="132">
        <v>1</v>
      </c>
      <c r="C43" s="50" t="e">
        <f>VLOOKUP(A43,'DATA for 227'!$B:$J,7,FALSE)</f>
        <v>#N/A</v>
      </c>
      <c r="D43" s="50" t="e">
        <f>VLOOKUP(A43,'DATA for 227'!$B:$J,8,FALSE)</f>
        <v>#N/A</v>
      </c>
      <c r="E43" s="50" t="e">
        <f>VLOOKUP($A43,'DATA for 227'!$B:$R,9,FALSE)</f>
        <v>#N/A</v>
      </c>
      <c r="F43" s="50"/>
    </row>
    <row r="44" spans="1:6" ht="72" x14ac:dyDescent="0.55000000000000004">
      <c r="A44" s="130" t="s">
        <v>513</v>
      </c>
      <c r="B44" s="132">
        <v>1</v>
      </c>
      <c r="C44" s="50" t="str">
        <f>VLOOKUP(A44,'DATA for 227'!$B:$J,7,FALSE)</f>
        <v>biopharmaceutical company</v>
      </c>
      <c r="D44" s="50">
        <f>VLOOKUP(A44,'DATA for 227'!$B:$J,8,FALSE)</f>
        <v>0</v>
      </c>
      <c r="E44" s="50" t="str">
        <f>VLOOKUP($A44,'DATA for 227'!$B:$R,9,FALSE)</f>
        <v>Endocyte is advancing the first technology platform for the creation of small molecule drug conjugates (a.k.a. SMDCs), which consist of a small molecule linked to a potent drug, and is developing a pipeline of SMDCs together with non-invasive companion imaging agents for cancer, inflammatory diseases and kidney disease (autosomal-dominant polycystic kidney disease/ADPKDor PKD)</v>
      </c>
      <c r="F44" s="50"/>
    </row>
    <row r="45" spans="1:6" x14ac:dyDescent="0.55000000000000004">
      <c r="A45" s="12" t="s">
        <v>830</v>
      </c>
      <c r="B45" s="132">
        <v>1</v>
      </c>
      <c r="C45" s="50" t="e">
        <f>VLOOKUP(A45,'DATA for 227'!$B:$J,7,FALSE)</f>
        <v>#N/A</v>
      </c>
      <c r="D45" s="50" t="e">
        <f>VLOOKUP(A45,'DATA for 227'!$B:$J,8,FALSE)</f>
        <v>#N/A</v>
      </c>
      <c r="E45" s="50" t="e">
        <f>VLOOKUP($A45,'DATA for 227'!$B:$R,9,FALSE)</f>
        <v>#N/A</v>
      </c>
      <c r="F45" s="50"/>
    </row>
    <row r="46" spans="1:6" x14ac:dyDescent="0.55000000000000004">
      <c r="A46" s="130" t="s">
        <v>828</v>
      </c>
      <c r="B46" s="132">
        <v>1</v>
      </c>
      <c r="C46" s="50" t="str">
        <f>VLOOKUP(A46,'DATA for 227'!$B:$J,7,FALSE)</f>
        <v>brewing company (pub)</v>
      </c>
      <c r="D46" s="50" t="str">
        <f>VLOOKUP(A46,'DATA for 227'!$B:$J,8,FALSE)</f>
        <v>beverage and food</v>
      </c>
      <c r="E46" s="50">
        <f>VLOOKUP($A46,'DATA for 227'!$B:$R,9,FALSE)</f>
        <v>0</v>
      </c>
      <c r="F46" s="50"/>
    </row>
    <row r="47" spans="1:6" x14ac:dyDescent="0.55000000000000004">
      <c r="A47" s="12" t="s">
        <v>796</v>
      </c>
      <c r="B47" s="132">
        <v>1</v>
      </c>
      <c r="C47" s="50" t="e">
        <f>VLOOKUP(A47,'DATA for 227'!$B:$J,7,FALSE)</f>
        <v>#N/A</v>
      </c>
      <c r="D47" s="50" t="e">
        <f>VLOOKUP(A47,'DATA for 227'!$B:$J,8,FALSE)</f>
        <v>#N/A</v>
      </c>
      <c r="E47" s="50" t="e">
        <f>VLOOKUP($A47,'DATA for 227'!$B:$R,9,FALSE)</f>
        <v>#N/A</v>
      </c>
      <c r="F47" s="50"/>
    </row>
    <row r="48" spans="1:6" ht="28.8" x14ac:dyDescent="0.55000000000000004">
      <c r="A48" s="130" t="s">
        <v>794</v>
      </c>
      <c r="B48" s="132">
        <v>1</v>
      </c>
      <c r="C48" s="50" t="str">
        <f>VLOOKUP(A48,'DATA for 227'!$B:$J,7,FALSE)</f>
        <v>business mgmt consultant</v>
      </c>
      <c r="D48" s="50" t="str">
        <f>VLOOKUP(A48,'DATA for 227'!$B:$J,8,FALSE)</f>
        <v>How they help:Grow Your Profits,Improve Your Marketing,Management Programs,For Framers</v>
      </c>
      <c r="E48" s="50">
        <f>VLOOKUP($A48,'DATA for 227'!$B:$R,9,FALSE)</f>
        <v>0</v>
      </c>
      <c r="F48" s="50"/>
    </row>
    <row r="49" spans="1:6" x14ac:dyDescent="0.55000000000000004">
      <c r="A49" s="12" t="s">
        <v>507</v>
      </c>
      <c r="B49" s="132">
        <v>1</v>
      </c>
      <c r="C49" s="50" t="e">
        <f>VLOOKUP(A49,'DATA for 227'!$B:$J,7,FALSE)</f>
        <v>#N/A</v>
      </c>
      <c r="D49" s="50" t="e">
        <f>VLOOKUP(A49,'DATA for 227'!$B:$J,8,FALSE)</f>
        <v>#N/A</v>
      </c>
      <c r="E49" s="50" t="e">
        <f>VLOOKUP($A49,'DATA for 227'!$B:$R,9,FALSE)</f>
        <v>#N/A</v>
      </c>
      <c r="F49" s="50"/>
    </row>
    <row r="50" spans="1:6" ht="115.2" x14ac:dyDescent="0.55000000000000004">
      <c r="A50" s="130" t="s">
        <v>505</v>
      </c>
      <c r="B50" s="132">
        <v>1</v>
      </c>
      <c r="C50" s="50" t="str">
        <f>VLOOKUP(A50,'DATA for 227'!$B:$J,7,FALSE)</f>
        <v>Business to business service</v>
      </c>
      <c r="D50" s="50" t="str">
        <f>VLOOKUP(A50,'DATA for 227'!$B:$J,8,FALSE)</f>
        <v>EMP PRODUCTS, BARCODE SCANNERS, BARCODE VERIFIERS, INKJET AND LASER PART MARK, LABELING EQUIPMENT &amp; SUPPLIES, MOBILE COMPUTING SOLUTIONS, RFID, MACHINE VISION, WIRELESS LAN INFRASTRUCTURE, SOFTWARE SOLUTIONS</v>
      </c>
      <c r="E50" s="50" t="str">
        <f>VLOOKUP($A50,'DATA for 227'!$B:$R,9,FALSE)</f>
        <v>Electronic Solutions Company, Inc. is now a part of the EMP Technical Group;                                                  EMP Technical Group is a leading systems integrator specializing in barcode, RFID, and Automated Data Capture (ADC) systems. We offer integration services to assist our customers in implementing cost-effective solutions. We specialize in solutions for warehousing, manufacturing, asset management, ERP, Mobile Workforce and more. Our customers range in size from small, startup operations to large, Fortune 1000 firms. We are conveniently located in Westfield, Indiana, a few minutes north of Indianapolis. Our customers are located throughout the Midwest.</v>
      </c>
      <c r="F50" s="50"/>
    </row>
    <row r="51" spans="1:6" x14ac:dyDescent="0.55000000000000004">
      <c r="A51" s="12" t="s">
        <v>428</v>
      </c>
      <c r="B51" s="132">
        <v>1</v>
      </c>
      <c r="C51" s="50" t="e">
        <f>VLOOKUP(A51,'DATA for 227'!$B:$J,7,FALSE)</f>
        <v>#N/A</v>
      </c>
      <c r="D51" s="50" t="e">
        <f>VLOOKUP(A51,'DATA for 227'!$B:$J,8,FALSE)</f>
        <v>#N/A</v>
      </c>
      <c r="E51" s="50" t="e">
        <f>VLOOKUP($A51,'DATA for 227'!$B:$R,9,FALSE)</f>
        <v>#N/A</v>
      </c>
      <c r="F51" s="50"/>
    </row>
    <row r="52" spans="1:6" ht="230.4" x14ac:dyDescent="0.55000000000000004">
      <c r="A52" s="130" t="s">
        <v>426</v>
      </c>
      <c r="B52" s="132">
        <v>1</v>
      </c>
      <c r="C52" s="50" t="str">
        <f>VLOOKUP(A52,'DATA for 227'!$B:$J,7,FALSE)</f>
        <v>carpet and flooring retailer store</v>
      </c>
      <c r="D52" s="50" t="str">
        <f>VLOOKUP(A52,'DATA for 227'!$B:$J,8,FALSE)</f>
        <v>Entrance, , Aluminum Mats, , Recessed Application, , Indoor, , Outdoor, , Surface Application, , Indoor, , Outdoor, , Logo, , Indoor, , Outdoor, , Carpet Tiles, , Wet Area, , Runners: Anti-Fatigue, , Safety, , Kitchen, , Switchboard, , Rubber, , Vinyl, , Carpet, , Kitchen, , Commercial Kitchen / Restaurant Applications, , Fryer/Cooking Areas, , Dish Wash Stations, , Walk In Refrigerators and Freezers, , Bar/Hostess Areas, , Residential, , Anti-Fatigue, , Industrial, , Counter Areas and Runners, , Kitchen, , Interlocking Tiles, , Home Use, , Welding Areas, , Exercise, , Interlocking Tiles, , Garage Applicatons, , Shower - Wet - Pool Areas, , Anti-Fatigue, , Athletic Flooring, , TradeShows, , Play Rooms, , Salon, , Residential, , Entrance, , Kitchen, , Home Gym, , Anti-Fatigue, , Pool - Spa Areas, , Garage Area, , Industrial, , Anti-Fatigue, , Safety, , Welding Areas, , Tradeshow, , Safety, , Electric Shock Protection - Switchboard, , Logo, , Anti-Fatigue, , Garage, , Garage Mats, , Garage Tiles, , Stall Mats</v>
      </c>
      <c r="E52" s="50">
        <f>VLOOKUP($A52,'DATA for 227'!$B:$R,9,FALSE)</f>
        <v>0</v>
      </c>
      <c r="F52" s="50"/>
    </row>
    <row r="53" spans="1:6" x14ac:dyDescent="0.55000000000000004">
      <c r="A53" s="12" t="s">
        <v>479</v>
      </c>
      <c r="B53" s="132">
        <v>1</v>
      </c>
      <c r="C53" s="50" t="e">
        <f>VLOOKUP(A53,'DATA for 227'!$B:$J,7,FALSE)</f>
        <v>#N/A</v>
      </c>
      <c r="D53" s="50" t="e">
        <f>VLOOKUP(A53,'DATA for 227'!$B:$J,8,FALSE)</f>
        <v>#N/A</v>
      </c>
      <c r="E53" s="50" t="e">
        <f>VLOOKUP($A53,'DATA for 227'!$B:$R,9,FALSE)</f>
        <v>#N/A</v>
      </c>
      <c r="F53" s="50"/>
    </row>
    <row r="54" spans="1:6" ht="57.6" x14ac:dyDescent="0.55000000000000004">
      <c r="A54" s="130" t="s">
        <v>477</v>
      </c>
      <c r="B54" s="132">
        <v>1</v>
      </c>
      <c r="C54" s="50" t="str">
        <f>VLOOKUP(A54,'DATA for 227'!$B:$J,7,FALSE)</f>
        <v xml:space="preserve">chemical plant </v>
      </c>
      <c r="D54" s="50" t="str">
        <f>VLOOKUP(A54,'DATA for 227'!$B:$J,8,FALSE)</f>
        <v>DSM targets 17 global markets such as Animal Nutrition, automotive, furniture, textiles etc.. Which also includes paint and coatings - there is a chemical plant in Clinton county, indiana</v>
      </c>
      <c r="E54" s="50" t="str">
        <f>VLOOKUP($A54,'DATA for 227'!$B:$R,9,FALSE)</f>
        <v>Royal DSM is a purpose-led global science-based company in Nutrition, Health and Sustainable Living. DSM delivers innovative business solutions for human nutrition, animal nutrition, personal care and aroma, medical devices, green products and applications, and new mobility and connectivity.</v>
      </c>
      <c r="F54" s="50"/>
    </row>
    <row r="55" spans="1:6" x14ac:dyDescent="0.55000000000000004">
      <c r="A55" s="12" t="s">
        <v>664</v>
      </c>
      <c r="B55" s="132">
        <v>2</v>
      </c>
      <c r="C55" s="50" t="e">
        <f>VLOOKUP(A55,'DATA for 227'!$B:$J,7,FALSE)</f>
        <v>#N/A</v>
      </c>
      <c r="D55" s="50" t="e">
        <f>VLOOKUP(A55,'DATA for 227'!$B:$J,8,FALSE)</f>
        <v>#N/A</v>
      </c>
      <c r="E55" s="50" t="e">
        <f>VLOOKUP($A55,'DATA for 227'!$B:$R,9,FALSE)</f>
        <v>#N/A</v>
      </c>
      <c r="F55" s="50"/>
    </row>
    <row r="56" spans="1:6" ht="43.2" x14ac:dyDescent="0.55000000000000004">
      <c r="A56" s="130" t="s">
        <v>662</v>
      </c>
      <c r="B56" s="132">
        <v>1</v>
      </c>
      <c r="C56" s="50" t="str">
        <f>VLOOKUP(A56,'DATA for 227'!$B:$J,7,FALSE)</f>
        <v>Chemicals industry</v>
      </c>
      <c r="D56" s="50">
        <f>VLOOKUP(A56,'DATA for 227'!$B:$J,8,FALSE)</f>
        <v>0</v>
      </c>
      <c r="E56" s="50" t="str">
        <f>VLOOKUP($A56,'DATA for 227'!$B:$R,9,FALSE)</f>
        <v>Houghton Fluidcare Inc. offers provides chemical management. Houghton Fluidcare Inc. was incorporated in 1999 and is based in Lafayette, Indiana.  Houghton Fluidcare Inc. operates as a subsidiary of Houghton International Inc.</v>
      </c>
      <c r="F56" s="50"/>
    </row>
    <row r="57" spans="1:6" ht="72" x14ac:dyDescent="0.55000000000000004">
      <c r="A57" s="130" t="s">
        <v>666</v>
      </c>
      <c r="B57" s="132">
        <v>1</v>
      </c>
      <c r="C57" s="50" t="str">
        <f>VLOOKUP(A57,'DATA for 227'!$B:$J,7,FALSE)</f>
        <v>Chemicals industry</v>
      </c>
      <c r="D57" s="50" t="str">
        <f>VLOOKUP(A57,'DATA for 227'!$B:$J,8,FALSE)</f>
        <v xml:space="preserve"> Houghton delivers solutions and services to meet challenges in industries like: Aerospace, Aluminium Finishing, Automotive Components, Automotive OEM, Bearing, Beverage Can, General Industry, Heat Treatment, Heavy Machinery, Mining, Non-Ferrous, Offshore, Steel, </v>
      </c>
      <c r="E57" s="50" t="str">
        <f>VLOOKUP($A57,'DATA for 227'!$B:$R,9,FALSE)</f>
        <v>Houghton International is a global leader in delivering advanced metalworking fluids and services for the automotive, aerospace, metals, mining, machinery, offshore and beverage industries</v>
      </c>
      <c r="F57" s="50"/>
    </row>
    <row r="58" spans="1:6" x14ac:dyDescent="0.55000000000000004">
      <c r="A58" s="12" t="s">
        <v>534</v>
      </c>
      <c r="B58" s="132">
        <v>2</v>
      </c>
      <c r="C58" s="50" t="e">
        <f>VLOOKUP(A58,'DATA for 227'!$B:$J,7,FALSE)</f>
        <v>#N/A</v>
      </c>
      <c r="D58" s="50" t="e">
        <f>VLOOKUP(A58,'DATA for 227'!$B:$J,8,FALSE)</f>
        <v>#N/A</v>
      </c>
      <c r="E58" s="50" t="e">
        <f>VLOOKUP($A58,'DATA for 227'!$B:$R,9,FALSE)</f>
        <v>#N/A</v>
      </c>
      <c r="F58" s="50"/>
    </row>
    <row r="59" spans="1:6" x14ac:dyDescent="0.55000000000000004">
      <c r="A59" s="130" t="s">
        <v>532</v>
      </c>
      <c r="B59" s="132">
        <v>1</v>
      </c>
      <c r="C59" s="50" t="str">
        <f>VLOOKUP(A59,'DATA for 227'!$B:$J,7,FALSE)</f>
        <v xml:space="preserve">chemicals manufacturer </v>
      </c>
      <c r="D59" s="50">
        <f>VLOOKUP(A59,'DATA for 227'!$B:$J,8,FALSE)</f>
        <v>0</v>
      </c>
      <c r="E59" s="50">
        <f>VLOOKUP($A59,'DATA for 227'!$B:$R,9,FALSE)</f>
        <v>0</v>
      </c>
      <c r="F59" s="50"/>
    </row>
    <row r="60" spans="1:6" x14ac:dyDescent="0.55000000000000004">
      <c r="A60" s="130" t="s">
        <v>536</v>
      </c>
      <c r="B60" s="132">
        <v>1</v>
      </c>
      <c r="C60" s="50" t="str">
        <f>VLOOKUP(A60,'DATA for 227'!$B:$J,7,FALSE)</f>
        <v xml:space="preserve">chemicals manufacturer </v>
      </c>
      <c r="D60" s="50">
        <f>VLOOKUP(A60,'DATA for 227'!$B:$J,8,FALSE)</f>
        <v>0</v>
      </c>
      <c r="E60" s="50">
        <f>VLOOKUP($A60,'DATA for 227'!$B:$R,9,FALSE)</f>
        <v>0</v>
      </c>
      <c r="F60" s="50"/>
    </row>
    <row r="61" spans="1:6" x14ac:dyDescent="0.55000000000000004">
      <c r="A61" s="12" t="s">
        <v>199</v>
      </c>
      <c r="B61" s="132">
        <v>1</v>
      </c>
      <c r="C61" s="50" t="e">
        <f>VLOOKUP(A61,'DATA for 227'!$B:$J,7,FALSE)</f>
        <v>#N/A</v>
      </c>
      <c r="D61" s="50" t="e">
        <f>VLOOKUP(A61,'DATA for 227'!$B:$J,8,FALSE)</f>
        <v>#N/A</v>
      </c>
      <c r="E61" s="50" t="e">
        <f>VLOOKUP($A61,'DATA for 227'!$B:$R,9,FALSE)</f>
        <v>#N/A</v>
      </c>
      <c r="F61" s="50"/>
    </row>
    <row r="62" spans="1:6" x14ac:dyDescent="0.55000000000000004">
      <c r="A62" s="130" t="s">
        <v>197</v>
      </c>
      <c r="B62" s="132">
        <v>1</v>
      </c>
      <c r="C62" s="50" t="str">
        <f>VLOOKUP(A62,'DATA for 227'!$B:$J,7,FALSE)</f>
        <v>clinical services</v>
      </c>
      <c r="D62" s="50" t="str">
        <f>VLOOKUP(A62,'DATA for 227'!$B:$J,8,FALSE)</f>
        <v>DNA testing, drug testing, blood testing</v>
      </c>
      <c r="E62" s="50">
        <f>VLOOKUP($A62,'DATA for 227'!$B:$R,9,FALSE)</f>
        <v>0</v>
      </c>
      <c r="F62" s="50"/>
    </row>
    <row r="63" spans="1:6" x14ac:dyDescent="0.55000000000000004">
      <c r="A63" s="12" t="s">
        <v>374</v>
      </c>
      <c r="B63" s="132">
        <v>1</v>
      </c>
      <c r="C63" s="50" t="e">
        <f>VLOOKUP(A63,'DATA for 227'!$B:$J,7,FALSE)</f>
        <v>#N/A</v>
      </c>
      <c r="D63" s="50" t="e">
        <f>VLOOKUP(A63,'DATA for 227'!$B:$J,8,FALSE)</f>
        <v>#N/A</v>
      </c>
      <c r="E63" s="50" t="e">
        <f>VLOOKUP($A63,'DATA for 227'!$B:$R,9,FALSE)</f>
        <v>#N/A</v>
      </c>
      <c r="F63" s="50"/>
    </row>
    <row r="64" spans="1:6" ht="86.4" x14ac:dyDescent="0.55000000000000004">
      <c r="A64" s="130" t="s">
        <v>372</v>
      </c>
      <c r="B64" s="132">
        <v>1</v>
      </c>
      <c r="C64" s="50" t="str">
        <f>VLOOKUP(A64,'DATA for 227'!$B:$J,7,FALSE)</f>
        <v>coffee shop</v>
      </c>
      <c r="D64" s="50">
        <f>VLOOKUP(A64,'DATA for 227'!$B:$J,8,FALSE)</f>
        <v>0</v>
      </c>
      <c r="E64" s="50" t="str">
        <f>VLOOKUP($A64,'DATA for 227'!$B:$R,9,FALSE)</f>
        <v>We source Copper Moon Coffee from small and large coffee farmers throughout the world. Many of our coffees are harvested on lush high mountain hillsides in tropical climates. We only select premium beans that are full of flavor, and best represent the land and climate in which they are grown. We are also proud to offer many Certified Organic and Fair Tradecoffees that have been sustainably nurtured by caring farmers</v>
      </c>
      <c r="F64" s="50"/>
    </row>
    <row r="65" spans="1:6" x14ac:dyDescent="0.55000000000000004">
      <c r="A65" s="12" t="s">
        <v>1258</v>
      </c>
      <c r="B65" s="132">
        <v>1</v>
      </c>
      <c r="C65" s="50" t="e">
        <f>VLOOKUP(A65,'DATA for 227'!$B:$J,7,FALSE)</f>
        <v>#N/A</v>
      </c>
      <c r="D65" s="50" t="e">
        <f>VLOOKUP(A65,'DATA for 227'!$B:$J,8,FALSE)</f>
        <v>#N/A</v>
      </c>
      <c r="E65" s="50" t="e">
        <f>VLOOKUP($A65,'DATA for 227'!$B:$R,9,FALSE)</f>
        <v>#N/A</v>
      </c>
      <c r="F65" s="50"/>
    </row>
    <row r="66" spans="1:6" ht="72" x14ac:dyDescent="0.55000000000000004">
      <c r="A66" s="130" t="s">
        <v>1110</v>
      </c>
      <c r="B66" s="132">
        <v>1</v>
      </c>
      <c r="C66" s="50" t="str">
        <f>VLOOKUP(A66,'DATA for 227'!$B:$J,7,FALSE)</f>
        <v>Construction and metal fabrication</v>
      </c>
      <c r="D66" s="50" t="str">
        <f>VLOOKUP(A66,'DATA for 227'!$B:$J,8,FALSE)</f>
        <v>Construction services: Carpentry,,Concrete,,Cranes,,Insulation,,Ironwork,,Millwrights,,Pipefitting,,Scaffolding,,                        Metal Fab: Projects include but not limited to fan housings, duct work, grain chutes and bins, pressure vessels.</v>
      </c>
      <c r="E66" s="50" t="str">
        <f>VLOOKUP($A66,'DATA for 227'!$B:$R,9,FALSE)</f>
        <v>Our metal fabrication facilities — equipped with CNC burn tables and drilling machines, shot-blasting cabinets and more — work with over a million pounds of steel each year.</v>
      </c>
      <c r="F66" s="50"/>
    </row>
    <row r="67" spans="1:6" x14ac:dyDescent="0.55000000000000004">
      <c r="A67" s="12" t="s">
        <v>66</v>
      </c>
      <c r="B67" s="132">
        <v>3</v>
      </c>
      <c r="C67" s="50" t="e">
        <f>VLOOKUP(A67,'DATA for 227'!$B:$J,7,FALSE)</f>
        <v>#N/A</v>
      </c>
      <c r="D67" s="50" t="e">
        <f>VLOOKUP(A67,'DATA for 227'!$B:$J,8,FALSE)</f>
        <v>#N/A</v>
      </c>
      <c r="E67" s="50" t="e">
        <f>VLOOKUP($A67,'DATA for 227'!$B:$R,9,FALSE)</f>
        <v>#N/A</v>
      </c>
      <c r="F67" s="50"/>
    </row>
    <row r="68" spans="1:6" x14ac:dyDescent="0.55000000000000004">
      <c r="A68" s="130" t="s">
        <v>64</v>
      </c>
      <c r="B68" s="132">
        <v>1</v>
      </c>
      <c r="C68" s="50" t="str">
        <f>VLOOKUP(A68,'DATA for 227'!$B:$J,7,FALSE)</f>
        <v>consultant services</v>
      </c>
      <c r="D68" s="50">
        <f>VLOOKUP(A68,'DATA for 227'!$B:$J,8,FALSE)</f>
        <v>0</v>
      </c>
      <c r="E68" s="50" t="str">
        <f>VLOOKUP($A68,'DATA for 227'!$B:$R,9,FALSE)</f>
        <v>providers of lighting and building management solutions</v>
      </c>
      <c r="F68" s="50"/>
    </row>
    <row r="69" spans="1:6" ht="43.2" x14ac:dyDescent="0.55000000000000004">
      <c r="A69" s="130" t="s">
        <v>69</v>
      </c>
      <c r="B69" s="132">
        <v>1</v>
      </c>
      <c r="C69" s="50" t="str">
        <f>VLOOKUP(A69,'DATA for 227'!$B:$J,7,FALSE)</f>
        <v>Consultant services</v>
      </c>
      <c r="D69" s="50">
        <f>VLOOKUP(A69,'DATA for 227'!$B:$J,8,FALSE)</f>
        <v>0</v>
      </c>
      <c r="E69" s="50" t="str">
        <f>VLOOKUP($A69,'DATA for 227'!$B:$R,9,FALSE)</f>
        <v>A design/build electrical contractor specializing in all areas of design, installation and maintenance for the lighting, electrical and signage specialty fields; Lighting, electrical and signage services</v>
      </c>
      <c r="F69" s="50"/>
    </row>
    <row r="70" spans="1:6" ht="57.6" x14ac:dyDescent="0.55000000000000004">
      <c r="A70" s="130" t="s">
        <v>438</v>
      </c>
      <c r="B70" s="132">
        <v>1</v>
      </c>
      <c r="C70" s="50" t="str">
        <f>VLOOKUP(A70,'DATA for 227'!$B:$J,7,FALSE)</f>
        <v>Consultant services</v>
      </c>
      <c r="D70" s="50" t="str">
        <f>VLOOKUP(A70,'DATA for 227'!$B:$J,8,FALSE)</f>
        <v>Business management consultant; SPECIALITIES: Roadway and Site Lighting, Water/Wastewater electrical design, Airport LIghting, and Industrial and Railway Lighting</v>
      </c>
      <c r="E70" s="50" t="str">
        <f>VLOOKUP($A70,'DATA for 227'!$B:$R,9,FALSE)</f>
        <v>The company is registered as a Woman Business Enterprise in a number of jurisdictions including the State of Indiana, and the City of Indianapolis, as well as being DBE and SB certified. We are certified by INDOT to do roadway and site lighting . Debbie is licensed in Indian, North Carolina, Georgia, Virginia, and Michigan.</v>
      </c>
      <c r="F70" s="50"/>
    </row>
    <row r="71" spans="1:6" x14ac:dyDescent="0.55000000000000004">
      <c r="A71" s="12" t="s">
        <v>303</v>
      </c>
      <c r="B71" s="132">
        <v>2</v>
      </c>
      <c r="C71" s="50" t="e">
        <f>VLOOKUP(A71,'DATA for 227'!$B:$J,7,FALSE)</f>
        <v>#N/A</v>
      </c>
      <c r="D71" s="50" t="e">
        <f>VLOOKUP(A71,'DATA for 227'!$B:$J,8,FALSE)</f>
        <v>#N/A</v>
      </c>
      <c r="E71" s="50" t="e">
        <f>VLOOKUP($A71,'DATA for 227'!$B:$R,9,FALSE)</f>
        <v>#N/A</v>
      </c>
      <c r="F71" s="50"/>
    </row>
    <row r="72" spans="1:6" ht="72" x14ac:dyDescent="0.55000000000000004">
      <c r="A72" s="130" t="s">
        <v>301</v>
      </c>
      <c r="B72" s="132">
        <v>1</v>
      </c>
      <c r="C72" s="50" t="str">
        <f>VLOOKUP(A72,'DATA for 227'!$B:$J,7,FALSE)</f>
        <v>Consultants</v>
      </c>
      <c r="D72" s="50" t="str">
        <f>VLOOKUP(A72,'DATA for 227'!$B:$J,8,FALSE)</f>
        <v>Services:, Business Management Consulting, Tax Resolution &amp; Preparation-Personal &amp; Business, Payroll &amp; Bookkeeping Services, Financial Planning &amp; Financial Advisement, Financial Statements, Crisis Management, CFO &amp; Controller Services, Accounting , IRS Mediation and Resolution, Accounts Payable &amp; Accounts Receivable</v>
      </c>
      <c r="E72" s="50" t="str">
        <f>VLOOKUP($A72,'DATA for 227'!$B:$R,9,FALSE)</f>
        <v xml:space="preserve">CFO TO GO® is an affordable way to have a senior-level CFO or Controller involved with your company. We help entrepreneurs succeed by offering enterprise level service for small and midsize companies. </v>
      </c>
      <c r="F72" s="50"/>
    </row>
    <row r="73" spans="1:6" ht="72" x14ac:dyDescent="0.55000000000000004">
      <c r="A73" s="130" t="s">
        <v>732</v>
      </c>
      <c r="B73" s="132">
        <v>1</v>
      </c>
      <c r="C73" s="50" t="str">
        <f>VLOOKUP(A73,'DATA for 227'!$B:$J,7,FALSE)</f>
        <v>Consultants</v>
      </c>
      <c r="D73" s="50" t="str">
        <f>VLOOKUP(A73,'DATA for 227'!$B:$J,8,FALSE)</f>
        <v>What they offer: Customer Engagement: Intelligent Virtual Assistants, Social Customer Care: Interactions Digital Roots, Why Interactions: Do More with Interactions</v>
      </c>
      <c r="E73" s="50" t="str">
        <f>VLOOKUP($A73,'DATA for 227'!$B:$R,9,FALSE)</f>
        <v>Who they help: Communications, Finance &amp; Banking, Healthcare, Insurance, Restaurants, Retail &amp; Technology, Travel &amp; Hospitality, Utilities                       How they do: 
Adaptive Understanding: AI with a Human Touch, Speech &amp; Language Solutions: Powering Intelligent Applications, Security &amp; Privacy: Security at an Enterprise Scale</v>
      </c>
      <c r="F73" s="50"/>
    </row>
    <row r="74" spans="1:6" x14ac:dyDescent="0.55000000000000004">
      <c r="A74" s="12" t="s">
        <v>634</v>
      </c>
      <c r="B74" s="132">
        <v>1</v>
      </c>
      <c r="C74" s="50" t="e">
        <f>VLOOKUP(A74,'DATA for 227'!$B:$J,7,FALSE)</f>
        <v>#N/A</v>
      </c>
      <c r="D74" s="50" t="e">
        <f>VLOOKUP(A74,'DATA for 227'!$B:$J,8,FALSE)</f>
        <v>#N/A</v>
      </c>
      <c r="E74" s="50" t="e">
        <f>VLOOKUP($A74,'DATA for 227'!$B:$R,9,FALSE)</f>
        <v>#N/A</v>
      </c>
      <c r="F74" s="50"/>
    </row>
    <row r="75" spans="1:6" ht="28.8" x14ac:dyDescent="0.55000000000000004">
      <c r="A75" s="130" t="s">
        <v>632</v>
      </c>
      <c r="B75" s="132">
        <v>1</v>
      </c>
      <c r="C75" s="50" t="str">
        <f>VLOOKUP(A75,'DATA for 227'!$B:$J,7,FALSE)</f>
        <v xml:space="preserve">Consulting services </v>
      </c>
      <c r="D75" s="50" t="str">
        <f>VLOOKUP(A75,'DATA for 227'!$B:$J,8,FALSE)</f>
        <v>tax preparation aspect</v>
      </c>
      <c r="E75" s="50" t="str">
        <f>VLOOKUP($A75,'DATA for 227'!$B:$R,9,FALSE)</f>
        <v>Everyone dreams of getting the most from their tax return as possible. At Hayden Consulting, Inc., we are dedicated to that very cause.</v>
      </c>
      <c r="F75" s="50"/>
    </row>
    <row r="76" spans="1:6" x14ac:dyDescent="0.55000000000000004">
      <c r="A76" s="12" t="s">
        <v>157</v>
      </c>
      <c r="B76" s="132">
        <v>1</v>
      </c>
      <c r="C76" s="50" t="e">
        <f>VLOOKUP(A76,'DATA for 227'!$B:$J,7,FALSE)</f>
        <v>#N/A</v>
      </c>
      <c r="D76" s="50" t="e">
        <f>VLOOKUP(A76,'DATA for 227'!$B:$J,8,FALSE)</f>
        <v>#N/A</v>
      </c>
      <c r="E76" s="50" t="e">
        <f>VLOOKUP($A76,'DATA for 227'!$B:$R,9,FALSE)</f>
        <v>#N/A</v>
      </c>
      <c r="F76" s="50"/>
    </row>
    <row r="77" spans="1:6" ht="28.8" x14ac:dyDescent="0.55000000000000004">
      <c r="A77" s="130" t="s">
        <v>155</v>
      </c>
      <c r="B77" s="132">
        <v>1</v>
      </c>
      <c r="C77" s="50" t="str">
        <f>VLOOKUP(A77,'DATA for 227'!$B:$J,7,FALSE)</f>
        <v>Consulting services (aerospace related)</v>
      </c>
      <c r="D77" s="50" t="str">
        <f>VLOOKUP(A77,'DATA for 227'!$B:$J,8,FALSE)</f>
        <v>Engineering design and field support, failure analysis support , project mgmt support</v>
      </c>
      <c r="E77" s="50">
        <f>VLOOKUP($A77,'DATA for 227'!$B:$R,9,FALSE)</f>
        <v>0</v>
      </c>
      <c r="F77" s="50"/>
    </row>
    <row r="78" spans="1:6" x14ac:dyDescent="0.55000000000000004">
      <c r="A78" s="12" t="s">
        <v>488</v>
      </c>
      <c r="B78" s="132">
        <v>1</v>
      </c>
      <c r="C78" s="50" t="e">
        <f>VLOOKUP(A78,'DATA for 227'!$B:$J,7,FALSE)</f>
        <v>#N/A</v>
      </c>
      <c r="D78" s="50" t="e">
        <f>VLOOKUP(A78,'DATA for 227'!$B:$J,8,FALSE)</f>
        <v>#N/A</v>
      </c>
      <c r="E78" s="50" t="e">
        <f>VLOOKUP($A78,'DATA for 227'!$B:$R,9,FALSE)</f>
        <v>#N/A</v>
      </c>
      <c r="F78" s="50"/>
    </row>
    <row r="79" spans="1:6" x14ac:dyDescent="0.55000000000000004">
      <c r="A79" s="130" t="s">
        <v>486</v>
      </c>
      <c r="B79" s="132">
        <v>1</v>
      </c>
      <c r="C79" s="50" t="str">
        <f>VLOOKUP(A79,'DATA for 227'!$B:$J,7,FALSE)</f>
        <v>contractor</v>
      </c>
      <c r="D79" s="50" t="str">
        <f>VLOOKUP(A79,'DATA for 227'!$B:$J,8,FALSE)</f>
        <v>NO Information on Website</v>
      </c>
      <c r="E79" s="50">
        <f>VLOOKUP($A79,'DATA for 227'!$B:$R,9,FALSE)</f>
        <v>0</v>
      </c>
      <c r="F79" s="50"/>
    </row>
    <row r="80" spans="1:6" x14ac:dyDescent="0.55000000000000004">
      <c r="A80" s="12" t="s">
        <v>209</v>
      </c>
      <c r="B80" s="132">
        <v>1</v>
      </c>
      <c r="C80" s="50" t="e">
        <f>VLOOKUP(A80,'DATA for 227'!$B:$J,7,FALSE)</f>
        <v>#N/A</v>
      </c>
      <c r="D80" s="50" t="e">
        <f>VLOOKUP(A80,'DATA for 227'!$B:$J,8,FALSE)</f>
        <v>#N/A</v>
      </c>
      <c r="E80" s="50" t="e">
        <f>VLOOKUP($A80,'DATA for 227'!$B:$R,9,FALSE)</f>
        <v>#N/A</v>
      </c>
      <c r="F80" s="50"/>
    </row>
    <row r="81" spans="1:6" ht="100.8" x14ac:dyDescent="0.55000000000000004">
      <c r="A81" s="130" t="s">
        <v>207</v>
      </c>
      <c r="B81" s="132">
        <v>1</v>
      </c>
      <c r="C81" s="50" t="str">
        <f>VLOOKUP(A81,'DATA for 227'!$B:$J,7,FALSE)</f>
        <v>Custom countertop and closet organizers (manufacturing)</v>
      </c>
      <c r="D81" s="50" t="str">
        <f>VLOOKUP(A81,'DATA for 227'!$B:$J,8,FALSE)</f>
        <v>Countertop, kitchen cabinets and closets</v>
      </c>
      <c r="E81" s="50" t="str">
        <f>VLOOKUP($A81,'DATA for 227'!$B:$R,9,FALSE)</f>
        <v>Bollock Enterprises is a family owned business, celebrating over 50 years of providing custom countertops and closet organizers to the Lafayette, Indiana area. Our promise is personalized service, quality products, and commitment to those who desire the very best in design and detail. Our experienced craftsmen provide countertop fabrication and installation for new construction as well as for remodeling projects. Each project will become truly your own as we work together to find the perfect design for your needs</v>
      </c>
      <c r="F81" s="50"/>
    </row>
    <row r="82" spans="1:6" x14ac:dyDescent="0.55000000000000004">
      <c r="A82" s="12" t="s">
        <v>746</v>
      </c>
      <c r="B82" s="132">
        <v>1</v>
      </c>
      <c r="C82" s="50" t="e">
        <f>VLOOKUP(A82,'DATA for 227'!$B:$J,7,FALSE)</f>
        <v>#N/A</v>
      </c>
      <c r="D82" s="50" t="e">
        <f>VLOOKUP(A82,'DATA for 227'!$B:$J,8,FALSE)</f>
        <v>#N/A</v>
      </c>
      <c r="E82" s="50" t="e">
        <f>VLOOKUP($A82,'DATA for 227'!$B:$R,9,FALSE)</f>
        <v>#N/A</v>
      </c>
      <c r="F82" s="50"/>
    </row>
    <row r="83" spans="1:6" ht="129.6" x14ac:dyDescent="0.55000000000000004">
      <c r="A83" s="130" t="s">
        <v>744</v>
      </c>
      <c r="B83" s="132">
        <v>1</v>
      </c>
      <c r="C83" s="50" t="str">
        <f>VLOOKUP(A83,'DATA for 227'!$B:$J,7,FALSE)</f>
        <v>Custom Spring Manufacturing</v>
      </c>
      <c r="D83" s="50" t="str">
        <f>VLOOKUP(A83,'DATA for 227'!$B:$J,8,FALSE)</f>
        <v>Ironmonger Spring Products,Ironmonger Spring Company offers custom spring design, manufacturing, prototyping and finishing. We service a variety of markets including: agriculture, automotive, construction, consumer products, and specialty products.,, PRODUCTS, Coil Springs,Extension Springs,Torsional Springs,Wire Forms,Wire Sizes Ranging from .008 - .250 inches, FINISHES ,Press Forming,End Grinding,Looping,Painting,Heat Treating,Plating,Shot Peening,SERVICES,Custom Spring Design,Custom Assemblies,Prototyping,Short Run Development,Special Packaging</v>
      </c>
      <c r="E83" s="50" t="str">
        <f>VLOOKUP($A83,'DATA for 227'!$B:$R,9,FALSE)</f>
        <v>Ironmonger Spring Company is committed to continued customer satisfaction through competitive pricing and premiere service by focusing on quality parts and product engineering, technical refinement and on-going staff development.</v>
      </c>
      <c r="F83" s="50"/>
    </row>
    <row r="84" spans="1:6" x14ac:dyDescent="0.55000000000000004">
      <c r="A84" s="12" t="s">
        <v>221</v>
      </c>
      <c r="B84" s="132">
        <v>1</v>
      </c>
      <c r="C84" s="50" t="e">
        <f>VLOOKUP(A84,'DATA for 227'!$B:$J,7,FALSE)</f>
        <v>#N/A</v>
      </c>
      <c r="D84" s="50" t="e">
        <f>VLOOKUP(A84,'DATA for 227'!$B:$J,8,FALSE)</f>
        <v>#N/A</v>
      </c>
      <c r="E84" s="50" t="e">
        <f>VLOOKUP($A84,'DATA for 227'!$B:$R,9,FALSE)</f>
        <v>#N/A</v>
      </c>
      <c r="F84" s="50"/>
    </row>
    <row r="85" spans="1:6" ht="43.2" x14ac:dyDescent="0.55000000000000004">
      <c r="A85" s="130" t="s">
        <v>219</v>
      </c>
      <c r="B85" s="132">
        <v>1</v>
      </c>
      <c r="C85" s="50" t="str">
        <f>VLOOKUP(A85,'DATA for 227'!$B:$J,7,FALSE)</f>
        <v>Dealers</v>
      </c>
      <c r="D85" s="50" t="str">
        <f>VLOOKUP(A85,'DATA for 227'!$B:$J,8,FALSE)</f>
        <v>Wheelchair Vans, SUVs &amp; Wheelchair Lifts</v>
      </c>
      <c r="E85" s="50" t="str">
        <f>VLOOKUP($A85,'DATA for 227'!$B:$R,9,FALSE)</f>
        <v>Thanks to our nationwide dealer network, wherever you live or travel, BraunAbility is there too. Our dealers are mobility experts, providing in-depth mobility consultations to guarantee you have the right mobility solution for your needs; 5 dealers in IN</v>
      </c>
      <c r="F85" s="50"/>
    </row>
    <row r="86" spans="1:6" x14ac:dyDescent="0.55000000000000004">
      <c r="A86" s="12" t="s">
        <v>837</v>
      </c>
      <c r="B86" s="132">
        <v>1</v>
      </c>
      <c r="C86" s="50" t="e">
        <f>VLOOKUP(A86,'DATA for 227'!$B:$J,7,FALSE)</f>
        <v>#N/A</v>
      </c>
      <c r="D86" s="50" t="e">
        <f>VLOOKUP(A86,'DATA for 227'!$B:$J,8,FALSE)</f>
        <v>#N/A</v>
      </c>
      <c r="E86" s="50" t="e">
        <f>VLOOKUP($A86,'DATA for 227'!$B:$R,9,FALSE)</f>
        <v>#N/A</v>
      </c>
      <c r="F86" s="50"/>
    </row>
    <row r="87" spans="1:6" x14ac:dyDescent="0.55000000000000004">
      <c r="A87" s="130" t="s">
        <v>835</v>
      </c>
      <c r="B87" s="132">
        <v>1</v>
      </c>
      <c r="C87" s="50" t="str">
        <f>VLOOKUP(A87,'DATA for 227'!$B:$J,7,FALSE)</f>
        <v>dental lab in Lafayette</v>
      </c>
      <c r="D87" s="50" t="str">
        <f>VLOOKUP(A87,'DATA for 227'!$B:$J,8,FALSE)</f>
        <v>No website</v>
      </c>
      <c r="E87" s="50">
        <f>VLOOKUP($A87,'DATA for 227'!$B:$R,9,FALSE)</f>
        <v>0</v>
      </c>
      <c r="F87" s="50"/>
    </row>
    <row r="88" spans="1:6" x14ac:dyDescent="0.55000000000000004">
      <c r="A88" s="12" t="s">
        <v>349</v>
      </c>
      <c r="B88" s="132">
        <v>1</v>
      </c>
      <c r="C88" s="50" t="e">
        <f>VLOOKUP(A88,'DATA for 227'!$B:$J,7,FALSE)</f>
        <v>#N/A</v>
      </c>
      <c r="D88" s="50" t="e">
        <f>VLOOKUP(A88,'DATA for 227'!$B:$J,8,FALSE)</f>
        <v>#N/A</v>
      </c>
      <c r="E88" s="50" t="e">
        <f>VLOOKUP($A88,'DATA for 227'!$B:$R,9,FALSE)</f>
        <v>#N/A</v>
      </c>
      <c r="F88" s="50"/>
    </row>
    <row r="89" spans="1:6" ht="144" x14ac:dyDescent="0.55000000000000004">
      <c r="A89" s="130" t="s">
        <v>347</v>
      </c>
      <c r="B89" s="132">
        <v>1</v>
      </c>
      <c r="C89" s="50" t="str">
        <f>VLOOKUP(A89,'DATA for 227'!$B:$J,7,FALSE)</f>
        <v>designing and manufacturing</v>
      </c>
      <c r="D89" s="50" t="str">
        <f>VLOOKUP(A89,'DATA for 227'!$B:$J,8,FALSE)</f>
        <v>Capping systems</v>
      </c>
      <c r="E89" s="50" t="str">
        <f>VLOOKUP($A89,'DATA for 227'!$B:$R,9,FALSE)</f>
        <v xml:space="preserve">Closure Systems International, Inc. (CSI) is a global leader in plastic closure design, manufacturing and high speed capping equipment/application systems. CSI integrates innovative closure technology, high-performance capping equipment and expert technical services and training support to help customers all over the world maximize their profits. These integrated closure and capping solutions deliver a total system of unsurpassed customer value and reliability. Approximately 90+ billion closures are produced annually in CSI's 25+ manufacturing sites, strategically located in 20+ countries throughout the globe. Markets served: Food, beverage, automotive
</v>
      </c>
      <c r="F89" s="50"/>
    </row>
    <row r="90" spans="1:6" x14ac:dyDescent="0.55000000000000004">
      <c r="A90" s="12" t="s">
        <v>50</v>
      </c>
      <c r="B90" s="132">
        <v>1</v>
      </c>
      <c r="C90" s="50" t="e">
        <f>VLOOKUP(A90,'DATA for 227'!$B:$J,7,FALSE)</f>
        <v>#N/A</v>
      </c>
      <c r="D90" s="50" t="e">
        <f>VLOOKUP(A90,'DATA for 227'!$B:$J,8,FALSE)</f>
        <v>#N/A</v>
      </c>
      <c r="E90" s="50" t="e">
        <f>VLOOKUP($A90,'DATA for 227'!$B:$R,9,FALSE)</f>
        <v>#N/A</v>
      </c>
      <c r="F90" s="50"/>
    </row>
    <row r="91" spans="1:6" x14ac:dyDescent="0.55000000000000004">
      <c r="A91" s="130" t="s">
        <v>48</v>
      </c>
      <c r="B91" s="132">
        <v>1</v>
      </c>
      <c r="C91" s="50" t="str">
        <f>VLOOKUP(A91,'DATA for 227'!$B:$J,7,FALSE)</f>
        <v>Disability stuff</v>
      </c>
      <c r="D91" s="50">
        <f>VLOOKUP(A91,'DATA for 227'!$B:$J,8,FALSE)</f>
        <v>0</v>
      </c>
      <c r="E91" s="50">
        <f>VLOOKUP($A91,'DATA for 227'!$B:$R,9,FALSE)</f>
        <v>0</v>
      </c>
      <c r="F91" s="50"/>
    </row>
    <row r="92" spans="1:6" x14ac:dyDescent="0.55000000000000004">
      <c r="A92" s="12" t="s">
        <v>162</v>
      </c>
      <c r="B92" s="132">
        <v>6</v>
      </c>
      <c r="C92" s="50" t="e">
        <f>VLOOKUP(A92,'DATA for 227'!$B:$J,7,FALSE)</f>
        <v>#N/A</v>
      </c>
      <c r="D92" s="50" t="e">
        <f>VLOOKUP(A92,'DATA for 227'!$B:$J,8,FALSE)</f>
        <v>#N/A</v>
      </c>
      <c r="E92" s="50" t="e">
        <f>VLOOKUP($A92,'DATA for 227'!$B:$R,9,FALSE)</f>
        <v>#N/A</v>
      </c>
      <c r="F92" s="50"/>
    </row>
    <row r="93" spans="1:6" x14ac:dyDescent="0.55000000000000004">
      <c r="A93" s="130" t="s">
        <v>160</v>
      </c>
      <c r="B93" s="132">
        <v>1</v>
      </c>
      <c r="C93" s="50" t="str">
        <f>VLOOKUP(A93,'DATA for 227'!$B:$J,7,FALSE)</f>
        <v>Distributor</v>
      </c>
      <c r="D93" s="50" t="str">
        <f>VLOOKUP(A93,'DATA for 227'!$B:$J,8,FALSE)</f>
        <v>plumbing, HVAC, and industrial piping products</v>
      </c>
      <c r="E93" s="50">
        <f>VLOOKUP($A93,'DATA for 227'!$B:$R,9,FALSE)</f>
        <v>0</v>
      </c>
      <c r="F93" s="50"/>
    </row>
    <row r="94" spans="1:6" ht="187.2" x14ac:dyDescent="0.55000000000000004">
      <c r="A94" s="130" t="s">
        <v>201</v>
      </c>
      <c r="B94" s="132">
        <v>1</v>
      </c>
      <c r="C94" s="50" t="str">
        <f>VLOOKUP(A94,'DATA for 227'!$B:$J,7,FALSE)</f>
        <v>distributor</v>
      </c>
      <c r="D94" s="50" t="str">
        <f>VLOOKUP(A94,'DATA for 227'!$B:$J,8,FALSE)</f>
        <v>Digital Blackline Printing
Scanning and Digital CAD Plotting
Document Management Services
Distribution Services
Scanning to Files for Archiving
Specification Book Printing
Blue Line Reproductions
Laminating and Mounting            HP Plotters and Plotter Supplies
Ink Jet Bonds, Vellums, and Film
Engineering Copiers
Xerographic and Diazo Media
CAD and Drafting Furniture
Drafting Supplies</v>
      </c>
      <c r="E94" s="50" t="str">
        <f>VLOOKUP($A94,'DATA for 227'!$B:$R,9,FALSE)</f>
        <v>They assist the architectural, engineering, and construction industries from beginning designs to the distribution of prints of their various projects by providing the equipment, supplies, and reproduction methods necessary to complete the process.</v>
      </c>
      <c r="F94" s="50"/>
    </row>
    <row r="95" spans="1:6" ht="43.2" x14ac:dyDescent="0.55000000000000004">
      <c r="A95" s="130" t="s">
        <v>230</v>
      </c>
      <c r="B95" s="132">
        <v>1</v>
      </c>
      <c r="C95" s="50" t="str">
        <f>VLOOKUP(A95,'DATA for 227'!$B:$J,7,FALSE)</f>
        <v>Distributor</v>
      </c>
      <c r="D95" s="50" t="str">
        <f>VLOOKUP(A95,'DATA for 227'!$B:$J,8,FALSE)</f>
        <v>Books</v>
      </c>
      <c r="E95" s="50" t="str">
        <f>VLOOKUP($A95,'DATA for 227'!$B:$R,9,FALSE)</f>
        <v>Business First Books handles book fulfillment for some of the top companies in North America and provides book distribution on the Local, National, and International levels.</v>
      </c>
      <c r="F95" s="50"/>
    </row>
    <row r="96" spans="1:6" ht="57.6" x14ac:dyDescent="0.55000000000000004">
      <c r="A96" s="130" t="s">
        <v>297</v>
      </c>
      <c r="B96" s="132">
        <v>1</v>
      </c>
      <c r="C96" s="50" t="str">
        <f>VLOOKUP(A96,'DATA for 227'!$B:$J,7,FALSE)</f>
        <v>distributor</v>
      </c>
      <c r="D96" s="50" t="str">
        <f>VLOOKUP(A96,'DATA for 227'!$B:$J,8,FALSE)</f>
        <v>Coca-cola</v>
      </c>
      <c r="E96" s="50" t="str">
        <f>VLOOKUP($A96,'DATA for 227'!$B:$R,9,FALSE)</f>
        <v>Central Coca-Cola Bottling Company, Inc. markets and distributes coca cola carbonated and non-carbonated beverages. The company is based in Richmond, Virginia. As of February 28, 2006, Central Coca-Cola Bottling Company, Inc. operates as a subsidiary of Coca-Cola Refreshments USA, Inc.</v>
      </c>
      <c r="F96" s="50"/>
    </row>
    <row r="97" spans="1:6" ht="129.6" x14ac:dyDescent="0.55000000000000004">
      <c r="A97" s="130" t="s">
        <v>495</v>
      </c>
      <c r="B97" s="132">
        <v>1</v>
      </c>
      <c r="C97" s="50" t="str">
        <f>VLOOKUP(A97,'DATA for 227'!$B:$J,7,FALSE)</f>
        <v>distributor</v>
      </c>
      <c r="D97" s="50" t="str">
        <f>VLOOKUP(A97,'DATA for 227'!$B:$J,8,FALSE)</f>
        <v>Pneumatic &amp; Electric Assembly Tools, Torque Measurement &amp; Quality Control, Automated Assembly, Assembly Tool Accessories, Workstation Accessories, Tool Support &amp; Suspension, Material Removal &amp; Riveting Equipment, Material Handling / Ergonomic Assistance, Complete Line</v>
      </c>
      <c r="E97" s="50" t="str">
        <f>VLOOKUP($A97,'DATA for 227'!$B:$R,9,FALSE)</f>
        <v>Edlo Sales &amp; Engineering has been servicing Indiana for nearly 50 years. Founded in 1963 and Headquartered in Logansport, Indiana, our local Sales Engineers and full line Repair Center work together to supply solutions for your assembly, quality, da ta collection, and material handling needs. Edlo Sales &amp; Engineering’s primary goal is to find a solution for all of your application needs, large or small. We have established a reputation for providing top notch technical assistance along with premium service after the sale. Industry leading product lines and our commitment to excellence has made Edlo Sales &amp; Engineering Indiana’s number one assembly and material handling distributor</v>
      </c>
      <c r="F97" s="50"/>
    </row>
    <row r="98" spans="1:6" ht="86.4" x14ac:dyDescent="0.55000000000000004">
      <c r="A98" s="130" t="s">
        <v>1074</v>
      </c>
      <c r="B98" s="132">
        <v>1</v>
      </c>
      <c r="C98" s="50" t="str">
        <f>VLOOKUP(A98,'DATA for 227'!$B:$J,7,FALSE)</f>
        <v>Distributor</v>
      </c>
      <c r="D98" s="50" t="str">
        <f>VLOOKUP(A98,'DATA for 227'!$B:$J,8,FALSE)</f>
        <v>Equipped with unique SUBARU BOXER® engine on all models and Symmetrical All-Wheel Drive on most, the Subaru product line, renowned for durability, reliability, traction and "active safety," represents one of the highest repurchase-loyalty ratings in the U.S. market. Today, the Subaru product line includes the Impreza, WRX, STI, BRZ, Legacy, Outback, Forester, and Crosstrek.</v>
      </c>
      <c r="E98" s="50" t="str">
        <f>VLOOKUP($A98,'DATA for 227'!$B:$R,9,FALSE)</f>
        <v>Founded in 1968, Subaru of America, Inc. (SOA) is the U.S. Sales and Marketing subsidiary of Subaru Corporationof Japan and is responsible for the distribution, marketing, sales and service of Subaru vehicles in the United States.</v>
      </c>
      <c r="F98" s="50"/>
    </row>
    <row r="99" spans="1:6" x14ac:dyDescent="0.55000000000000004">
      <c r="A99" s="12" t="s">
        <v>44</v>
      </c>
      <c r="B99" s="132">
        <v>1</v>
      </c>
      <c r="C99" s="50" t="e">
        <f>VLOOKUP(A99,'DATA for 227'!$B:$J,7,FALSE)</f>
        <v>#N/A</v>
      </c>
      <c r="D99" s="50" t="e">
        <f>VLOOKUP(A99,'DATA for 227'!$B:$J,8,FALSE)</f>
        <v>#N/A</v>
      </c>
      <c r="E99" s="50" t="e">
        <f>VLOOKUP($A99,'DATA for 227'!$B:$R,9,FALSE)</f>
        <v>#N/A</v>
      </c>
      <c r="F99" s="50"/>
    </row>
    <row r="100" spans="1:6" ht="129.6" x14ac:dyDescent="0.55000000000000004">
      <c r="A100" s="130" t="s">
        <v>42</v>
      </c>
      <c r="B100" s="132">
        <v>1</v>
      </c>
      <c r="C100" s="50" t="str">
        <f>VLOOKUP(A100,'DATA for 227'!$B:$J,7,FALSE)</f>
        <v>Distributor - rolled products</v>
      </c>
      <c r="D100" s="50" t="str">
        <f>VLOOKUP(A100,'DATA for 227'!$B:$J,8,FALSE)</f>
        <v xml:space="preserve">Copper, Brass, Phos Bronze, Cupro Nickel Alloys- along with Aluminum, Stainless and Carbon Steel. light fabrication in the form of: Slitting, Cut-To-Length, Traverse Winding, Commerical Tinning, Tension Leveling, Edging, Decambering and we can supply Electro Plated Product- 
</v>
      </c>
      <c r="E100" s="50" t="str">
        <f>VLOOKUP($A100,'DATA for 227'!$B:$R,9,FALSE)</f>
        <v>Distributors for : Luvata
PMX Industries
Nacobre
Hussey Copper
Brush Wellman
The Miller Co.
KM Europa Metal AG
Precision Specialty Metal;                                           Just 3 locations - Indiana (1) and Texas (2)</v>
      </c>
      <c r="F100" s="50"/>
    </row>
    <row r="101" spans="1:6" x14ac:dyDescent="0.55000000000000004">
      <c r="A101" s="12" t="s">
        <v>803</v>
      </c>
      <c r="B101" s="132">
        <v>1</v>
      </c>
      <c r="C101" s="50" t="e">
        <f>VLOOKUP(A101,'DATA for 227'!$B:$J,7,FALSE)</f>
        <v>#N/A</v>
      </c>
      <c r="D101" s="50" t="e">
        <f>VLOOKUP(A101,'DATA for 227'!$B:$J,8,FALSE)</f>
        <v>#N/A</v>
      </c>
      <c r="E101" s="50" t="e">
        <f>VLOOKUP($A101,'DATA for 227'!$B:$R,9,FALSE)</f>
        <v>#N/A</v>
      </c>
      <c r="F101" s="50"/>
    </row>
    <row r="102" spans="1:6" ht="72" x14ac:dyDescent="0.55000000000000004">
      <c r="A102" s="130" t="s">
        <v>801</v>
      </c>
      <c r="B102" s="132">
        <v>1</v>
      </c>
      <c r="C102" s="50" t="str">
        <f>VLOOKUP(A102,'DATA for 227'!$B:$J,7,FALSE)</f>
        <v>distributor cum manufacturer</v>
      </c>
      <c r="D102" s="50" t="str">
        <f>VLOOKUP(A102,'DATA for 227'!$B:$J,8,FALSE)</f>
        <v>Our product line includes wood trusses, engineered wood products, pre-fabricated wall panels, and steel beams &amp; columns</v>
      </c>
      <c r="E102" s="50" t="str">
        <f>VLOOKUP($A102,'DATA for 227'!$B:$R,9,FALSE)</f>
        <v>KA Components manufactures and distributes purpose-built structural building components for Residential, Multi-family, Light Commercial, and Agricultural structures.  Our product line includes wood trusses, engineered wood products, pre-fabricated wall panels, and steel beams &amp; columns - all sold exclusively through Lumber Dealers in Indiana, Illinois, and portions of Michigan &amp; Ohio.  </v>
      </c>
      <c r="F102" s="50"/>
    </row>
    <row r="103" spans="1:6" x14ac:dyDescent="0.55000000000000004">
      <c r="A103" s="12" t="s">
        <v>316</v>
      </c>
      <c r="B103" s="132">
        <v>1</v>
      </c>
      <c r="C103" s="50" t="e">
        <f>VLOOKUP(A103,'DATA for 227'!$B:$J,7,FALSE)</f>
        <v>#N/A</v>
      </c>
      <c r="D103" s="50" t="e">
        <f>VLOOKUP(A103,'DATA for 227'!$B:$J,8,FALSE)</f>
        <v>#N/A</v>
      </c>
      <c r="E103" s="50" t="e">
        <f>VLOOKUP($A103,'DATA for 227'!$B:$R,9,FALSE)</f>
        <v>#N/A</v>
      </c>
      <c r="F103" s="50"/>
    </row>
    <row r="104" spans="1:6" ht="57.6" x14ac:dyDescent="0.55000000000000004">
      <c r="A104" s="130" t="s">
        <v>314</v>
      </c>
      <c r="B104" s="132">
        <v>1</v>
      </c>
      <c r="C104" s="50" t="str">
        <f>VLOOKUP(A104,'DATA for 227'!$B:$J,7,FALSE)</f>
        <v>distributors</v>
      </c>
      <c r="D104" s="50" t="str">
        <f>VLOOKUP(A104,'DATA for 227'!$B:$J,8,FALSE)</f>
        <v>Cintas leads the industry in supplying corporate identity uniform programs, providing entrance and logo mats, restroom supplies, promotional products, first aid, safety, fire protection products and services, and industrial carpet and tile cleaning</v>
      </c>
      <c r="E104" s="50" t="str">
        <f>VLOOKUP($A104,'DATA for 227'!$B:$R,9,FALSE)</f>
        <v>Headquartered in Cincinnati, Ohio, Cintas Corporation provides highly specialized products and services to over 900,000 customers that range from independent auto repair shops to large hotel chains.</v>
      </c>
      <c r="F104" s="50"/>
    </row>
    <row r="105" spans="1:6" x14ac:dyDescent="0.55000000000000004">
      <c r="A105" s="12" t="s">
        <v>170</v>
      </c>
      <c r="B105" s="132">
        <v>1</v>
      </c>
      <c r="C105" s="50" t="e">
        <f>VLOOKUP(A105,'DATA for 227'!$B:$J,7,FALSE)</f>
        <v>#N/A</v>
      </c>
      <c r="D105" s="50" t="e">
        <f>VLOOKUP(A105,'DATA for 227'!$B:$J,8,FALSE)</f>
        <v>#N/A</v>
      </c>
      <c r="E105" s="50" t="e">
        <f>VLOOKUP($A105,'DATA for 227'!$B:$R,9,FALSE)</f>
        <v>#N/A</v>
      </c>
      <c r="F105" s="50"/>
    </row>
    <row r="106" spans="1:6" ht="28.8" x14ac:dyDescent="0.55000000000000004">
      <c r="A106" s="130" t="s">
        <v>168</v>
      </c>
      <c r="B106" s="132">
        <v>1</v>
      </c>
      <c r="C106" s="50" t="str">
        <f>VLOOKUP(A106,'DATA for 227'!$B:$J,7,FALSE)</f>
        <v>e-commerce services</v>
      </c>
      <c r="D106" s="50" t="str">
        <f>VLOOKUP(A106,'DATA for 227'!$B:$J,8,FALSE)</f>
        <v>tractors, harvesters, chemical applicators, tillage equipments, hay and forage equipment,  construction equipments</v>
      </c>
      <c r="E106" s="50" t="str">
        <f>VLOOKUP($A106,'DATA for 227'!$B:$R,9,FALSE)</f>
        <v>Farm equipment dealer; also online auctions possible; used equipment selling platform</v>
      </c>
      <c r="F106" s="50"/>
    </row>
    <row r="107" spans="1:6" x14ac:dyDescent="0.55000000000000004">
      <c r="A107" s="12" t="s">
        <v>1554</v>
      </c>
      <c r="B107" s="132">
        <v>2</v>
      </c>
      <c r="C107" s="50" t="e">
        <f>VLOOKUP(A107,'DATA for 227'!$B:$J,7,FALSE)</f>
        <v>#N/A</v>
      </c>
      <c r="D107" s="50" t="e">
        <f>VLOOKUP(A107,'DATA for 227'!$B:$J,8,FALSE)</f>
        <v>#N/A</v>
      </c>
      <c r="E107" s="50" t="e">
        <f>VLOOKUP($A107,'DATA for 227'!$B:$R,9,FALSE)</f>
        <v>#N/A</v>
      </c>
      <c r="F107" s="50"/>
    </row>
    <row r="108" spans="1:6" ht="28.8" x14ac:dyDescent="0.55000000000000004">
      <c r="A108" s="130" t="s">
        <v>173</v>
      </c>
      <c r="B108" s="132">
        <v>1</v>
      </c>
      <c r="C108" s="50" t="str">
        <f>VLOOKUP(A108,'DATA for 227'!$B:$J,7,FALSE)</f>
        <v>Farm equipment supplier</v>
      </c>
      <c r="D108" s="50" t="str">
        <f>VLOOKUP(A108,'DATA for 227'!$B:$J,8,FALSE)</f>
        <v>cam lever couplings, dry disconnects, electric valves, pumps, line strainers, manifold flange connections</v>
      </c>
      <c r="E108" s="50" t="str">
        <f>VLOOKUP($A108,'DATA for 227'!$B:$R,9,FALSE)</f>
        <v>liquid handling equipments</v>
      </c>
      <c r="F108" s="50"/>
    </row>
    <row r="109" spans="1:6" x14ac:dyDescent="0.55000000000000004">
      <c r="A109" s="130" t="s">
        <v>450</v>
      </c>
      <c r="B109" s="132">
        <v>1</v>
      </c>
      <c r="C109" s="50" t="str">
        <f>VLOOKUP(A109,'DATA for 227'!$B:$J,7,FALSE)</f>
        <v>Farm Equipment Supplier</v>
      </c>
      <c r="D109" s="50" t="str">
        <f>VLOOKUP(A109,'DATA for 227'!$B:$J,8,FALSE)</f>
        <v>NO WEBSITE</v>
      </c>
      <c r="E109" s="50">
        <f>VLOOKUP($A109,'DATA for 227'!$B:$R,9,FALSE)</f>
        <v>0</v>
      </c>
      <c r="F109" s="50"/>
    </row>
    <row r="110" spans="1:6" x14ac:dyDescent="0.55000000000000004">
      <c r="A110" s="12" t="s">
        <v>362</v>
      </c>
      <c r="B110" s="132">
        <v>1</v>
      </c>
      <c r="C110" s="50" t="e">
        <f>VLOOKUP(A110,'DATA for 227'!$B:$J,7,FALSE)</f>
        <v>#N/A</v>
      </c>
      <c r="D110" s="50" t="e">
        <f>VLOOKUP(A110,'DATA for 227'!$B:$J,8,FALSE)</f>
        <v>#N/A</v>
      </c>
      <c r="E110" s="50" t="e">
        <f>VLOOKUP($A110,'DATA for 227'!$B:$R,9,FALSE)</f>
        <v>#N/A</v>
      </c>
      <c r="F110" s="50"/>
    </row>
    <row r="111" spans="1:6" ht="86.4" x14ac:dyDescent="0.55000000000000004">
      <c r="A111" s="130" t="s">
        <v>360</v>
      </c>
      <c r="B111" s="132">
        <v>1</v>
      </c>
      <c r="C111" s="50" t="str">
        <f>VLOOKUP(A111,'DATA for 227'!$B:$J,7,FALSE)</f>
        <v>food manufacturer</v>
      </c>
      <c r="D111" s="50" t="str">
        <f>VLOOKUP(A111,'DATA for 227'!$B:$J,8,FALSE)</f>
        <v>Cooking oil, frozen dinners, hot cocoa, hot dogs, peanut butter and many others. </v>
      </c>
      <c r="E111" s="50" t="str">
        <f>VLOOKUP($A111,'DATA for 227'!$B:$R,9,FALSE)</f>
        <v>Conagra Brands, Inc. is a North American packaged foods company headquartered in Chicago, Illinois. Conagra makes and sells products under various brandnames that are available in supermarkets, restaurants, and food service establishments. Some of ConAgra's major brands include Hunt's, Healthy Choice, Marie Callender's, Orville Redenbacher's, Slim Jim (snack food), Reddi-wip, Egg Beaters, Hebrew National, P.F. Chang's, Chef Boyardee, Home Menu and Bertolli ready meals.</v>
      </c>
      <c r="F111" s="50"/>
    </row>
    <row r="112" spans="1:6" x14ac:dyDescent="0.55000000000000004">
      <c r="A112" s="12" t="s">
        <v>767</v>
      </c>
      <c r="B112" s="132">
        <v>1</v>
      </c>
      <c r="C112" s="50" t="e">
        <f>VLOOKUP(A112,'DATA for 227'!$B:$J,7,FALSE)</f>
        <v>#N/A</v>
      </c>
      <c r="D112" s="50" t="e">
        <f>VLOOKUP(A112,'DATA for 227'!$B:$J,8,FALSE)</f>
        <v>#N/A</v>
      </c>
      <c r="E112" s="50" t="e">
        <f>VLOOKUP($A112,'DATA for 227'!$B:$R,9,FALSE)</f>
        <v>#N/A</v>
      </c>
      <c r="F112" s="50"/>
    </row>
    <row r="113" spans="1:6" ht="72" x14ac:dyDescent="0.55000000000000004">
      <c r="A113" s="130" t="s">
        <v>765</v>
      </c>
      <c r="B113" s="132">
        <v>1</v>
      </c>
      <c r="C113" s="50" t="str">
        <f>VLOOKUP(A113,'DATA for 227'!$B:$J,7,FALSE)</f>
        <v>furniture manufacturing</v>
      </c>
      <c r="D113" s="50" t="str">
        <f>VLOOKUP(A113,'DATA for 227'!$B:$J,8,FALSE)</f>
        <v>Products: BEVERAGE BUDDIES,PATIO CUSHIONS,PATIO FURNITURE,PATIO UMBRELLAS,OUTDOOR FABRICS,OUTDOOR CURTAINS,CASUAL SEATING,INDOOR COLLECTION</v>
      </c>
      <c r="E113" s="50" t="str">
        <f>VLOOKUP($A113,'DATA for 227'!$B:$R,9,FALSE)</f>
        <v xml:space="preserve">Over the past thirteen years, we have served as one of the premier drop ship vendors in the country. The company has invested into systems and equipment to ensure the fastest turnaround times in the nation for manufactured goods ordan also has the ability to ship from two separate locations, one in Yuma, AZ and the corporate headquarters in Monticello, IN. </v>
      </c>
      <c r="F113" s="50"/>
    </row>
    <row r="114" spans="1:6" x14ac:dyDescent="0.55000000000000004">
      <c r="A114" s="12" t="s">
        <v>758</v>
      </c>
      <c r="B114" s="132">
        <v>1</v>
      </c>
      <c r="C114" s="50" t="e">
        <f>VLOOKUP(A114,'DATA for 227'!$B:$J,7,FALSE)</f>
        <v>#N/A</v>
      </c>
      <c r="D114" s="50" t="e">
        <f>VLOOKUP(A114,'DATA for 227'!$B:$J,8,FALSE)</f>
        <v>#N/A</v>
      </c>
      <c r="E114" s="50" t="e">
        <f>VLOOKUP($A114,'DATA for 227'!$B:$R,9,FALSE)</f>
        <v>#N/A</v>
      </c>
      <c r="F114" s="50"/>
    </row>
    <row r="115" spans="1:6" ht="72" x14ac:dyDescent="0.55000000000000004">
      <c r="A115" s="130" t="s">
        <v>756</v>
      </c>
      <c r="B115" s="132">
        <v>1</v>
      </c>
      <c r="C115" s="50" t="str">
        <f>VLOOKUP(A115,'DATA for 227'!$B:$J,7,FALSE)</f>
        <v>general contractor</v>
      </c>
      <c r="D115" s="50" t="str">
        <f>VLOOKUP(A115,'DATA for 227'!$B:$J,8,FALSE)</f>
        <v>Industries served: EDUCATIONAL FACILITIES,INDUSTRIAL FACILITIES,RELIGIOUS FACILITIES,COMMERCIAL FACILITIES,SPECIALTY PROJECTS; projects: NEW BUILDING CONSTRUCTION,RENOVATIONS AND REMODELS,INDUSTRIAL CONSTRUCTION SERVICES,SPECIALTY CONSTRUCTION SERVICES</v>
      </c>
      <c r="E115" s="50" t="str">
        <f>VLOOKUP($A115,'DATA for 227'!$B:$R,9,FALSE)</f>
        <v>For more than 40 years, J.R. Kelly Company has provided exceptional workmanship, building solid relationships while cementing our reputation as Lafayette’s premier general contracting company.</v>
      </c>
      <c r="F115" s="50"/>
    </row>
    <row r="116" spans="1:6" x14ac:dyDescent="0.55000000000000004">
      <c r="A116" s="12" t="s">
        <v>751</v>
      </c>
      <c r="B116" s="132">
        <v>1</v>
      </c>
      <c r="C116" s="50" t="e">
        <f>VLOOKUP(A116,'DATA for 227'!$B:$J,7,FALSE)</f>
        <v>#N/A</v>
      </c>
      <c r="D116" s="50" t="e">
        <f>VLOOKUP(A116,'DATA for 227'!$B:$J,8,FALSE)</f>
        <v>#N/A</v>
      </c>
      <c r="E116" s="50" t="e">
        <f>VLOOKUP($A116,'DATA for 227'!$B:$R,9,FALSE)</f>
        <v>#N/A</v>
      </c>
      <c r="F116" s="50"/>
    </row>
    <row r="117" spans="1:6" ht="57.6" x14ac:dyDescent="0.55000000000000004">
      <c r="A117" s="130" t="s">
        <v>749</v>
      </c>
      <c r="B117" s="132">
        <v>1</v>
      </c>
      <c r="C117" s="50" t="str">
        <f>VLOOKUP(A117,'DATA for 227'!$B:$J,7,FALSE)</f>
        <v>health insurance agency</v>
      </c>
      <c r="D117" s="50" t="str">
        <f>VLOOKUP(A117,'DATA for 227'!$B:$J,8,FALSE)</f>
        <v>insurance I offer:,Dental plans (click here to see plans),,Vision plans (click here to see plans),,Final Expense Insurance (also called burial policies) – call me. Let’s talk about it first.,,Legal expense plans (click here to see plans),,Identity theft plans (click here to see plans)</v>
      </c>
      <c r="E117" s="50" t="str">
        <f>VLOOKUP($A117,'DATA for 227'!$B:$R,9,FALSE)</f>
        <v>I am a local person who can explain:,Medicare Supplements,Medicare Advantage,Medicare Part D,Individual Health Insurance (ask me about alternatives and short term medical plans)</v>
      </c>
      <c r="F117" s="50"/>
    </row>
    <row r="118" spans="1:6" x14ac:dyDescent="0.55000000000000004">
      <c r="A118" s="12" t="s">
        <v>673</v>
      </c>
      <c r="B118" s="132">
        <v>1</v>
      </c>
      <c r="C118" s="50" t="e">
        <f>VLOOKUP(A118,'DATA for 227'!$B:$J,7,FALSE)</f>
        <v>#N/A</v>
      </c>
      <c r="D118" s="50" t="e">
        <f>VLOOKUP(A118,'DATA for 227'!$B:$J,8,FALSE)</f>
        <v>#N/A</v>
      </c>
      <c r="E118" s="50" t="e">
        <f>VLOOKUP($A118,'DATA for 227'!$B:$R,9,FALSE)</f>
        <v>#N/A</v>
      </c>
      <c r="F118" s="50"/>
    </row>
    <row r="119" spans="1:6" x14ac:dyDescent="0.55000000000000004">
      <c r="A119" s="130" t="s">
        <v>671</v>
      </c>
      <c r="B119" s="132">
        <v>1</v>
      </c>
      <c r="C119" s="50" t="str">
        <f>VLOOKUP(A119,'DATA for 227'!$B:$J,7,FALSE)</f>
        <v>ice cream manufacturing</v>
      </c>
      <c r="D119" s="50">
        <f>VLOOKUP(A119,'DATA for 227'!$B:$J,8,FALSE)</f>
        <v>0</v>
      </c>
      <c r="E119" s="50" t="str">
        <f>VLOOKUP($A119,'DATA for 227'!$B:$R,9,FALSE)</f>
        <v>Manufacturer in Lafayette, Indiana</v>
      </c>
      <c r="F119" s="50"/>
    </row>
    <row r="120" spans="1:6" x14ac:dyDescent="0.55000000000000004">
      <c r="A120" s="12" t="s">
        <v>152</v>
      </c>
      <c r="B120" s="132">
        <v>1</v>
      </c>
      <c r="C120" s="50" t="e">
        <f>VLOOKUP(A120,'DATA for 227'!$B:$J,7,FALSE)</f>
        <v>#N/A</v>
      </c>
      <c r="D120" s="50" t="e">
        <f>VLOOKUP(A120,'DATA for 227'!$B:$J,8,FALSE)</f>
        <v>#N/A</v>
      </c>
      <c r="E120" s="50" t="e">
        <f>VLOOKUP($A120,'DATA for 227'!$B:$R,9,FALSE)</f>
        <v>#N/A</v>
      </c>
      <c r="F120" s="50"/>
    </row>
    <row r="121" spans="1:6" x14ac:dyDescent="0.55000000000000004">
      <c r="A121" s="130" t="s">
        <v>150</v>
      </c>
      <c r="B121" s="132">
        <v>1</v>
      </c>
      <c r="C121" s="50" t="str">
        <f>VLOOKUP(A121,'DATA for 227'!$B:$J,7,FALSE)</f>
        <v>images/sign services</v>
      </c>
      <c r="D121" s="50" t="str">
        <f>VLOOKUP(A121,'DATA for 227'!$B:$J,8,FALSE)</f>
        <v>for vehicles, outdoors of a building, or interiors of a building</v>
      </c>
      <c r="E121" s="50">
        <f>VLOOKUP($A121,'DATA for 227'!$B:$R,9,FALSE)</f>
        <v>0</v>
      </c>
      <c r="F121" s="50"/>
    </row>
    <row r="122" spans="1:6" x14ac:dyDescent="0.55000000000000004">
      <c r="A122" s="12" t="s">
        <v>357</v>
      </c>
      <c r="B122" s="132">
        <v>1</v>
      </c>
      <c r="C122" s="50" t="e">
        <f>VLOOKUP(A122,'DATA for 227'!$B:$J,7,FALSE)</f>
        <v>#N/A</v>
      </c>
      <c r="D122" s="50" t="e">
        <f>VLOOKUP(A122,'DATA for 227'!$B:$J,8,FALSE)</f>
        <v>#N/A</v>
      </c>
      <c r="E122" s="50" t="e">
        <f>VLOOKUP($A122,'DATA for 227'!$B:$R,9,FALSE)</f>
        <v>#N/A</v>
      </c>
      <c r="F122" s="50"/>
    </row>
    <row r="123" spans="1:6" ht="100.8" x14ac:dyDescent="0.55000000000000004">
      <c r="A123" s="130" t="s">
        <v>355</v>
      </c>
      <c r="B123" s="132">
        <v>1</v>
      </c>
      <c r="C123" s="50" t="str">
        <f>VLOOKUP(A123,'DATA for 227'!$B:$J,7,FALSE)</f>
        <v>Infrastructure provider(manufacturing)</v>
      </c>
      <c r="D123" s="50" t="str">
        <f>VLOOKUP(A123,'DATA for 227'!$B:$J,8,FALSE)</f>
        <v>Product Types: ANTENNAS, CABINETS, PANELS AND ENCLOSURES, CABLE ASSEMBLIES, CABLE MANAGEMENT, CABLES, CONNECTORS, FACEPLATES AND BOXES, NETWORKING SYSTEMS, SPLITTERS, COMBINERS AND MULTIPLEXERS, TOOLS AND ACCESSORIES; Each product type has so many varieties.</v>
      </c>
      <c r="E123" s="50" t="str">
        <f>VLOOKUP($A123,'DATA for 227'!$B:$R,9,FALSE)</f>
        <v>CommScope is at the forefront of shaping infrastructure, products and solutions that enhance people's lives.We make communication faster, easier and more efficient for today's always-on world; CommScope manufactures SYSTIMAX and Uniprise brands of Enterprise infrastructure of copper Unshielded Twisted Pair cabling, connector panels, jacks and fiber optic cabling, connector panels, racking and metals. CommScope also manufactures environmentally secure cabinets for FTTN and DSL applications</v>
      </c>
      <c r="F123" s="50"/>
    </row>
    <row r="124" spans="1:6" x14ac:dyDescent="0.55000000000000004">
      <c r="A124" s="12" t="s">
        <v>691</v>
      </c>
      <c r="B124" s="132">
        <v>1</v>
      </c>
      <c r="C124" s="50" t="e">
        <f>VLOOKUP(A124,'DATA for 227'!$B:$J,7,FALSE)</f>
        <v>#N/A</v>
      </c>
      <c r="D124" s="50" t="e">
        <f>VLOOKUP(A124,'DATA for 227'!$B:$J,8,FALSE)</f>
        <v>#N/A</v>
      </c>
      <c r="E124" s="50" t="e">
        <f>VLOOKUP($A124,'DATA for 227'!$B:$R,9,FALSE)</f>
        <v>#N/A</v>
      </c>
      <c r="F124" s="50"/>
    </row>
    <row r="125" spans="1:6" ht="28.8" x14ac:dyDescent="0.55000000000000004">
      <c r="A125" s="130" t="s">
        <v>689</v>
      </c>
      <c r="B125" s="132">
        <v>1</v>
      </c>
      <c r="C125" s="50" t="str">
        <f>VLOOKUP(A125,'DATA for 227'!$B:$J,7,FALSE)</f>
        <v>janitorial service</v>
      </c>
      <c r="D125" s="50" t="str">
        <f>VLOOKUP(A125,'DATA for 227'!$B:$J,8,FALSE)</f>
        <v>Commercial cleaning, office cleaning, medical facilities</v>
      </c>
      <c r="E125" s="50" t="str">
        <f>VLOOKUP($A125,'DATA for 227'!$B:$R,9,FALSE)</f>
        <v>Since 1992, we’ve been committed to being the best at what we do, serving clients in the Lafayette area by not just meeting their expectations, but exceeding them.</v>
      </c>
      <c r="F125" s="50"/>
    </row>
    <row r="126" spans="1:6" x14ac:dyDescent="0.55000000000000004">
      <c r="A126" s="12" t="s">
        <v>147</v>
      </c>
      <c r="B126" s="132">
        <v>1</v>
      </c>
      <c r="C126" s="50" t="e">
        <f>VLOOKUP(A126,'DATA for 227'!$B:$J,7,FALSE)</f>
        <v>#N/A</v>
      </c>
      <c r="D126" s="50" t="e">
        <f>VLOOKUP(A126,'DATA for 227'!$B:$J,8,FALSE)</f>
        <v>#N/A</v>
      </c>
      <c r="E126" s="50" t="e">
        <f>VLOOKUP($A126,'DATA for 227'!$B:$R,9,FALSE)</f>
        <v>#N/A</v>
      </c>
      <c r="F126" s="50"/>
    </row>
    <row r="127" spans="1:6" x14ac:dyDescent="0.55000000000000004">
      <c r="A127" s="130" t="s">
        <v>145</v>
      </c>
      <c r="B127" s="132">
        <v>1</v>
      </c>
      <c r="C127" s="50" t="str">
        <f>VLOOKUP(A127,'DATA for 227'!$B:$J,7,FALSE)</f>
        <v>job finder</v>
      </c>
      <c r="D127" s="50">
        <f>VLOOKUP(A127,'DATA for 227'!$B:$J,8,FALSE)</f>
        <v>0</v>
      </c>
      <c r="E127" s="50" t="str">
        <f>VLOOKUP($A127,'DATA for 227'!$B:$R,9,FALSE)</f>
        <v>a platform to search for jobs</v>
      </c>
      <c r="F127" s="50"/>
    </row>
    <row r="128" spans="1:6" x14ac:dyDescent="0.55000000000000004">
      <c r="A128" s="12" t="s">
        <v>763</v>
      </c>
      <c r="B128" s="132">
        <v>1</v>
      </c>
      <c r="C128" s="50" t="e">
        <f>VLOOKUP(A128,'DATA for 227'!$B:$J,7,FALSE)</f>
        <v>#N/A</v>
      </c>
      <c r="D128" s="50" t="e">
        <f>VLOOKUP(A128,'DATA for 227'!$B:$J,8,FALSE)</f>
        <v>#N/A</v>
      </c>
      <c r="E128" s="50" t="e">
        <f>VLOOKUP($A128,'DATA for 227'!$B:$R,9,FALSE)</f>
        <v>#N/A</v>
      </c>
      <c r="F128" s="50"/>
    </row>
    <row r="129" spans="1:6" ht="115.2" x14ac:dyDescent="0.55000000000000004">
      <c r="A129" s="130" t="s">
        <v>761</v>
      </c>
      <c r="B129" s="132">
        <v>1</v>
      </c>
      <c r="C129" s="50" t="str">
        <f>VLOOKUP(A129,'DATA for 227'!$B:$J,7,FALSE)</f>
        <v>Landscaper </v>
      </c>
      <c r="D129" s="50">
        <f>VLOOKUP(A129,'DATA for 227'!$B:$J,8,FALSE)</f>
        <v>0</v>
      </c>
      <c r="E129" s="50" t="str">
        <f>VLOOKUP($A129,'DATA for 227'!$B:$R,9,FALSE)</f>
        <v>NEW BUILDING CONSTRUCTION,RENOVATIONS AND REMODELS,INDUSTRIAL CONSTRUCTION SERVICES,SPECIALTY CONSTRUCTION SERVICESWhy Choose Jansen Landscaping?,62 Years of Landscaping Excellence Since 1945,Best Warranty in Michiana - Tree Year Guarantee™,We're Experts, we're not practicing on your home,We don’t just grow trees, we grow relationships,Our clients highly recommend us,We're perfectionists,We do things right the first time,Service after the project,Create outdoor rooms for entertainment and relaxation,Cutting-edge plant selection</v>
      </c>
      <c r="F129" s="50"/>
    </row>
    <row r="130" spans="1:6" x14ac:dyDescent="0.55000000000000004">
      <c r="A130" s="12" t="s">
        <v>799</v>
      </c>
      <c r="B130" s="132">
        <v>1</v>
      </c>
      <c r="C130" s="50" t="e">
        <f>VLOOKUP(A130,'DATA for 227'!$B:$J,7,FALSE)</f>
        <v>#N/A</v>
      </c>
      <c r="D130" s="50" t="e">
        <f>VLOOKUP(A130,'DATA for 227'!$B:$J,8,FALSE)</f>
        <v>#N/A</v>
      </c>
      <c r="E130" s="50" t="e">
        <f>VLOOKUP($A130,'DATA for 227'!$B:$R,9,FALSE)</f>
        <v>#N/A</v>
      </c>
      <c r="F130" s="50"/>
    </row>
    <row r="131" spans="1:6" x14ac:dyDescent="0.55000000000000004">
      <c r="A131" s="130" t="s">
        <v>798</v>
      </c>
      <c r="B131" s="132">
        <v>1</v>
      </c>
      <c r="C131" s="50" t="str">
        <f>VLOOKUP(A131,'DATA for 227'!$B:$J,7,FALSE)</f>
        <v>landscaping</v>
      </c>
      <c r="D131" s="50" t="str">
        <f>VLOOKUP(A131,'DATA for 227'!$B:$J,8,FALSE)</f>
        <v>No website</v>
      </c>
      <c r="E131" s="50">
        <f>VLOOKUP($A131,'DATA for 227'!$B:$R,9,FALSE)</f>
        <v>0</v>
      </c>
      <c r="F131" s="50"/>
    </row>
    <row r="132" spans="1:6" x14ac:dyDescent="0.55000000000000004">
      <c r="A132" s="12" t="s">
        <v>566</v>
      </c>
      <c r="B132" s="132">
        <v>1</v>
      </c>
      <c r="C132" s="50" t="e">
        <f>VLOOKUP(A132,'DATA for 227'!$B:$J,7,FALSE)</f>
        <v>#N/A</v>
      </c>
      <c r="D132" s="50" t="e">
        <f>VLOOKUP(A132,'DATA for 227'!$B:$J,8,FALSE)</f>
        <v>#N/A</v>
      </c>
      <c r="E132" s="50" t="e">
        <f>VLOOKUP($A132,'DATA for 227'!$B:$R,9,FALSE)</f>
        <v>#N/A</v>
      </c>
      <c r="F132" s="50"/>
    </row>
    <row r="133" spans="1:6" x14ac:dyDescent="0.55000000000000004">
      <c r="A133" s="130" t="s">
        <v>564</v>
      </c>
      <c r="B133" s="132">
        <v>1</v>
      </c>
      <c r="C133" s="50" t="str">
        <f>VLOOKUP(A133,'DATA for 227'!$B:$J,7,FALSE)</f>
        <v>Lays manufacturer</v>
      </c>
      <c r="D133" s="50" t="str">
        <f>VLOOKUP(A133,'DATA for 227'!$B:$J,8,FALSE)</f>
        <v>Lays and co.</v>
      </c>
      <c r="E133" s="50">
        <f>VLOOKUP($A133,'DATA for 227'!$B:$R,9,FALSE)</f>
        <v>0</v>
      </c>
      <c r="F133" s="50"/>
    </row>
    <row r="134" spans="1:6" x14ac:dyDescent="0.55000000000000004">
      <c r="A134" s="12" t="s">
        <v>1238</v>
      </c>
      <c r="B134" s="132">
        <v>1</v>
      </c>
      <c r="C134" s="50" t="e">
        <f>VLOOKUP(A134,'DATA for 227'!$B:$J,7,FALSE)</f>
        <v>#N/A</v>
      </c>
      <c r="D134" s="50" t="e">
        <f>VLOOKUP(A134,'DATA for 227'!$B:$J,8,FALSE)</f>
        <v>#N/A</v>
      </c>
      <c r="E134" s="50" t="e">
        <f>VLOOKUP($A134,'DATA for 227'!$B:$R,9,FALSE)</f>
        <v>#N/A</v>
      </c>
      <c r="F134" s="50"/>
    </row>
    <row r="135" spans="1:6" ht="72" x14ac:dyDescent="0.55000000000000004">
      <c r="A135" s="130" t="s">
        <v>916</v>
      </c>
      <c r="B135" s="132">
        <v>1</v>
      </c>
      <c r="C135" s="50" t="str">
        <f>VLOOKUP(A135,'DATA for 227'!$B:$J,7,FALSE)</f>
        <v>Lean Manufacturer of Durable products like springs, wire forms etc.</v>
      </c>
      <c r="D135" s="50" t="str">
        <f>VLOOKUP(A135,'DATA for 227'!$B:$J,8,FALSE)</f>
        <v>Compression springs, torsion springs, extension springs, wire forms, tines and reverse taper tines, sprial wound brush springs, hose guards, packaging.</v>
      </c>
      <c r="E135" s="50" t="str">
        <f>VLOOKUP($A135,'DATA for 227'!$B:$R,9,FALSE)</f>
        <v>At Myers Spring, we employ the latest in lean production techniques and technologies to deliver springs, wire forms, and other products that are durable, reliable, and on specification. Myers Spring works with you from the design phase to the stocking of finished product, helping you achieve higher efficiencies and lower costs in every phase of your project. </v>
      </c>
      <c r="F135" s="50"/>
    </row>
    <row r="136" spans="1:6" x14ac:dyDescent="0.55000000000000004">
      <c r="A136" s="12" t="s">
        <v>28</v>
      </c>
      <c r="B136" s="132">
        <v>1</v>
      </c>
      <c r="C136" s="50" t="e">
        <f>VLOOKUP(A136,'DATA for 227'!$B:$J,7,FALSE)</f>
        <v>#N/A</v>
      </c>
      <c r="D136" s="50" t="e">
        <f>VLOOKUP(A136,'DATA for 227'!$B:$J,8,FALSE)</f>
        <v>#N/A</v>
      </c>
      <c r="E136" s="50" t="e">
        <f>VLOOKUP($A136,'DATA for 227'!$B:$R,9,FALSE)</f>
        <v>#N/A</v>
      </c>
      <c r="F136" s="50"/>
    </row>
    <row r="137" spans="1:6" ht="43.2" x14ac:dyDescent="0.55000000000000004">
      <c r="A137" s="130" t="s">
        <v>25</v>
      </c>
      <c r="B137" s="132">
        <v>1</v>
      </c>
      <c r="C137" s="50" t="str">
        <f>VLOOKUP(A137,'DATA for 227'!$B:$J,7,FALSE)</f>
        <v>Logistics </v>
      </c>
      <c r="D137" s="50">
        <f>VLOOKUP(A137,'DATA for 227'!$B:$J,8,FALSE)</f>
        <v>0</v>
      </c>
      <c r="E137" s="50" t="str">
        <f>VLOOKUP($A137,'DATA for 227'!$B:$R,9,FALSE)</f>
        <v>A unclassified, single location business; Annual revenue = 500000 and # of employees = 3; https://www.manta.com/c/mb0frky/3-h-logistics-llc; Cargo loading and unloading services; Transportation services</v>
      </c>
      <c r="F137" s="50"/>
    </row>
    <row r="138" spans="1:6" x14ac:dyDescent="0.55000000000000004">
      <c r="A138" s="12" t="s">
        <v>704</v>
      </c>
      <c r="B138" s="132">
        <v>1</v>
      </c>
      <c r="C138" s="50" t="e">
        <f>VLOOKUP(A138,'DATA for 227'!$B:$J,7,FALSE)</f>
        <v>#N/A</v>
      </c>
      <c r="D138" s="50" t="e">
        <f>VLOOKUP(A138,'DATA for 227'!$B:$J,8,FALSE)</f>
        <v>#N/A</v>
      </c>
      <c r="E138" s="50" t="e">
        <f>VLOOKUP($A138,'DATA for 227'!$B:$R,9,FALSE)</f>
        <v>#N/A</v>
      </c>
      <c r="F138" s="50"/>
    </row>
    <row r="139" spans="1:6" ht="57.6" x14ac:dyDescent="0.55000000000000004">
      <c r="A139" s="130" t="s">
        <v>702</v>
      </c>
      <c r="B139" s="132">
        <v>1</v>
      </c>
      <c r="C139" s="50" t="str">
        <f>VLOOKUP(A139,'DATA for 227'!$B:$J,7,FALSE)</f>
        <v>Lumber store (hardwood supplier)</v>
      </c>
      <c r="D139" s="50" t="str">
        <f>VLOOKUP(A139,'DATA for 227'!$B:$J,8,FALSE)</f>
        <v>Capabilities: Rough mill, moulding, edge gluing, edge profiling, sanding, CNC routing, environmentally friendly finishing;                                                                                      Products: Cabinet components (7), Edge glued panels (2), cabinet doors (24), moulding (1), species(11)</v>
      </c>
      <c r="E139" s="50" t="str">
        <f>VLOOKUP($A139,'DATA for 227'!$B:$R,9,FALSE)</f>
        <v>They saw a need for a quality-focused and service-driven hardwood components producer that manufacturers could outsource to with confidence</v>
      </c>
      <c r="F139" s="50"/>
    </row>
    <row r="140" spans="1:6" x14ac:dyDescent="0.55000000000000004">
      <c r="A140" s="12" t="s">
        <v>819</v>
      </c>
      <c r="B140" s="132">
        <v>1</v>
      </c>
      <c r="C140" s="50" t="e">
        <f>VLOOKUP(A140,'DATA for 227'!$B:$J,7,FALSE)</f>
        <v>#N/A</v>
      </c>
      <c r="D140" s="50" t="e">
        <f>VLOOKUP(A140,'DATA for 227'!$B:$J,8,FALSE)</f>
        <v>#N/A</v>
      </c>
      <c r="E140" s="50" t="e">
        <f>VLOOKUP($A140,'DATA for 227'!$B:$R,9,FALSE)</f>
        <v>#N/A</v>
      </c>
      <c r="F140" s="50"/>
    </row>
    <row r="141" spans="1:6" ht="86.4" x14ac:dyDescent="0.55000000000000004">
      <c r="A141" s="130" t="s">
        <v>817</v>
      </c>
      <c r="B141" s="132">
        <v>1</v>
      </c>
      <c r="C141" s="50" t="str">
        <f>VLOOKUP(A141,'DATA for 227'!$B:$J,7,FALSE)</f>
        <v>lumber store/hardware store</v>
      </c>
      <c r="D141" s="50" t="str">
        <f>VLOOKUP(A141,'DATA for 227'!$B:$J,8,FALSE)</f>
        <v xml:space="preserve">Categorized by departmentsAutomotive, Building Materials, Cleaning Supplies, Doors &amp; Windows, Electrical, Farm &amp; Ranch, Hand Tools, Hardware, Heating, Ventilation &amp; Air Conditioning, Housewares, Lawn &amp; Garden, Outdoor Living, Paint &amp; Painting Supplies, Plumbing Supplies, Power Tools &amp; Accessories, Storage &amp; Organization, </v>
      </c>
      <c r="E141" s="50">
        <f>VLOOKUP($A141,'DATA for 227'!$B:$R,9,FALSE)</f>
        <v>0</v>
      </c>
      <c r="F141" s="50"/>
    </row>
    <row r="142" spans="1:6" x14ac:dyDescent="0.55000000000000004">
      <c r="A142" s="12" t="s">
        <v>582</v>
      </c>
      <c r="B142" s="132">
        <v>2</v>
      </c>
      <c r="C142" s="50" t="e">
        <f>VLOOKUP(A142,'DATA for 227'!$B:$J,7,FALSE)</f>
        <v>#N/A</v>
      </c>
      <c r="D142" s="50" t="e">
        <f>VLOOKUP(A142,'DATA for 227'!$B:$J,8,FALSE)</f>
        <v>#N/A</v>
      </c>
      <c r="E142" s="50" t="e">
        <f>VLOOKUP($A142,'DATA for 227'!$B:$R,9,FALSE)</f>
        <v>#N/A</v>
      </c>
      <c r="F142" s="50"/>
    </row>
    <row r="143" spans="1:6" ht="43.2" x14ac:dyDescent="0.55000000000000004">
      <c r="A143" s="130" t="s">
        <v>580</v>
      </c>
      <c r="B143" s="132">
        <v>1</v>
      </c>
      <c r="C143" s="50" t="str">
        <f>VLOOKUP(A143,'DATA for 227'!$B:$J,7,FALSE)</f>
        <v>Maintenance</v>
      </c>
      <c r="D143" s="50">
        <f>VLOOKUP(A143,'DATA for 227'!$B:$J,8,FALSE)</f>
        <v>0</v>
      </c>
      <c r="E143" s="50" t="str">
        <f>VLOOKUP($A143,'DATA for 227'!$B:$R,9,FALSE)</f>
        <v>GE Aviation is a world-leading provider of jet engines, components and integrated systems for commercial and military aircraft. ; Aircraft maintenance company in Tippecanoe County, Indiana</v>
      </c>
      <c r="F143" s="50"/>
    </row>
    <row r="144" spans="1:6" ht="72" x14ac:dyDescent="0.55000000000000004">
      <c r="A144" s="130" t="s">
        <v>599</v>
      </c>
      <c r="B144" s="132">
        <v>1</v>
      </c>
      <c r="C144" s="50" t="str">
        <f>VLOOKUP(A144,'DATA for 227'!$B:$J,7,FALSE)</f>
        <v>Maintenance</v>
      </c>
      <c r="D144" s="50" t="str">
        <f>VLOOKUP(A144,'DATA for 227'!$B:$J,8,FALSE)</f>
        <v>Septic Systems Cleaned and Repaired, Inspections for Real Estate Transfer and Mortgage Refinance, State Certified Drinking Water Testing, Drain and Tile Cleaning, Non-Invasive Leach Bed Rejuvenation, Sewer Line Cleaning Root Cutters, Water Jet, Sink Drain Cleaning, Restaurant Grease Trap Maintenance</v>
      </c>
      <c r="E144" s="50" t="str">
        <f>VLOOKUP($A144,'DATA for 227'!$B:$R,9,FALSE)</f>
        <v>all about water</v>
      </c>
      <c r="F144" s="50"/>
    </row>
    <row r="145" spans="1:6" x14ac:dyDescent="0.55000000000000004">
      <c r="A145" s="12" t="s">
        <v>1214</v>
      </c>
      <c r="B145" s="132">
        <v>4</v>
      </c>
      <c r="C145" s="50" t="e">
        <f>VLOOKUP(A145,'DATA for 227'!$B:$J,7,FALSE)</f>
        <v>#N/A</v>
      </c>
      <c r="D145" s="50" t="e">
        <f>VLOOKUP(A145,'DATA for 227'!$B:$J,8,FALSE)</f>
        <v>#N/A</v>
      </c>
      <c r="E145" s="50" t="e">
        <f>VLOOKUP($A145,'DATA for 227'!$B:$R,9,FALSE)</f>
        <v>#N/A</v>
      </c>
      <c r="F145" s="50"/>
    </row>
    <row r="146" spans="1:6" ht="28.8" x14ac:dyDescent="0.55000000000000004">
      <c r="A146" s="130" t="s">
        <v>608</v>
      </c>
      <c r="B146" s="132">
        <v>2</v>
      </c>
      <c r="C146" s="50" t="str">
        <f>VLOOKUP(A146,'DATA for 227'!$B:$J,7,FALSE)</f>
        <v>Maintenance contractor</v>
      </c>
      <c r="D146" s="50" t="str">
        <f>VLOOKUP(A146,'DATA for 227'!$B:$J,8,FALSE)</f>
        <v>Custom Metal Fabrication, General Contracting, Millwright / Steel Erection, Industrial Doors, Concrete, Heavy and Specialty Hauling</v>
      </c>
      <c r="E146" s="50">
        <f>VLOOKUP($A146,'DATA for 227'!$B:$R,9,FALSE)</f>
        <v>0</v>
      </c>
      <c r="F146" s="50"/>
    </row>
    <row r="147" spans="1:6" x14ac:dyDescent="0.55000000000000004">
      <c r="A147" s="130" t="s">
        <v>776</v>
      </c>
      <c r="B147" s="132">
        <v>1</v>
      </c>
      <c r="C147" s="50" t="str">
        <f>VLOOKUP(A147,'DATA for 227'!$B:$J,7,FALSE)</f>
        <v>maintenance contractor</v>
      </c>
      <c r="D147" s="50" t="str">
        <f>VLOOKUP(A147,'DATA for 227'!$B:$J,8,FALSE)</f>
        <v>lawn mowing service</v>
      </c>
      <c r="E147" s="50" t="str">
        <f>VLOOKUP($A147,'DATA for 227'!$B:$R,9,FALSE)</f>
        <v>we offer residential Lawn Care services like  weekly mowing and trimming</v>
      </c>
      <c r="F147" s="50"/>
    </row>
    <row r="148" spans="1:6" ht="28.8" x14ac:dyDescent="0.55000000000000004">
      <c r="A148" s="130" t="s">
        <v>821</v>
      </c>
      <c r="B148" s="132">
        <v>1</v>
      </c>
      <c r="C148" s="50" t="str">
        <f>VLOOKUP(A148,'DATA for 227'!$B:$J,7,FALSE)</f>
        <v>maintenance contractor</v>
      </c>
      <c r="D148" s="50" t="str">
        <f>VLOOKUP(A148,'DATA for 227'!$B:$J,8,FALSE)</f>
        <v>lawn care, landscaping, hardscaping</v>
      </c>
      <c r="E148" s="50" t="str">
        <f>VLOOKUP($A148,'DATA for 227'!$B:$R,9,FALSE)</f>
        <v>Krintz Lawn Care, Inc. is a family in your community, working to bring you the absolute best in lawn care, landscaping, hardscaping, and more. </v>
      </c>
      <c r="F148" s="50"/>
    </row>
    <row r="149" spans="1:6" x14ac:dyDescent="0.55000000000000004">
      <c r="A149" s="12" t="s">
        <v>618</v>
      </c>
      <c r="B149" s="132">
        <v>1</v>
      </c>
      <c r="C149" s="50" t="e">
        <f>VLOOKUP(A149,'DATA for 227'!$B:$J,7,FALSE)</f>
        <v>#N/A</v>
      </c>
      <c r="D149" s="50" t="e">
        <f>VLOOKUP(A149,'DATA for 227'!$B:$J,8,FALSE)</f>
        <v>#N/A</v>
      </c>
      <c r="E149" s="50" t="e">
        <f>VLOOKUP($A149,'DATA for 227'!$B:$R,9,FALSE)</f>
        <v>#N/A</v>
      </c>
      <c r="F149" s="50"/>
    </row>
    <row r="150" spans="1:6" ht="28.8" x14ac:dyDescent="0.55000000000000004">
      <c r="A150" s="130" t="s">
        <v>616</v>
      </c>
      <c r="B150" s="132">
        <v>1</v>
      </c>
      <c r="C150" s="50" t="str">
        <f>VLOOKUP(A150,'DATA for 227'!$B:$J,7,FALSE)</f>
        <v>maintenance service</v>
      </c>
      <c r="D150" s="50" t="str">
        <f>VLOOKUP(A150,'DATA for 227'!$B:$J,8,FALSE)</f>
        <v>carpet cleaning, furniture cleaning, tile and grout cleaning, hardwood cleaning, air duct cleaning and  watre restoration</v>
      </c>
      <c r="E150" s="50">
        <f>VLOOKUP($A150,'DATA for 227'!$B:$R,9,FALSE)</f>
        <v>0</v>
      </c>
      <c r="F150" s="50"/>
    </row>
    <row r="151" spans="1:6" x14ac:dyDescent="0.55000000000000004">
      <c r="A151" s="12" t="s">
        <v>570</v>
      </c>
      <c r="B151" s="132">
        <v>1</v>
      </c>
      <c r="C151" s="50" t="e">
        <f>VLOOKUP(A151,'DATA for 227'!$B:$J,7,FALSE)</f>
        <v>#N/A</v>
      </c>
      <c r="D151" s="50" t="e">
        <f>VLOOKUP(A151,'DATA for 227'!$B:$J,8,FALSE)</f>
        <v>#N/A</v>
      </c>
      <c r="E151" s="50" t="e">
        <f>VLOOKUP($A151,'DATA for 227'!$B:$R,9,FALSE)</f>
        <v>#N/A</v>
      </c>
      <c r="F151" s="50"/>
    </row>
    <row r="152" spans="1:6" x14ac:dyDescent="0.55000000000000004">
      <c r="A152" s="130" t="s">
        <v>568</v>
      </c>
      <c r="B152" s="132">
        <v>1</v>
      </c>
      <c r="C152" s="50" t="str">
        <f>VLOOKUP(A152,'DATA for 227'!$B:$J,7,FALSE)</f>
        <v>Manufactureing</v>
      </c>
      <c r="D152" s="50" t="str">
        <f>VLOOKUP(A152,'DATA for 227'!$B:$J,8,FALSE)</f>
        <v>NO WEBSITE IS FOUND</v>
      </c>
      <c r="E152" s="50">
        <f>VLOOKUP($A152,'DATA for 227'!$B:$R,9,FALSE)</f>
        <v>0</v>
      </c>
      <c r="F152" s="50"/>
    </row>
    <row r="153" spans="1:6" x14ac:dyDescent="0.55000000000000004">
      <c r="A153" s="12" t="s">
        <v>412</v>
      </c>
      <c r="B153" s="132">
        <v>2</v>
      </c>
      <c r="C153" s="50" t="e">
        <f>VLOOKUP(A153,'DATA for 227'!$B:$J,7,FALSE)</f>
        <v>#N/A</v>
      </c>
      <c r="D153" s="50" t="e">
        <f>VLOOKUP(A153,'DATA for 227'!$B:$J,8,FALSE)</f>
        <v>#N/A</v>
      </c>
      <c r="E153" s="50" t="e">
        <f>VLOOKUP($A153,'DATA for 227'!$B:$R,9,FALSE)</f>
        <v>#N/A</v>
      </c>
      <c r="F153" s="50"/>
    </row>
    <row r="154" spans="1:6" ht="259.2" x14ac:dyDescent="0.55000000000000004">
      <c r="A154" s="130" t="s">
        <v>410</v>
      </c>
      <c r="B154" s="132">
        <v>1</v>
      </c>
      <c r="C154" s="50" t="str">
        <f>VLOOKUP(A154,'DATA for 227'!$B:$J,7,FALSE)</f>
        <v>Manufacturer</v>
      </c>
      <c r="D154" s="50" t="str">
        <f>VLOOKUP(A154,'DATA for 227'!$B:$J,8,FALSE)</f>
        <v>Air Cleaning Systems, Air Inlets, Air Scrubbing Systems, Architectural Doors &amp; Windows, Augers, Aviary Systems, Bin/Silo Accessories, Biological Air Scrubbers, Brooders, Bucket Elevators, Building Kits, Bulk Storage Bins/Silos, Catwalks &amp; Support Towers, Chemical Air Scrubbers, Coffee Moisture Testers, Combination Air Scrubbers, Controls, Drinkers, Egg Collectors, Egg Counters, Electronic sow feeding, Environmental Controls, Equine Stalls &amp; Feeders, Evaporative Cooling, Fans, Farrowing Stalls, Feed Conveyors, Feed Storage, Feeders, Fish/Shellfish Processing Equipment, Flooring, Fruit/Vegetable Processing Equipment, Gestation Stalls, Grain Aeration, Grain Conveyors, Grain Dryers, Grain Handling, Grain Moisture Testers, Grain Spreaders, Grain Storage, Grain Sweeps/Unloaders, Heaters, Incinerators, Industrial Buildings, Industrial Conveying Systems, Industrial Storage/Containment, Livestock Production Buildings, Moisture Testers, Nests, Penning, Pig Sorters, Poultry Processing Equipment, Processing Equipment Buildings, Rearing/Laying Cages, Scales, Software, Ventilation, Watering Equipment, Weigh Systems, Winches</v>
      </c>
      <c r="E154" s="50" t="str">
        <f>VLOOKUP($A154,'DATA for 227'!$B:$R,9,FALSE)</f>
        <v>CTB is a leading global designer, manufacturer and marketer of agricultural systems and solutions.</v>
      </c>
      <c r="F154" s="50"/>
    </row>
    <row r="155" spans="1:6" ht="57.6" x14ac:dyDescent="0.55000000000000004">
      <c r="A155" s="130" t="s">
        <v>415</v>
      </c>
      <c r="B155" s="132">
        <v>1</v>
      </c>
      <c r="C155" s="50" t="str">
        <f>VLOOKUP(A155,'DATA for 227'!$B:$J,7,FALSE)</f>
        <v>manufacturer</v>
      </c>
      <c r="D155" s="50" t="str">
        <f>VLOOKUP(A155,'DATA for 227'!$B:$J,8,FALSE)</f>
        <v>Bio-Screen Biohazard Wipes/Liners, Hype-Wipe Bleach Towels, Bleach-Rite Disinfecting Spray, Bleach-Rite Test Strips, Saf De-Cap Tube Decappers, Dispensers/Organizing Holders</v>
      </c>
      <c r="E155" s="50" t="str">
        <f>VLOOKUP($A155,'DATA for 227'!$B:$R,9,FALSE)</f>
        <v>Current Technologies manufactures products for hospitals, for clinical, reference, research, biotech, and pharma laboratories, for healthcare manufacturing, for veterinarians and for industrial settings. All of our products limit the spread of germs which benefits all our customers</v>
      </c>
      <c r="F155" s="50"/>
    </row>
    <row r="156" spans="1:6" x14ac:dyDescent="0.55000000000000004">
      <c r="A156" s="12" t="s">
        <v>1350</v>
      </c>
      <c r="B156" s="132">
        <v>1</v>
      </c>
      <c r="C156" s="50" t="e">
        <f>VLOOKUP(A156,'DATA for 227'!$B:$J,7,FALSE)</f>
        <v>#N/A</v>
      </c>
      <c r="D156" s="50" t="e">
        <f>VLOOKUP(A156,'DATA for 227'!$B:$J,8,FALSE)</f>
        <v>#N/A</v>
      </c>
      <c r="E156" s="50" t="e">
        <f>VLOOKUP($A156,'DATA for 227'!$B:$R,9,FALSE)</f>
        <v>#N/A</v>
      </c>
      <c r="F156" s="50"/>
    </row>
    <row r="157" spans="1:6" ht="86.4" x14ac:dyDescent="0.55000000000000004">
      <c r="A157" s="130" t="s">
        <v>716</v>
      </c>
      <c r="B157" s="132">
        <v>1</v>
      </c>
      <c r="C157" s="50" t="str">
        <f>VLOOKUP(A157,'DATA for 227'!$B:$J,7,FALSE)</f>
        <v>Manufacturer(gift bows)</v>
      </c>
      <c r="D157" s="50" t="str">
        <f>VLOOKUP(A157,'DATA for 227'!$B:$J,8,FALSE)</f>
        <v>Appreciation gift and gift wrap kits</v>
      </c>
      <c r="E157" s="50" t="str">
        <f>VLOOKUP($A157,'DATA for 227'!$B:$R,9,FALSE)</f>
        <v>From mass producing pre-formed gift bows by the millions for publicly traded gift packaging companies to creating custom hot stamp ribbon for the individual, no job is too big, small, or unusual for Indiana Ribbon. Our products can be found in major retail stores, chain and specialty stores, through wholesale outlets for the packaging, jeweler, floral, basket, fundraising and craft trades, and through other packaging and promotional products distributors.</v>
      </c>
      <c r="F157" s="50"/>
    </row>
    <row r="158" spans="1:6" x14ac:dyDescent="0.55000000000000004">
      <c r="A158" s="12" t="s">
        <v>1351</v>
      </c>
      <c r="B158" s="132">
        <v>1</v>
      </c>
      <c r="C158" s="50" t="e">
        <f>VLOOKUP(A158,'DATA for 227'!$B:$J,7,FALSE)</f>
        <v>#N/A</v>
      </c>
      <c r="D158" s="50" t="e">
        <f>VLOOKUP(A158,'DATA for 227'!$B:$J,8,FALSE)</f>
        <v>#N/A</v>
      </c>
      <c r="E158" s="50" t="e">
        <f>VLOOKUP($A158,'DATA for 227'!$B:$R,9,FALSE)</f>
        <v>#N/A</v>
      </c>
      <c r="F158" s="50"/>
    </row>
    <row r="159" spans="1:6" ht="115.2" x14ac:dyDescent="0.55000000000000004">
      <c r="A159" s="130" t="s">
        <v>720</v>
      </c>
      <c r="B159" s="132">
        <v>1</v>
      </c>
      <c r="C159" s="50" t="str">
        <f>VLOOKUP(A159,'DATA for 227'!$B:$J,7,FALSE)</f>
        <v>Manufacturer(steel fabricating)</v>
      </c>
      <c r="D159" s="50" t="str">
        <f>VLOOKUP(A159,'DATA for 227'!$B:$J,8,FALSE)</f>
        <v>Projects:CONAGRA WAREHOUSE, EARLHAM COLLEGE SCIENCE COMPLEX, EMERY OLEOCHEMICALS - GLYCOLYSIS BUILDING 66A, THE DEPOT @ NICKEL PLATE, Stanley Securities Headquarters, INDIANA HEMOPHILIA &amp; THROMBOSIS CENTER, STEEL DYNAMICS, INC, CENTRAL INDIANA ETHANOL - KATZEN, LDS CHURCH - CARMEL, IUPUI OFFICE, Franciscan Health West Tower Addition, IRVINGTON LOFTS</v>
      </c>
      <c r="E159" s="50" t="str">
        <f>VLOOKUP($A159,'DATA for 227'!$B:$R,9,FALSE)</f>
        <v>Indiana Steel Fabricating has long been a leader in the production of Structural Steel.                                 Miscellaneous steel is an ever changing industry, and our staff at Indiana Steel Fabricating embraces this challenge. We are constantly evolving with this industry to deliver a product that meets every demand that is needed, no matter the size or scope of a project.                                                                      Our Rebar department is a model of the quality and excellence that we pour into every job. It gives us great pleasure and pride to hear how good our fabricated rebar looks in comparison to other fabricators.</v>
      </c>
      <c r="F159" s="50"/>
    </row>
    <row r="160" spans="1:6" x14ac:dyDescent="0.55000000000000004">
      <c r="A160" s="12" t="s">
        <v>455</v>
      </c>
      <c r="B160" s="132">
        <v>1</v>
      </c>
      <c r="C160" s="50" t="e">
        <f>VLOOKUP(A160,'DATA for 227'!$B:$J,7,FALSE)</f>
        <v>#N/A</v>
      </c>
      <c r="D160" s="50" t="e">
        <f>VLOOKUP(A160,'DATA for 227'!$B:$J,8,FALSE)</f>
        <v>#N/A</v>
      </c>
      <c r="E160" s="50" t="e">
        <f>VLOOKUP($A160,'DATA for 227'!$B:$R,9,FALSE)</f>
        <v>#N/A</v>
      </c>
      <c r="F160" s="50"/>
    </row>
    <row r="161" spans="1:6" ht="72" x14ac:dyDescent="0.55000000000000004">
      <c r="A161" s="130" t="s">
        <v>453</v>
      </c>
      <c r="B161" s="132">
        <v>1</v>
      </c>
      <c r="C161" s="50" t="str">
        <f>VLOOKUP(A161,'DATA for 227'!$B:$J,7,FALSE)</f>
        <v xml:space="preserve">manufacturers and sellers </v>
      </c>
      <c r="D161" s="50" t="str">
        <f>VLOOKUP(A161,'DATA for 227'!$B:$J,8,FALSE)</f>
        <v>beauty products</v>
      </c>
      <c r="E161" s="50" t="str">
        <f>VLOOKUP($A161,'DATA for 227'!$B:$R,9,FALSE)</f>
        <v>Mary Kay Ash founded Mary Kay Cosmetics on Sept. 13, 1963, with her life savings of $5,000. Today, Mary Kay is one of the largest direct sellers of skin care and color cosmetics in the world. Mary Kay® products are sold in more than 35 markets worldwide, and the company’s global independent sales force is approximately 3 million strong.</v>
      </c>
      <c r="F161" s="50"/>
    </row>
    <row r="162" spans="1:6" x14ac:dyDescent="0.55000000000000004">
      <c r="A162" s="12" t="s">
        <v>32</v>
      </c>
      <c r="B162" s="132">
        <v>48</v>
      </c>
      <c r="C162" s="50" t="e">
        <f>VLOOKUP(A162,'DATA for 227'!$B:$J,7,FALSE)</f>
        <v>#N/A</v>
      </c>
      <c r="D162" s="50" t="e">
        <f>VLOOKUP(A162,'DATA for 227'!$B:$J,8,FALSE)</f>
        <v>#N/A</v>
      </c>
      <c r="E162" s="50" t="e">
        <f>VLOOKUP($A162,'DATA for 227'!$B:$R,9,FALSE)</f>
        <v>#N/A</v>
      </c>
      <c r="F162" s="50"/>
    </row>
    <row r="163" spans="1:6" ht="28.8" x14ac:dyDescent="0.55000000000000004">
      <c r="A163" s="130" t="s">
        <v>30</v>
      </c>
      <c r="B163" s="132">
        <v>1</v>
      </c>
      <c r="C163" s="50" t="str">
        <f>VLOOKUP(A163,'DATA for 227'!$B:$J,7,FALSE)</f>
        <v>Manufacturing</v>
      </c>
      <c r="D163" s="50" t="str">
        <f>VLOOKUP(A163,'DATA for 227'!$B:$J,8,FALSE)</f>
        <v>HVAC, plumbing and custom cutting</v>
      </c>
      <c r="E163" s="50" t="str">
        <f>VLOOKUP($A163,'DATA for 227'!$B:$R,9,FALSE)</f>
        <v>From HVAC to plumbing to custom cutting, look to our family of companies to create exceptional results for your sheet metal project needs.</v>
      </c>
      <c r="F163" s="50"/>
    </row>
    <row r="164" spans="1:6" ht="86.4" x14ac:dyDescent="0.55000000000000004">
      <c r="A164" s="130" t="s">
        <v>80</v>
      </c>
      <c r="B164" s="132">
        <v>1</v>
      </c>
      <c r="C164" s="50" t="str">
        <f>VLOOKUP(A164,'DATA for 227'!$B:$J,7,FALSE)</f>
        <v>Manufacturing</v>
      </c>
      <c r="D164" s="50" t="str">
        <f>VLOOKUP(A164,'DATA for 227'!$B:$J,8,FALSE)</f>
        <v>For automotive, defense and commercial transportation</v>
      </c>
      <c r="E164" s="50" t="str">
        <f>VLOOKUP($A164,'DATA for 227'!$B:$R,9,FALSE)</f>
        <v xml:space="preserve"> Alcoa is a major producer of primary aluminium, fabricated aluminium, and alumina combined, through its active and growing participation in all major aspects of the industry: technology, mining, refining, smelting, fabricating, and recycling. On November 1, 2016, Alcoa Inc. split into two new entities: Alcoa Corporation, which is engaged in the mining and manufacture of raw aluminium, and Arconic, which processes aluminium and other metals</v>
      </c>
      <c r="F164" s="50"/>
    </row>
    <row r="165" spans="1:6" x14ac:dyDescent="0.55000000000000004">
      <c r="A165" s="130" t="s">
        <v>86</v>
      </c>
      <c r="B165" s="132">
        <v>1</v>
      </c>
      <c r="C165" s="50" t="str">
        <f>VLOOKUP(A165,'DATA for 227'!$B:$J,7,FALSE)</f>
        <v>manufacturing</v>
      </c>
      <c r="D165" s="50" t="str">
        <f>VLOOKUP(A165,'DATA for 227'!$B:$J,8,FALSE)</f>
        <v>gears</v>
      </c>
      <c r="E165" s="50">
        <f>VLOOKUP($A165,'DATA for 227'!$B:$R,9,FALSE)</f>
        <v>0</v>
      </c>
      <c r="F165" s="50"/>
    </row>
    <row r="166" spans="1:6" x14ac:dyDescent="0.55000000000000004">
      <c r="A166" s="130" t="s">
        <v>92</v>
      </c>
      <c r="B166" s="132">
        <v>1</v>
      </c>
      <c r="C166" s="50" t="str">
        <f>VLOOKUP(A166,'DATA for 227'!$B:$J,7,FALSE)</f>
        <v>manufacturing</v>
      </c>
      <c r="D166" s="50" t="str">
        <f>VLOOKUP(A166,'DATA for 227'!$B:$J,8,FALSE)</f>
        <v>cryogenic semi-trailer </v>
      </c>
      <c r="E166" s="50" t="str">
        <f>VLOOKUP($A166,'DATA for 227'!$B:$R,9,FALSE)</f>
        <v>lAloy Custom Products is the premier cryogenic semi-trailer manufacturer. </v>
      </c>
      <c r="F166" s="50"/>
    </row>
    <row r="167" spans="1:6" x14ac:dyDescent="0.55000000000000004">
      <c r="A167" s="130" t="s">
        <v>96</v>
      </c>
      <c r="B167" s="132">
        <v>1</v>
      </c>
      <c r="C167" s="50" t="str">
        <f>VLOOKUP(A167,'DATA for 227'!$B:$J,7,FALSE)</f>
        <v>manufacturing</v>
      </c>
      <c r="D167" s="50" t="str">
        <f>VLOOKUP(A167,'DATA for 227'!$B:$J,8,FALSE)</f>
        <v>pallet</v>
      </c>
      <c r="E167" s="50">
        <f>VLOOKUP($A167,'DATA for 227'!$B:$R,9,FALSE)</f>
        <v>0</v>
      </c>
      <c r="F167" s="50"/>
    </row>
    <row r="168" spans="1:6" ht="43.2" x14ac:dyDescent="0.55000000000000004">
      <c r="A168" s="130" t="s">
        <v>104</v>
      </c>
      <c r="B168" s="132">
        <v>1</v>
      </c>
      <c r="C168" s="50" t="str">
        <f>VLOOKUP(A168,'DATA for 227'!$B:$J,7,FALSE)</f>
        <v>manufacturing</v>
      </c>
      <c r="D168" s="50" t="str">
        <f>VLOOKUP(A168,'DATA for 227'!$B:$J,8,FALSE)</f>
        <v>MIG, TIG, Stick welders, engine drives, multi-process and multi-operator welders, spot welders, submerged arc welders, wire feeders</v>
      </c>
      <c r="E168" s="50">
        <f>VLOOKUP($A168,'DATA for 227'!$B:$R,9,FALSE)</f>
        <v>0</v>
      </c>
      <c r="F168" s="50"/>
    </row>
    <row r="169" spans="1:6" ht="43.2" x14ac:dyDescent="0.55000000000000004">
      <c r="A169" s="130" t="s">
        <v>124</v>
      </c>
      <c r="B169" s="132">
        <v>1</v>
      </c>
      <c r="C169" s="50" t="str">
        <f>VLOOKUP(A169,'DATA for 227'!$B:$J,7,FALSE)</f>
        <v>manufacturing</v>
      </c>
      <c r="D169" s="50" t="str">
        <f>VLOOKUP(A169,'DATA for 227'!$B:$J,8,FALSE)</f>
        <v>coil processing solutions and mill processing solutions</v>
      </c>
      <c r="E169" s="50" t="str">
        <f>VLOOKUP($A169,'DATA for 227'!$B:$R,9,FALSE)</f>
        <v>ANDRITZ Herr-Voss Stamco delivers turnkey solutions and support for coil and sheet metal processing industries.  Whether you are a primary producer, service center, processor or OEM, AHVS is your source for all your coil and sheet processing needs.</v>
      </c>
      <c r="F169" s="50"/>
    </row>
    <row r="170" spans="1:6" ht="28.8" x14ac:dyDescent="0.55000000000000004">
      <c r="A170" s="130" t="s">
        <v>182</v>
      </c>
      <c r="B170" s="132">
        <v>1</v>
      </c>
      <c r="C170" s="50" t="str">
        <f>VLOOKUP(A170,'DATA for 227'!$B:$J,7,FALSE)</f>
        <v>manufacturing</v>
      </c>
      <c r="D170" s="50" t="str">
        <f>VLOOKUP(A170,'DATA for 227'!$B:$J,8,FALSE)</f>
        <v>architectural fencing, security fencing, infinity gates</v>
      </c>
      <c r="E170" s="50" t="str">
        <f>VLOOKUP($A170,'DATA for 227'!$B:$R,9,FALSE)</f>
        <v>BASTEEL Perimeter Systems™ is a 4th generation family-owned business formed in 1946 to serve the tool and die industry</v>
      </c>
      <c r="F170" s="50"/>
    </row>
    <row r="171" spans="1:6" ht="86.4" x14ac:dyDescent="0.55000000000000004">
      <c r="A171" s="130" t="s">
        <v>224</v>
      </c>
      <c r="B171" s="132">
        <v>1</v>
      </c>
      <c r="C171" s="50" t="str">
        <f>VLOOKUP(A171,'DATA for 227'!$B:$J,7,FALSE)</f>
        <v>manufacturing</v>
      </c>
      <c r="D171" s="50" t="str">
        <f>VLOOKUP(A171,'DATA for 227'!$B:$J,8,FALSE)</f>
        <v>Components: clutch coolers, carbon fiber bellhousing vent covers, adjuster covers, debris filters, billet clutch forks, throwout bearings and collars, bellhousing alignment tools and more.     Bellhousings: Aluminium, steel and import/ specialty bellhousings.                                                V6 blocks and head</v>
      </c>
      <c r="E171" s="50" t="str">
        <f>VLOOKUP($A171,'DATA for 227'!$B:$R,9,FALSE)</f>
        <v>Browell Bellhousing custom builds SFI certified, aluminum and steel bellhousings for all motorsports applications. Each Browell bellhousing is built from select materials, manufactured to each customer’s exact specifications. Bellhousings are available in aluminum or steel models meeting SFI spec 6.1, 6.1W, 6.2, 6.3 or 30.1 for all drag racing, tractor pulling and land speed sanctioning bodies.Browell also offers a full line of components to complement their bellhousings.</v>
      </c>
      <c r="F171" s="50"/>
    </row>
    <row r="172" spans="1:6" ht="100.8" x14ac:dyDescent="0.55000000000000004">
      <c r="A172" s="130" t="s">
        <v>244</v>
      </c>
      <c r="B172" s="132">
        <v>1</v>
      </c>
      <c r="C172" s="50" t="str">
        <f>VLOOKUP(A172,'DATA for 227'!$B:$J,7,FALSE)</f>
        <v>Manufacturing</v>
      </c>
      <c r="D172" s="50" t="str">
        <f>VLOOKUP(A172,'DATA for 227'!$B:$J,8,FALSE)</f>
        <v>For Telecommunications, UPS, Energy and Infrastructure, engine starting: VRLA, VLA, Lithium Ion batteries, racks and cabinets.</v>
      </c>
      <c r="E172" s="50" t="str">
        <f>VLOOKUP($A172,'DATA for 227'!$B:$R,9,FALSE)</f>
        <v>We make some of the finest power storage and conversion systems on the planet. telecommunications giants turn to C&amp;D Technologies for dependable power systems. C&amp;D TECHNOLOGIES is also highly focused on power system integration. By offering products that can monitor and rectify AC-to-DC current to power the switches and other equipment, as well as provide backup battery power, we can give customers of any size — particularly in the telecommunications industry — a total power package</v>
      </c>
      <c r="F172" s="50"/>
    </row>
    <row r="173" spans="1:6" ht="172.8" x14ac:dyDescent="0.55000000000000004">
      <c r="A173" s="130" t="s">
        <v>256</v>
      </c>
      <c r="B173" s="132">
        <v>1</v>
      </c>
      <c r="C173" s="50" t="str">
        <f>VLOOKUP(A173,'DATA for 227'!$B:$J,7,FALSE)</f>
        <v>Manufacturing</v>
      </c>
      <c r="D173" s="50" t="str">
        <f>VLOOKUP(A173,'DATA for 227'!$B:$J,8,FALSE)</f>
        <v>Automation solutions:, MM4 Automation System, MM4 Receiving, MM4 Grinding, MM4 Batching, MM4 Pelleting, MM4 Loadout, MCP Pellet Mill Controller, Extruder-Compounding Process Control, Preparation Process Control, Extraction Process Control, Custom Solutions &amp; Integrated Systems, UL508A Control Panel Design &amp; Assembly, , Equipment solutions:, Flaking Mills, Hammermills, Pellet Mills, Roller Mills &amp; Roll Crushers, Cracking Mills, Lump Breakers &amp; Crushers, Pellet Crumblers, Conditioners, Coolers, Feeders and Ancillary Products, Weighing Systems, Steam Chambers, Gyro Sifters/Feed Cleaners, A-Z Product Index, Used Equipment, Parts, , Applications:, Cooling, Oilseed Preparation, Particle Size Reduction, Pelleting, Steam Flaking, Weighing, Briquetting</v>
      </c>
      <c r="E173" s="50" t="str">
        <f>VLOOKUP($A173,'DATA for 227'!$B:$R,9,FALSE)</f>
        <v>CPM is the world's leading provider of process equipment and automation systems.</v>
      </c>
      <c r="F173" s="50"/>
    </row>
    <row r="174" spans="1:6" ht="86.4" x14ac:dyDescent="0.55000000000000004">
      <c r="A174" s="130" t="s">
        <v>269</v>
      </c>
      <c r="B174" s="132">
        <v>2</v>
      </c>
      <c r="C174" s="50" t="str">
        <f>VLOOKUP(A174,'DATA for 227'!$B:$J,7,FALSE)</f>
        <v>Manufacturing</v>
      </c>
      <c r="D174" s="50" t="str">
        <f>VLOOKUP(A174,'DATA for 227'!$B:$J,8,FALSE)</f>
        <v>Creating solutions for machine and process efficiencies,  Creating turnkey process planning and implementation for your manufacturing line,                    FOOD AND BEVERAGE DIVISION:  Custom machine/component design and manufacturing,  OEM parts replacement and equipment refurbishmen Development of new processing line to enhance productivity.</v>
      </c>
      <c r="E174" s="50">
        <f>VLOOKUP($A174,'DATA for 227'!$B:$R,9,FALSE)</f>
        <v>0</v>
      </c>
      <c r="F174" s="50"/>
    </row>
    <row r="175" spans="1:6" ht="57.6" x14ac:dyDescent="0.55000000000000004">
      <c r="A175" s="130" t="s">
        <v>272</v>
      </c>
      <c r="B175" s="132">
        <v>1</v>
      </c>
      <c r="C175" s="50" t="str">
        <f>VLOOKUP(A175,'DATA for 227'!$B:$J,7,FALSE)</f>
        <v>Manufacturing</v>
      </c>
      <c r="D175" s="50" t="str">
        <f>VLOOKUP(A175,'DATA for 227'!$B:$J,8,FALSE)</f>
        <v>Fuel pump assemblies, universal electric fuel pumps, gasoline direct injection, fuel pumps, parts and accessories.</v>
      </c>
      <c r="E175" s="50" t="str">
        <f>VLOOKUP($A175,'DATA for 227'!$B:$R,9,FALSE)</f>
        <v>Carter Fuel Systems has been a leading manufacturer of complete fuel system solutions for the professional installer. We work tirelessly to deliver superior products that meet or exceed OE quality. Our broad coverage spans domestic, import, diesel, marine and performance applications</v>
      </c>
      <c r="F175" s="50"/>
    </row>
    <row r="176" spans="1:6" ht="43.2" x14ac:dyDescent="0.55000000000000004">
      <c r="A176" s="130" t="s">
        <v>277</v>
      </c>
      <c r="B176" s="132">
        <v>1</v>
      </c>
      <c r="C176" s="50" t="str">
        <f>VLOOKUP(A176,'DATA for 227'!$B:$J,7,FALSE)</f>
        <v>manufacturing</v>
      </c>
      <c r="D176" s="50" t="str">
        <f>VLOOKUP(A176,'DATA for 227'!$B:$J,8,FALSE)</f>
        <v xml:space="preserve">laser cutting, CNC turret punching, CNC bending, welding, </v>
      </c>
      <c r="E176" s="50" t="str">
        <f>VLOOKUP($A176,'DATA for 227'!$B:$R,9,FALSE)</f>
        <v>Cartesian Corp. has a  range of customers varying from the railroad, diesel power supply, and agricultural industries.   We believe we have the experience and equipment to manufacture utilizing the most economical methods.</v>
      </c>
      <c r="F176" s="50"/>
    </row>
    <row r="177" spans="1:6" ht="86.4" x14ac:dyDescent="0.55000000000000004">
      <c r="A177" s="130" t="s">
        <v>283</v>
      </c>
      <c r="B177" s="132">
        <v>1</v>
      </c>
      <c r="C177" s="50" t="str">
        <f>VLOOKUP(A177,'DATA for 227'!$B:$J,7,FALSE)</f>
        <v>manufacturing</v>
      </c>
      <c r="D177" s="50" t="str">
        <f>VLOOKUP(A177,'DATA for 227'!$B:$J,8,FALSE)</f>
        <v>development solutions and services, bioavailability solutions, drug delivery technology, accelrated deelopment.</v>
      </c>
      <c r="E177" s="50" t="str">
        <f>VLOOKUP($A177,'DATA for 227'!$B:$R,9,FALSE)</f>
        <v>Catalyst + Talent. Our name combines these ideas. As the world's #1 drug development, delivery and supply partner for drugs, biologics and consumer health pro We have helped thousands of innovators by optimizing and manufacturing thousands of pharmaceutical, biologic, consumer health and beauty products utilizing our superior and innovative drug delivery technologies to improve their value to patients and consumers.ducts, we are the catalyst for your success.</v>
      </c>
      <c r="F177" s="50"/>
    </row>
    <row r="178" spans="1:6" ht="86.4" x14ac:dyDescent="0.55000000000000004">
      <c r="A178" s="130" t="s">
        <v>310</v>
      </c>
      <c r="B178" s="132">
        <v>1</v>
      </c>
      <c r="C178" s="50" t="str">
        <f>VLOOKUP(A178,'DATA for 227'!$B:$J,7,FALSE)</f>
        <v>manufacturing</v>
      </c>
      <c r="D178" s="50" t="str">
        <f>VLOOKUP(A178,'DATA for 227'!$B:$J,8,FALSE)</f>
        <v>Chromcraft - The industry leader in custom swivel-tilt, caster casual dining furniture offered in metal and wood. Cochrane - A leader in solid wood casual dining and bedroom furniture  Douglas - A leader in promotional swivel-tilt casual dining in metal and wood. Peters-Revington - Occasional furniture collections in wood and mixed media. </v>
      </c>
      <c r="E178" s="50">
        <f>VLOOKUP($A178,'DATA for 227'!$B:$R,9,FALSE)</f>
        <v>0</v>
      </c>
      <c r="F178" s="50"/>
    </row>
    <row r="179" spans="1:6" ht="43.2" x14ac:dyDescent="0.55000000000000004">
      <c r="A179" s="130" t="s">
        <v>337</v>
      </c>
      <c r="B179" s="132">
        <v>1</v>
      </c>
      <c r="C179" s="50" t="str">
        <f>VLOOKUP(A179,'DATA for 227'!$B:$J,7,FALSE)</f>
        <v>manufacturing</v>
      </c>
      <c r="D179" s="50" t="str">
        <f>VLOOKUP(A179,'DATA for 227'!$B:$J,8,FALSE)</f>
        <v>custom liquid filter bags, Std. liquid fiilter bags, Std Ring/top options</v>
      </c>
      <c r="E179" s="50" t="str">
        <f>VLOOKUP($A179,'DATA for 227'!$B:$R,9,FALSE)</f>
        <v>It's time for a change in industrial liquid filtration and with our  new silicone free production facility, the team at Clear Decision Filtration, Inc.(CDF) is excited to be the company to bring that change; INDUSTRIAL LIQUID BAG FILTER SPECIALIST </v>
      </c>
      <c r="F179" s="50"/>
    </row>
    <row r="180" spans="1:6" ht="86.4" x14ac:dyDescent="0.55000000000000004">
      <c r="A180" s="130" t="s">
        <v>367</v>
      </c>
      <c r="B180" s="132">
        <v>1</v>
      </c>
      <c r="C180" s="50" t="str">
        <f>VLOOKUP(A180,'DATA for 227'!$B:$J,7,FALSE)</f>
        <v>Manufacturing</v>
      </c>
      <c r="D180" s="50" t="str">
        <f>VLOOKUP(A180,'DATA for 227'!$B:$J,8,FALSE)</f>
        <v>pallets</v>
      </c>
      <c r="E180" s="50" t="str">
        <f>VLOOKUP($A180,'DATA for 227'!$B:$R,9,FALSE)</f>
        <v>Manufacturing pallets for nearly 40 years, the Indiana-based Coomer &amp; Sons Sawmill has grown from a small garage start-up into a commercial-sized operation producing thousands of pallets daily. The family-owned company has worked with a variety of manufacturing equipment over the years, but operates today with three Wood-Mizer WM4000 industrial thin-kerf headrigs and two multi-head horizontal resaws for the primary and secondary breakdown of logs into pallet components. </v>
      </c>
      <c r="F180" s="50"/>
    </row>
    <row r="181" spans="1:6" ht="57.6" x14ac:dyDescent="0.55000000000000004">
      <c r="A181" s="130" t="s">
        <v>430</v>
      </c>
      <c r="B181" s="132">
        <v>1</v>
      </c>
      <c r="C181" s="50" t="str">
        <f>VLOOKUP(A181,'DATA for 227'!$B:$J,7,FALSE)</f>
        <v>manufacturing</v>
      </c>
      <c r="D181" s="50" t="str">
        <f>VLOOKUP(A181,'DATA for 227'!$B:$J,8,FALSE)</f>
        <v>machining and painting services</v>
      </c>
      <c r="E181" s="50" t="str">
        <f>VLOOKUP($A181,'DATA for 227'!$B:$R,9,FALSE)</f>
        <v>Custom Machining strives to meet all the needs of the customer including quality machining, painting and delivery services. Custom Machining, Inc. is the one-source provider for those who want not only quality machining, but  professional painting and even reliable delivery services.</v>
      </c>
      <c r="F181" s="50"/>
    </row>
    <row r="182" spans="1:6" ht="43.2" x14ac:dyDescent="0.55000000000000004">
      <c r="A182" s="130" t="s">
        <v>446</v>
      </c>
      <c r="B182" s="132">
        <v>1</v>
      </c>
      <c r="C182" s="50" t="str">
        <f>VLOOKUP(A182,'DATA for 227'!$B:$J,7,FALSE)</f>
        <v>manufacturing</v>
      </c>
      <c r="D182" s="50" t="str">
        <f>VLOOKUP(A182,'DATA for 227'!$B:$J,8,FALSE)</f>
        <v>Traffic signal trucks (aerial lifts assisting in repairing signals), Hi-Rail equipment, sign trucks, light rail</v>
      </c>
      <c r="E182" s="50" t="str">
        <f>VLOOKUP($A182,'DATA for 227'!$B:$R,9,FALSE)</f>
        <v>Delphi Body Works, Inc is a local, family owned and operated business that has been providing quality equipment for the traffic signal, sign, railroad, and utility industries since 1848. </v>
      </c>
      <c r="F182" s="50"/>
    </row>
    <row r="183" spans="1:6" ht="273.60000000000002" x14ac:dyDescent="0.55000000000000004">
      <c r="A183" s="130" t="s">
        <v>463</v>
      </c>
      <c r="B183" s="132">
        <v>1</v>
      </c>
      <c r="C183" s="50" t="str">
        <f>VLOOKUP(A183,'DATA for 227'!$B:$J,7,FALSE)</f>
        <v>manufacturing</v>
      </c>
      <c r="D183" s="50" t="str">
        <f>VLOOKUP(A183,'DATA for 227'!$B:$J,8,FALSE)</f>
        <v>mechanical and electrical contracting,                        Engineering Services:• Preconstruction Services,     • Procurement,     • Project Management,     • Pre-Project  Planning, , , Engineering Tools:,      • 3D Laser Scanning,            - Faro 3D Laser: High-speed, high-definition 3D laser scanner,            - Pointools: Processing software for 3D laser scanning data,            - Scene: Processing software for 3D laser scanning data, ,      • Drafting Software,            - Autodesk Revit: BIM software used for architectural, MEP, and structural design   ,            - AutoCAD: 2D and 3D CAD software used for architectural, MEP, and structural design,            - Autodesk Inventor: 3D mechanical design software,            - Autodesk Navisworks: 3D model-based project review software, ,      • Engineering Software,            - Bentley RAM Elements: Structural analysis and design software,            - LISA: Finite Element Analysis,            - HAP (Hourly Analysis Program): HVAC system design software,            - Uponor Advanced Design Suite: Radiant panel heat design software, ,      • Project Management Software,            - Primavera,            - Microsoft Project                                                                           Automation and controls                                                               Industrial HVAC service</v>
      </c>
      <c r="E183" s="50" t="str">
        <f>VLOOKUP($A183,'DATA for 227'!$B:$R,9,FALSE)</f>
        <v>The Dilling Group has been providing innovative industrial solutions for nearly 70 years through our many service units. We can operate collectively as a turn-key provider or as independent service units anywhere in the United States. As a Merit Shop operation with a solid balance sheet, we believe in building long term relationships with our clients –so we will always work to exceed your expectations.</v>
      </c>
      <c r="F183" s="50"/>
    </row>
    <row r="184" spans="1:6" ht="57.6" x14ac:dyDescent="0.55000000000000004">
      <c r="A184" s="130" t="s">
        <v>482</v>
      </c>
      <c r="B184" s="132">
        <v>1</v>
      </c>
      <c r="C184" s="50" t="str">
        <f>VLOOKUP(A184,'DATA for 227'!$B:$J,7,FALSE)</f>
        <v>manufacturing</v>
      </c>
      <c r="D184" s="50" t="str">
        <f>VLOOKUP(A184,'DATA for 227'!$B:$J,8,FALSE)</f>
        <v>Controls, Sensors and Instrumentation solutions for :                measuring Pressure, air vel, flow, level, temperature, process control, data loggers and recorders, test equipment, valves, air quality, hazardous rated, discounted products.</v>
      </c>
      <c r="E184" s="50" t="str">
        <f>VLOOKUP($A184,'DATA for 227'!$B:$R,9,FALSE)</f>
        <v>designing and manufacturing innovative Controls, Sensors and Instrumentation solutions</v>
      </c>
      <c r="F184" s="50"/>
    </row>
    <row r="185" spans="1:6" ht="28.8" x14ac:dyDescent="0.55000000000000004">
      <c r="A185" s="130" t="s">
        <v>490</v>
      </c>
      <c r="B185" s="132">
        <v>2</v>
      </c>
      <c r="C185" s="50" t="str">
        <f>VLOOKUP(A185,'DATA for 227'!$B:$J,7,FALSE)</f>
        <v>Manufacturing</v>
      </c>
      <c r="D185" s="50" t="str">
        <f>VLOOKUP(A185,'DATA for 227'!$B:$J,8,FALSE)</f>
        <v>assembled machined components, fabricated and welded components </v>
      </c>
      <c r="E185" s="50">
        <f>VLOOKUP($A185,'DATA for 227'!$B:$R,9,FALSE)</f>
        <v>0</v>
      </c>
      <c r="F185" s="50"/>
    </row>
    <row r="186" spans="1:6" ht="28.8" x14ac:dyDescent="0.55000000000000004">
      <c r="A186" s="130" t="s">
        <v>492</v>
      </c>
      <c r="B186" s="132">
        <v>1</v>
      </c>
      <c r="C186" s="50" t="str">
        <f>VLOOKUP(A186,'DATA for 227'!$B:$J,7,FALSE)</f>
        <v>manufacturing</v>
      </c>
      <c r="D186" s="50" t="str">
        <f>VLOOKUP(A186,'DATA for 227'!$B:$J,8,FALSE)</f>
        <v>arrows, stabilizers, bow and arrow cases, quivers, clothing, hats, tools and pro-shops</v>
      </c>
      <c r="E186" s="50">
        <f>VLOOKUP($A186,'DATA for 227'!$B:$R,9,FALSE)</f>
        <v>0</v>
      </c>
      <c r="F186" s="50"/>
    </row>
    <row r="187" spans="1:6" ht="57.6" x14ac:dyDescent="0.55000000000000004">
      <c r="A187" s="130" t="s">
        <v>518</v>
      </c>
      <c r="B187" s="132">
        <v>1</v>
      </c>
      <c r="C187" s="50" t="str">
        <f>VLOOKUP(A187,'DATA for 227'!$B:$J,7,FALSE)</f>
        <v>Manufacturing</v>
      </c>
      <c r="D187" s="50">
        <f>VLOOKUP(A187,'DATA for 227'!$B:$J,8,FALSE)</f>
        <v>0</v>
      </c>
      <c r="E187" s="50" t="str">
        <f>VLOOKUP($A187,'DATA for 227'!$B:$R,9,FALSE)</f>
        <v xml:space="preserve"> Automated Assembly Machines, , Material Handling Systems, , Packaging Equipment, , Vision Systems, , Electrical Panels, , Robot Integration, , Material Payoff Systems, , Conveyors, , Adhesive Application &amp; Coating Systems, , Accumulation Systems, , Heaters &amp; Ovens, , Automated Drill Machines, , Cut To Size Equipment</v>
      </c>
      <c r="F187" s="50"/>
    </row>
    <row r="188" spans="1:6" x14ac:dyDescent="0.55000000000000004">
      <c r="A188" s="130" t="s">
        <v>528</v>
      </c>
      <c r="B188" s="132">
        <v>1</v>
      </c>
      <c r="C188" s="50" t="str">
        <f>VLOOKUP(A188,'DATA for 227'!$B:$J,7,FALSE)</f>
        <v>Manufacturing</v>
      </c>
      <c r="D188" s="50">
        <f>VLOOKUP(A188,'DATA for 227'!$B:$J,8,FALSE)</f>
        <v>0</v>
      </c>
      <c r="E188" s="50" t="str">
        <f>VLOOKUP($A188,'DATA for 227'!$B:$R,9,FALSE)</f>
        <v>HVAC</v>
      </c>
      <c r="F188" s="50"/>
    </row>
    <row r="189" spans="1:6" ht="72" x14ac:dyDescent="0.55000000000000004">
      <c r="A189" s="130" t="s">
        <v>547</v>
      </c>
      <c r="B189" s="132">
        <v>1</v>
      </c>
      <c r="C189" s="50" t="str">
        <f>VLOOKUP(A189,'DATA for 227'!$B:$J,7,FALSE)</f>
        <v>Manufacturing</v>
      </c>
      <c r="D189" s="50" t="str">
        <f>VLOOKUP(A189,'DATA for 227'!$B:$J,8,FALSE)</f>
        <v xml:space="preserve">production of the first single piece, deep draw rear step bumper face bar, production of O. E. rear step bumpers for import customers., specialty off-road products for O. E. customers. Flex-N-Gate developed and produced brush guards, grille guards, tube bumpers, light bars, and winch mounts.  </v>
      </c>
      <c r="E189" s="50" t="str">
        <f>VLOOKUP($A189,'DATA for 227'!$B:$R,9,FALSE)</f>
        <v>There is a warehouse in Covington, IN and Manufacturing facility in danville, FOR products, go to HISTORY section of the company</v>
      </c>
      <c r="F189" s="50"/>
    </row>
    <row r="190" spans="1:6" ht="72" x14ac:dyDescent="0.55000000000000004">
      <c r="A190" s="130" t="s">
        <v>551</v>
      </c>
      <c r="B190" s="132">
        <v>1</v>
      </c>
      <c r="C190" s="50" t="str">
        <f>VLOOKUP(A190,'DATA for 227'!$B:$J,7,FALSE)</f>
        <v>manufacturing</v>
      </c>
      <c r="D190" s="50" t="str">
        <f>VLOOKUP(A190,'DATA for 227'!$B:$J,8,FALSE)</f>
        <v>markets covered: automobile, industrial, aerospace, building/constructions                                                                 Products: Externally and intermnally threaded fastening systems, TORX/TORX Plus, engineered specials</v>
      </c>
      <c r="E190" s="50" t="str">
        <f>VLOOKUP($A190,'DATA for 227'!$B:$R,9,FALSE)</f>
        <v>Acument Global Technologies provides fastening and assembly solutions to customers in more than 35 countries worldwide. As one of the world’s leading mechanical fastening producers, we’re known for some of the longest-standing and most trusted brand names in the industry: Camcar® and Ring Screw, as well as TORX®, STRUX®, and Mag-Form®</v>
      </c>
      <c r="F190" s="50"/>
    </row>
    <row r="191" spans="1:6" ht="57.6" x14ac:dyDescent="0.55000000000000004">
      <c r="A191" s="130" t="s">
        <v>559</v>
      </c>
      <c r="B191" s="132">
        <v>1</v>
      </c>
      <c r="C191" s="50" t="str">
        <f>VLOOKUP(A191,'DATA for 227'!$B:$J,7,FALSE)</f>
        <v>manufacturing</v>
      </c>
      <c r="D191" s="50" t="str">
        <f>VLOOKUP(A191,'DATA for 227'!$B:$J,8,FALSE)</f>
        <v>accessories, fittings, pipe, PVC</v>
      </c>
      <c r="E191" s="50" t="str">
        <f>VLOOKUP($A191,'DATA for 227'!$B:$R,9,FALSE)</f>
        <v>Fratco is a leading manufacturer of drainage products including HDPE drainage pipe and fittings. A 4th generation, family-owned business, Fratco began as a local clay tile kiln in 1923 and has grown to a 4 location, state-of-the-art producer of the drainage pipe for use in drainage applications.</v>
      </c>
      <c r="F191" s="50"/>
    </row>
    <row r="192" spans="1:6" ht="57.6" x14ac:dyDescent="0.55000000000000004">
      <c r="A192" s="130" t="s">
        <v>572</v>
      </c>
      <c r="B192" s="132">
        <v>1</v>
      </c>
      <c r="C192" s="50" t="str">
        <f>VLOOKUP(A192,'DATA for 227'!$B:$J,7,FALSE)</f>
        <v>manufacturing</v>
      </c>
      <c r="D192" s="50" t="str">
        <f>VLOOKUP(A192,'DATA for 227'!$B:$J,8,FALSE)</f>
        <v>hoists, container handlers and trailers</v>
      </c>
      <c r="E192" s="50" t="str">
        <f>VLOOKUP($A192,'DATA for 227'!$B:$R,9,FALSE)</f>
        <v>Galbreath is the leading manufacturer of hoists, container handlers and trailers. With products engineered to withstand the punishment of hauling waste, recyclables and scrap, Galbreath is the brand of choice for haulers.  For reliable performance year after year, trust genuine Galbreath brand products. </v>
      </c>
      <c r="F192" s="50"/>
    </row>
    <row r="193" spans="1:6" ht="187.2" x14ac:dyDescent="0.55000000000000004">
      <c r="A193" s="130" t="s">
        <v>576</v>
      </c>
      <c r="B193" s="132">
        <v>1</v>
      </c>
      <c r="C193" s="50" t="str">
        <f>VLOOKUP(A193,'DATA for 227'!$B:$J,7,FALSE)</f>
        <v>manufacturing</v>
      </c>
      <c r="D193" s="50" t="str">
        <f>VLOOKUP(A193,'DATA for 227'!$B:$J,8,FALSE)</f>
        <v>Self Dumping Hoppers, , Rock N Dumper, , Trailers, , Pup Trailers, , Securement Systems, , The Hooker, , Roll-Off Containers, , Custom Engineered Containers, , Recycling Containers, , Gasketed Tailgate Containers, , Tapered Compactor Receiver Containers, , Octagon Compactor Receiver Container, , Open Top Containers, , Tub Open Top Container, , ROLL-OFF HOISTS::, , Single Axle Cable Hoists, , Single Axle Extendible Tail Hoist, , Single Axle Outside Rail Hoist, , Multi-Axle Cable Hoists:, Heavy Duty Above Frame Hoist, , Heavy Duty Extendible Tail Hoist, , Heavy Duty Outside Rail Hoist, , Short Extendible Tail Hoist, , Dead Lift Hoist, , Extendible Tail Hoist, , Inside/Outside Rail Hoist, , Outside Rail Hoist, , Compactors, , Stationary Compactor (Mini), , Stationary Compactor (Stubby), , Stationary Compactor, , Self-Contained Compactor</v>
      </c>
      <c r="E193" s="50" t="str">
        <f>VLOOKUP($A193,'DATA for 227'!$B:$R,9,FALSE)</f>
        <v> a premier designer and manufacturer of waste equipment of all types.</v>
      </c>
      <c r="F193" s="50"/>
    </row>
    <row r="194" spans="1:6" ht="86.4" x14ac:dyDescent="0.55000000000000004">
      <c r="A194" s="130" t="s">
        <v>594</v>
      </c>
      <c r="B194" s="132">
        <v>1</v>
      </c>
      <c r="C194" s="50" t="str">
        <f>VLOOKUP(A194,'DATA for 227'!$B:$J,7,FALSE)</f>
        <v>manufacturing</v>
      </c>
      <c r="D194" s="50" t="str">
        <f>VLOOKUP(A194,'DATA for 227'!$B:$J,8,FALSE)</f>
        <v>Z-CUBE® – Containerized Industrial Equipment for Mobile Applications; Z-GUARD® – Stationary Equipment Enclosures for Specialized Applications; Z-POWER® – Low and Medium Voltage Utility Grade Switchgear; Z-PURE® – Standard and customized emissions control solutions to meet the performance requirements of your application</v>
      </c>
      <c r="E194" s="50" t="str">
        <f>VLOOKUP($A194,'DATA for 227'!$B:$R,9,FALSE)</f>
        <v>At Girtz, we use cutting edge 3D CAD technology to verify design accuracy and ensure precise component placement before any fabrication work begins. Our design layouts are a benchmark in the industry, allowing us to complete complex projects with very short lead times.</v>
      </c>
      <c r="F194" s="50"/>
    </row>
    <row r="195" spans="1:6" x14ac:dyDescent="0.55000000000000004">
      <c r="A195" s="130" t="s">
        <v>630</v>
      </c>
      <c r="B195" s="132">
        <v>2</v>
      </c>
      <c r="C195" s="50" t="str">
        <f>VLOOKUP(A195,'DATA for 227'!$B:$J,7,FALSE)</f>
        <v>Manufacturing</v>
      </c>
      <c r="D195" s="50" t="str">
        <f>VLOOKUP(A195,'DATA for 227'!$B:$J,8,FALSE)</f>
        <v>precision engineered steel castings</v>
      </c>
      <c r="E195" s="50">
        <f>VLOOKUP($A195,'DATA for 227'!$B:$R,9,FALSE)</f>
        <v>0</v>
      </c>
      <c r="F195" s="50"/>
    </row>
    <row r="196" spans="1:6" ht="144" x14ac:dyDescent="0.55000000000000004">
      <c r="A196" s="130" t="s">
        <v>648</v>
      </c>
      <c r="B196" s="132">
        <v>1</v>
      </c>
      <c r="C196" s="50" t="str">
        <f>VLOOKUP(A196,'DATA for 227'!$B:$J,7,FALSE)</f>
        <v>manufacturing</v>
      </c>
      <c r="D196" s="50" t="str">
        <f>VLOOKUP(A196,'DATA for 227'!$B:$J,8,FALSE)</f>
        <v>ANIMAL IDENTIFICATION, BIOSECURITY PRODUCTS, BUILDING MATERIALS, COOLING &amp; VENTILATION, CURTAIN SYSTEMS, DRINKING SYSTEMS, EGG &amp; NESTING SYSTEMS, ELECTRICAL SUPPLIES, FANS, FARM &amp; SHOP SUPPLIES, FARMSTEAD EQUIPMENT, FEEDING SYSTEMS, FENCING SUPPLIES, FLOORING, HEATING, LIGHTING, MEDICATOR PUMPS, MOTORS, PEST CONTROL, PLUMBING, POULTRY HANDLING EQUIPMENT, POWER WASH SYSTEMS, SWINE HANDLING EQUIPMENT, SWINE STEEL EQUIPMENT, TIMERS &amp; THERMOSTATS, WASTE MANAGEMENT, CLEARANCE ITEMS</v>
      </c>
      <c r="E196" s="50" t="str">
        <f>VLOOKUP($A196,'DATA for 227'!$B:$R,9,FALSE)</f>
        <v>Involved in turnkey construction, manufacturing, distribution, and production of confinement type swine and poultry units; Hog Slat, Inc. is engaged in manufacturing and distribution of swine &amp; poultry equipment worldwide. Hog Slat, Inc. combines innovative engineering, technology, and over 45 years of industry experience to deliver quality products and services to agricultural producers. We offer custom services for new or remodeled confinement projects, support from local service technicians and immediate access to parts through our network of over 70 local store locations</v>
      </c>
      <c r="F196" s="50"/>
    </row>
    <row r="197" spans="1:6" ht="43.2" x14ac:dyDescent="0.55000000000000004">
      <c r="A197" s="130" t="s">
        <v>652</v>
      </c>
      <c r="B197" s="132">
        <v>1</v>
      </c>
      <c r="C197" s="50" t="str">
        <f>VLOOKUP(A197,'DATA for 227'!$B:$J,7,FALSE)</f>
        <v>manufacturing</v>
      </c>
      <c r="D197" s="50" t="str">
        <f>VLOOKUP(A197,'DATA for 227'!$B:$J,8,FALSE)</f>
        <v>Holscher Products, Inc. manufactures wrought iron products. Our product line includes bird feeder poles and accessories, deck hardware, bird baths, and garden items</v>
      </c>
      <c r="E197" s="50" t="str">
        <f>VLOOKUP($A197,'DATA for 227'!$B:$R,9,FALSE)</f>
        <v xml:space="preserve">Holscher Products, Inc. is a wholesale manufacturing company located in Fowler, Indiana.  </v>
      </c>
      <c r="F197" s="50"/>
    </row>
    <row r="198" spans="1:6" ht="72" x14ac:dyDescent="0.55000000000000004">
      <c r="A198" s="130" t="s">
        <v>656</v>
      </c>
      <c r="B198" s="132">
        <v>1</v>
      </c>
      <c r="C198" s="50" t="str">
        <f>VLOOKUP(A198,'DATA for 227'!$B:$J,7,FALSE)</f>
        <v>manufacturing</v>
      </c>
      <c r="D198" s="50" t="str">
        <f>VLOOKUP(A198,'DATA for 227'!$B:$J,8,FALSE)</f>
        <v>Precision Plastic Injection Molding: Insert Molding, Color- Matched Molding, Micro Molding, Wire Overmolding, Product Detailing and Decorating; Custom Mold Building Services: Aerospace, Appliance, Automotive, Consumer, Electronics, Heavy Transportation, Military, Sports/Recreation</v>
      </c>
      <c r="E198" s="50" t="str">
        <f>VLOOKUP($A198,'DATA for 227'!$B:$R,9,FALSE)</f>
        <v xml:space="preserve">Plastic fabrication company in Logansport, Indiana; </v>
      </c>
      <c r="F198" s="50"/>
    </row>
    <row r="199" spans="1:6" ht="57.6" x14ac:dyDescent="0.55000000000000004">
      <c r="A199" s="130" t="s">
        <v>660</v>
      </c>
      <c r="B199" s="132">
        <v>2</v>
      </c>
      <c r="C199" s="50" t="str">
        <f>VLOOKUP(A199,'DATA for 227'!$B:$J,7,FALSE)</f>
        <v>manufacturing</v>
      </c>
      <c r="D199" s="50" t="str">
        <f>VLOOKUP(A199,'DATA for 227'!$B:$J,8,FALSE)</f>
        <v>Research and Engineering Department available for new product development,,Repair services available,,Interlock and Corrugated / Braid Assemblies,,Oval, Square and Rectangle Hoses,,Jacketed / Tracer Assemblies</v>
      </c>
      <c r="E199" s="50">
        <f>VLOOKUP($A199,'DATA for 227'!$B:$R,9,FALSE)</f>
        <v>0</v>
      </c>
      <c r="F199" s="50"/>
    </row>
    <row r="200" spans="1:6" ht="57.6" x14ac:dyDescent="0.55000000000000004">
      <c r="A200" s="130" t="s">
        <v>852</v>
      </c>
      <c r="B200" s="132">
        <v>1</v>
      </c>
      <c r="C200" s="50" t="str">
        <f>VLOOKUP(A200,'DATA for 227'!$B:$J,7,FALSE)</f>
        <v>Manufacturing</v>
      </c>
      <c r="D200" s="50" t="str">
        <f>VLOOKUP(A200,'DATA for 227'!$B:$J,8,FALSE)</f>
        <v>Commercial, Industrial Wire Shelving Products, 
Standard Wire Containers and Carts, 
Custom Engineered Wire Containers and Carts, 
Industrial Powder Coating</v>
      </c>
      <c r="E200" s="50" t="str">
        <f>VLOOKUP($A200,'DATA for 227'!$B:$R,9,FALSE)</f>
        <v>Lafayette Wire Products has been an industry leader for over 30 years in the design and manufacturing of wire material handling products that meet the demanding requirements of our commercial, industrial and retail customers.</v>
      </c>
      <c r="F200" s="50"/>
    </row>
    <row r="201" spans="1:6" ht="28.8" x14ac:dyDescent="0.55000000000000004">
      <c r="A201" s="130" t="s">
        <v>883</v>
      </c>
      <c r="B201" s="132">
        <v>1</v>
      </c>
      <c r="C201" s="50" t="str">
        <f>VLOOKUP(A201,'DATA for 227'!$B:$J,7,FALSE)</f>
        <v>manufacturing</v>
      </c>
      <c r="D201" s="50" t="str">
        <f>VLOOKUP(A201,'DATA for 227'!$B:$J,8,FALSE)</f>
        <v>Stamped metals and welded components</v>
      </c>
      <c r="E201" s="50" t="str">
        <f>VLOOKUP($A201,'DATA for 227'!$B:$R,9,FALSE)</f>
        <v>Flex-N-Gate Leading manufacturer and supplier of large stamped metal and welded components, assemblies, and plastic parts for the automotive industry.</v>
      </c>
      <c r="F201" s="50"/>
    </row>
    <row r="202" spans="1:6" ht="28.8" x14ac:dyDescent="0.55000000000000004">
      <c r="A202" s="130" t="s">
        <v>1045</v>
      </c>
      <c r="B202" s="132">
        <v>1</v>
      </c>
      <c r="C202" s="50" t="str">
        <f>VLOOKUP(A202,'DATA for 227'!$B:$J,7,FALSE)</f>
        <v>Manufacturing</v>
      </c>
      <c r="D202" s="50" t="str">
        <f>VLOOKUP(A202,'DATA for 227'!$B:$J,8,FALSE)</f>
        <v>Transmission and safety critical components, electrical supply and connection components</v>
      </c>
      <c r="E202" s="50" t="str">
        <f>VLOOKUP($A202,'DATA for 227'!$B:$R,9,FALSE)</f>
        <v>Small Parts Inc is a premiere manufacturer of metal parts and components for use in the automotive and electrical industries. </v>
      </c>
      <c r="F202" s="50"/>
    </row>
    <row r="203" spans="1:6" ht="100.8" x14ac:dyDescent="0.55000000000000004">
      <c r="A203" s="130" t="s">
        <v>1119</v>
      </c>
      <c r="B203" s="132">
        <v>1</v>
      </c>
      <c r="C203" s="50" t="str">
        <f>VLOOKUP(A203,'DATA for 227'!$B:$J,7,FALSE)</f>
        <v>manufacturing</v>
      </c>
      <c r="D203" s="50" t="str">
        <f>VLOOKUP(A203,'DATA for 227'!$B:$J,8,FALSE)</f>
        <v>TMF produces components made from steel bar, steel plate and iron castings. The process includes CNC machining (74 machines), robotic loading and welding (7 machines), painting, grinding, heat treatment, sawing and forming. A second plant recently constructed in the industrial park manufactures parts for Caterpillar's new OEM Engine for the Trucking Industry, which eliminates the black smoke from diesel engines. </v>
      </c>
      <c r="E203" s="50" t="str">
        <f>VLOOKUP($A203,'DATA for 227'!$B:$R,9,FALSE)</f>
        <v>Machine shop in Williamsport, Indy. TMF Center is a technology-based manufacturing company producing components for off-highway construction equipment and heavy duty trucking. .</v>
      </c>
      <c r="F203" s="50"/>
    </row>
    <row r="204" spans="1:6" ht="72" x14ac:dyDescent="0.55000000000000004">
      <c r="A204" s="130" t="s">
        <v>1130</v>
      </c>
      <c r="B204" s="132">
        <v>1</v>
      </c>
      <c r="C204" s="50" t="str">
        <f>VLOOKUP(A204,'DATA for 227'!$B:$J,7,FALSE)</f>
        <v>manufacturing</v>
      </c>
      <c r="D204" s="50" t="str">
        <f>VLOOKUP(A204,'DATA for 227'!$B:$J,8,FALSE)</f>
        <v>Standard bellows, non-torsional bellows, torsional bellows (lined and unlined), interlock flex house</v>
      </c>
      <c r="E204" s="50" t="str">
        <f>VLOOKUP($A204,'DATA for 227'!$B:$R,9,FALSE)</f>
        <v>That’s what happens to a lot of companies. They come to us from around the world for flexible hoses used in  industrial or exhaust applications, but they leave with much more: superior technical support, engineering expertise, custom-designed solutions, trust and open communications, and more than six decades of hard-earned insight and experience.</v>
      </c>
      <c r="F204" s="50"/>
    </row>
    <row r="205" spans="1:6" ht="57.6" x14ac:dyDescent="0.55000000000000004">
      <c r="A205" s="130" t="s">
        <v>1134</v>
      </c>
      <c r="B205" s="132">
        <v>1</v>
      </c>
      <c r="C205" s="50" t="str">
        <f>VLOOKUP(A205,'DATA for 227'!$B:$J,7,FALSE)</f>
        <v>Manufacturing</v>
      </c>
      <c r="D205" s="50" t="str">
        <f>VLOOKUP(A205,'DATA for 227'!$B:$J,8,FALSE)</f>
        <v>services: high speed tube cutting, saw cut operation, bowl deburr, grit blast finish, end finishing. </v>
      </c>
      <c r="E205" s="50" t="str">
        <f>VLOOKUP($A205,'DATA for 227'!$B:$R,9,FALSE)</f>
        <v>Tube Fabrication Industries, Inc. holds a position of leadership in the Tube Fabrication Industries, Inc. supplying products to the precise specifications of its customers worldwide. The majority of Tube Fabrication Industries, Inc. products become components of automotive anti vibration devices (NVH Control)</v>
      </c>
      <c r="F205" s="50"/>
    </row>
    <row r="206" spans="1:6" ht="100.8" x14ac:dyDescent="0.55000000000000004">
      <c r="A206" s="130" t="s">
        <v>1273</v>
      </c>
      <c r="B206" s="132">
        <v>1</v>
      </c>
      <c r="C206" s="50" t="str">
        <f>VLOOKUP(A206,'DATA for 227'!$B:$J,7,FALSE)</f>
        <v>manufacturing</v>
      </c>
      <c r="D206" s="50" t="str">
        <f>VLOOKUP(A206,'DATA for 227'!$B:$J,8,FALSE)</f>
        <v>precision steel tubes, precision cut lengths, industrial components, automotive tubular components, tube solutions</v>
      </c>
      <c r="E206" s="50" t="str">
        <f>VLOOKUP($A206,'DATA for 227'!$B:$R,9,FALSE)</f>
        <v>In its business segments, voestalpine is a globally leading technology and capital goods group with a unique combination of material and processing expertise. With its top-quality products and system solutions using steel and other metals, it is a leading partner to the automotive and consumer goods industries in Europe and to the aerospace, oil and gas industries worldwide. The voestalpine Group is also the world market leader in turnout technology, special rails, tool steel, and special sections.</v>
      </c>
      <c r="F206" s="50"/>
    </row>
    <row r="207" spans="1:6" x14ac:dyDescent="0.55000000000000004">
      <c r="A207" s="12" t="s">
        <v>1529</v>
      </c>
      <c r="B207" s="132">
        <v>1</v>
      </c>
      <c r="C207" s="50" t="e">
        <f>VLOOKUP(A207,'DATA for 227'!$B:$J,7,FALSE)</f>
        <v>#N/A</v>
      </c>
      <c r="D207" s="50" t="e">
        <f>VLOOKUP(A207,'DATA for 227'!$B:$J,8,FALSE)</f>
        <v>#N/A</v>
      </c>
      <c r="E207" s="50" t="e">
        <f>VLOOKUP($A207,'DATA for 227'!$B:$R,9,FALSE)</f>
        <v>#N/A</v>
      </c>
      <c r="F207" s="50"/>
    </row>
    <row r="208" spans="1:6" ht="86.4" x14ac:dyDescent="0.55000000000000004">
      <c r="A208" s="130" t="s">
        <v>425</v>
      </c>
      <c r="B208" s="132">
        <v>1</v>
      </c>
      <c r="C208" s="50" t="str">
        <f>VLOOKUP(A208,'DATA for 227'!$B:$J,7,FALSE)</f>
        <v>manufacturing (bellhousings)</v>
      </c>
      <c r="D208" s="50" t="str">
        <f>VLOOKUP(A208,'DATA for 227'!$B:$J,8,FALSE)</f>
        <v>Components: clutch coolers, carbon fiber bellhousing vent covers, adjuster covers, debris filters, billet clutch forks, throwout bearings and collars, bellhousing alignment tools and more.     Bellhousings: Aluminium, steel and import/ specialty bellhousings.                                                V6 blocks and head</v>
      </c>
      <c r="E208" s="50" t="str">
        <f>VLOOKUP($A208,'DATA for 227'!$B:$R,9,FALSE)</f>
        <v>Browell Bellhousing custom builds SFI certified, aluminum and steel bellhousings for all motorsports applications. Each Browell bellhousing is built from select materials, manufactured to each customer’s exact specifications. Bellhousings are available in aluminum or steel models meeting SFI spec 6.1, 6.1W, 6.2, 6.3 or 30.1 for all drag racing, tractor pulling and land speed sanctioning bodies.Browell also offers a full line of components to complement their bellhousings.</v>
      </c>
      <c r="F208" s="50"/>
    </row>
    <row r="209" spans="1:6" x14ac:dyDescent="0.55000000000000004">
      <c r="A209" s="12" t="s">
        <v>1530</v>
      </c>
      <c r="B209" s="132">
        <v>1</v>
      </c>
      <c r="C209" s="50" t="e">
        <f>VLOOKUP(A209,'DATA for 227'!$B:$J,7,FALSE)</f>
        <v>#N/A</v>
      </c>
      <c r="D209" s="50" t="e">
        <f>VLOOKUP(A209,'DATA for 227'!$B:$J,8,FALSE)</f>
        <v>#N/A</v>
      </c>
      <c r="E209" s="50" t="e">
        <f>VLOOKUP($A209,'DATA for 227'!$B:$R,9,FALSE)</f>
        <v>#N/A</v>
      </c>
      <c r="F209" s="50"/>
    </row>
    <row r="210" spans="1:6" ht="86.4" x14ac:dyDescent="0.55000000000000004">
      <c r="A210" s="130" t="s">
        <v>499</v>
      </c>
      <c r="B210" s="132">
        <v>1</v>
      </c>
      <c r="C210" s="50" t="str">
        <f>VLOOKUP(A210,'DATA for 227'!$B:$J,7,FALSE)</f>
        <v>Manufacturing (flocking and coating needs)</v>
      </c>
      <c r="D210" s="50" t="str">
        <f>VLOOKUP(A210,'DATA for 227'!$B:$J,8,FALSE)</f>
        <v xml:space="preserve">EIS Fibercoating, Inc. is fully equipped to flock any of the following list of substrates:                                                        Rubber: EPDM, Neoprene, SBR, Others, Plastic, ABS, Acrylic, PC-ABC, Polypropylene, PVC, Santoprene, Styrene, TPO , TPV, Others  , Metal, Aluminum, Stainless Steel, Steel, Others, Foam, Polyurethane, Styrofoam, Others, Paper, Sheet goods, Wood, Others </v>
      </c>
      <c r="E210" s="50" t="str">
        <f>VLOOKUP($A210,'DATA for 227'!$B:$R,9,FALSE)</f>
        <v>﻿EIS Fibercoating was founded in January 1985 to provide automotive companies with an alternative solution to investing in capital equipment to meet their flocking and coating needs. Flocking is the art of applying adhesive to a substrate and then imbedding flock fibers into the adhesive to create a texture for increasing durability, reducing buzz-squeak-rattle issues, or adding a luxurious feel. </v>
      </c>
      <c r="F210" s="50"/>
    </row>
    <row r="211" spans="1:6" x14ac:dyDescent="0.55000000000000004">
      <c r="A211" s="12" t="s">
        <v>557</v>
      </c>
      <c r="B211" s="132">
        <v>1</v>
      </c>
      <c r="C211" s="50" t="e">
        <f>VLOOKUP(A211,'DATA for 227'!$B:$J,7,FALSE)</f>
        <v>#N/A</v>
      </c>
      <c r="D211" s="50" t="e">
        <f>VLOOKUP(A211,'DATA for 227'!$B:$J,8,FALSE)</f>
        <v>#N/A</v>
      </c>
      <c r="E211" s="50" t="e">
        <f>VLOOKUP($A211,'DATA for 227'!$B:$R,9,FALSE)</f>
        <v>#N/A</v>
      </c>
      <c r="F211" s="50"/>
    </row>
    <row r="212" spans="1:6" ht="72" x14ac:dyDescent="0.55000000000000004">
      <c r="A212" s="130" t="s">
        <v>555</v>
      </c>
      <c r="B212" s="132">
        <v>1</v>
      </c>
      <c r="C212" s="50" t="str">
        <f>VLOOKUP(A212,'DATA for 227'!$B:$J,7,FALSE)</f>
        <v>manufacturing (foundry)</v>
      </c>
      <c r="D212" s="50" t="str">
        <f>VLOOKUP(A212,'DATA for 227'!$B:$J,8,FALSE)</f>
        <v>Core Processes: Oil Sand, Shell, CO2, SO2, Pep-Set, Furan Warmbox; Core Machines: Shalco U-180’s, Redford 44A, 16, 22, CB-5, CB-10, BP6A, Dep 100, Carver Batch &amp; Continuous Mixers; Castings Produced: Pumps, Hydraulics, Motor Ends, Gearboxes, Pulleys, Machine Tools, Agricultural and Prototypes;</v>
      </c>
      <c r="E212" s="50">
        <f>VLOOKUP($A212,'DATA for 227'!$B:$R,9,FALSE)</f>
        <v>0</v>
      </c>
      <c r="F212" s="50"/>
    </row>
    <row r="213" spans="1:6" x14ac:dyDescent="0.55000000000000004">
      <c r="A213" s="12" t="s">
        <v>627</v>
      </c>
      <c r="B213" s="132">
        <v>1</v>
      </c>
      <c r="C213" s="50" t="e">
        <f>VLOOKUP(A213,'DATA for 227'!$B:$J,7,FALSE)</f>
        <v>#N/A</v>
      </c>
      <c r="D213" s="50" t="e">
        <f>VLOOKUP(A213,'DATA for 227'!$B:$J,8,FALSE)</f>
        <v>#N/A</v>
      </c>
      <c r="E213" s="50" t="e">
        <f>VLOOKUP($A213,'DATA for 227'!$B:$R,9,FALSE)</f>
        <v>#N/A</v>
      </c>
      <c r="F213" s="50"/>
    </row>
    <row r="214" spans="1:6" ht="57.6" x14ac:dyDescent="0.55000000000000004">
      <c r="A214" s="130" t="s">
        <v>625</v>
      </c>
      <c r="B214" s="132">
        <v>1</v>
      </c>
      <c r="C214" s="50" t="str">
        <f>VLOOKUP(A214,'DATA for 227'!$B:$J,7,FALSE)</f>
        <v>manufacturing (heat treatment)</v>
      </c>
      <c r="D214" s="50" t="str">
        <f>VLOOKUP(A214,'DATA for 227'!$B:$J,8,FALSE)</f>
        <v>Target products: Springs, Clips, Safety Restraint Components, Hangers, Brackets, Ballistic Nails, Automotive Door Components, Auger bits, Washer Races, Spacers, Tubes, Screw Drivers blades</v>
      </c>
      <c r="E214" s="50" t="str">
        <f>VLOOKUP($A214,'DATA for 227'!$B:$R,9,FALSE)</f>
        <v>HTI is a commercial Austempering company specializing in the Austemper heat treating process AUSTEMPERING IS A HARDENING PROCESS… for ferrous alloys in which the material being treated is quenched from the hardening temperature into a molten salt bath with precisely controlled temperatures. </v>
      </c>
      <c r="F214" s="50"/>
    </row>
    <row r="215" spans="1:6" x14ac:dyDescent="0.55000000000000004">
      <c r="A215" s="12" t="s">
        <v>623</v>
      </c>
      <c r="B215" s="132">
        <v>1</v>
      </c>
      <c r="C215" s="50" t="e">
        <f>VLOOKUP(A215,'DATA for 227'!$B:$J,7,FALSE)</f>
        <v>#N/A</v>
      </c>
      <c r="D215" s="50" t="e">
        <f>VLOOKUP(A215,'DATA for 227'!$B:$J,8,FALSE)</f>
        <v>#N/A</v>
      </c>
      <c r="E215" s="50" t="e">
        <f>VLOOKUP($A215,'DATA for 227'!$B:$R,9,FALSE)</f>
        <v>#N/A</v>
      </c>
      <c r="F215" s="50"/>
    </row>
    <row r="216" spans="1:6" x14ac:dyDescent="0.55000000000000004">
      <c r="A216" s="130" t="s">
        <v>621</v>
      </c>
      <c r="B216" s="132">
        <v>1</v>
      </c>
      <c r="C216" s="50" t="str">
        <f>VLOOKUP(A216,'DATA for 227'!$B:$J,7,FALSE)</f>
        <v>manufacturing (machine shop)</v>
      </c>
      <c r="D216" s="50" t="str">
        <f>VLOOKUP(A216,'DATA for 227'!$B:$J,8,FALSE)</f>
        <v>welding, machining and assembly &amp; production</v>
      </c>
      <c r="E216" s="50">
        <f>VLOOKUP($A216,'DATA for 227'!$B:$R,9,FALSE)</f>
        <v>0</v>
      </c>
      <c r="F216" s="50"/>
    </row>
    <row r="217" spans="1:6" x14ac:dyDescent="0.55000000000000004">
      <c r="A217" s="12" t="s">
        <v>60</v>
      </c>
      <c r="B217" s="132">
        <v>1</v>
      </c>
      <c r="C217" s="50" t="e">
        <f>VLOOKUP(A217,'DATA for 227'!$B:$J,7,FALSE)</f>
        <v>#N/A</v>
      </c>
      <c r="D217" s="50" t="e">
        <f>VLOOKUP(A217,'DATA for 227'!$B:$J,8,FALSE)</f>
        <v>#N/A</v>
      </c>
      <c r="E217" s="50" t="e">
        <f>VLOOKUP($A217,'DATA for 227'!$B:$R,9,FALSE)</f>
        <v>#N/A</v>
      </c>
      <c r="F217" s="50"/>
    </row>
    <row r="218" spans="1:6" ht="43.2" x14ac:dyDescent="0.55000000000000004">
      <c r="A218" s="130" t="s">
        <v>58</v>
      </c>
      <c r="B218" s="132">
        <v>1</v>
      </c>
      <c r="C218" s="50" t="str">
        <f>VLOOKUP(A218,'DATA for 227'!$B:$J,7,FALSE)</f>
        <v>Manufacturing (Medicine related)</v>
      </c>
      <c r="D218" s="50" t="str">
        <f>VLOOKUP(A218,'DATA for 227'!$B:$J,8,FALSE)</f>
        <v>ACell manufactures the only commercially available extracellular matrix (ECM) made of urinary bladder matrix (UBM)</v>
      </c>
      <c r="E218" s="50" t="str">
        <f>VLOOKUP($A218,'DATA for 227'!$B:$R,9,FALSE)</f>
        <v>ACell is a leading regenerative medicine company that develops and manufactures products designed to facilitate the body’s ability to repair and remodel tissue. Our company helps patients in a variety of settings heal differently</v>
      </c>
      <c r="F218" s="50"/>
    </row>
    <row r="219" spans="1:6" x14ac:dyDescent="0.55000000000000004">
      <c r="A219" s="12" t="s">
        <v>1532</v>
      </c>
      <c r="B219" s="132">
        <v>1</v>
      </c>
      <c r="C219" s="50" t="e">
        <f>VLOOKUP(A219,'DATA for 227'!$B:$J,7,FALSE)</f>
        <v>#N/A</v>
      </c>
      <c r="D219" s="50" t="e">
        <f>VLOOKUP(A219,'DATA for 227'!$B:$J,8,FALSE)</f>
        <v>#N/A</v>
      </c>
      <c r="E219" s="50" t="e">
        <f>VLOOKUP($A219,'DATA for 227'!$B:$R,9,FALSE)</f>
        <v>#N/A</v>
      </c>
      <c r="F219" s="50"/>
    </row>
    <row r="220" spans="1:6" ht="115.2" x14ac:dyDescent="0.55000000000000004">
      <c r="A220" s="130" t="s">
        <v>503</v>
      </c>
      <c r="B220" s="132">
        <v>1</v>
      </c>
      <c r="C220" s="50" t="str">
        <f>VLOOKUP(A220,'DATA for 227'!$B:$J,7,FALSE)</f>
        <v>manufacturing (palletizing and de-paletizing)</v>
      </c>
      <c r="D220" s="50" t="str">
        <f>VLOOKUP(A220,'DATA for 227'!$B:$J,8,FALSE)</f>
        <v>Error 404</v>
      </c>
      <c r="E220" s="50" t="str">
        <f>VLOOKUP($A220,'DATA for 227'!$B:$R,9,FALSE)</f>
        <v>We are Design Specialist in Packaging machinery lines in Bright can Palletizing, Depalletizing of Full cans and empty cans, Robotic case palletizing, Pallet conveyor systems with pallet stackers&amp;dispensers, Robotic pail palletizers, We custom build to customer line needs.;        EIS Packaging Machinery INC has over 60 years of experience in Bright can Palletizers/Depalletizers, Wood pallet cleaning systems, Plastic Pallet, Totes, High pressure cleaning systems. Robotic Case, Pail Cans, Glass, Palletizers, Retort Basket Loaders/Unloaders, Special designed projects we love a challenge</v>
      </c>
      <c r="F220" s="50"/>
    </row>
    <row r="221" spans="1:6" x14ac:dyDescent="0.55000000000000004">
      <c r="A221" s="12" t="s">
        <v>474</v>
      </c>
      <c r="B221" s="132">
        <v>1</v>
      </c>
      <c r="C221" s="50" t="e">
        <f>VLOOKUP(A221,'DATA for 227'!$B:$J,7,FALSE)</f>
        <v>#N/A</v>
      </c>
      <c r="D221" s="50" t="e">
        <f>VLOOKUP(A221,'DATA for 227'!$B:$J,8,FALSE)</f>
        <v>#N/A</v>
      </c>
      <c r="E221" s="50" t="e">
        <f>VLOOKUP($A221,'DATA for 227'!$B:$R,9,FALSE)</f>
        <v>#N/A</v>
      </c>
      <c r="F221" s="50"/>
    </row>
    <row r="222" spans="1:6" ht="57.6" x14ac:dyDescent="0.55000000000000004">
      <c r="A222" s="130" t="s">
        <v>472</v>
      </c>
      <c r="B222" s="132">
        <v>1</v>
      </c>
      <c r="C222" s="50" t="str">
        <f>VLOOKUP(A222,'DATA for 227'!$B:$J,7,FALSE)</f>
        <v>manufacturing (plastic packaging)</v>
      </c>
      <c r="D222" s="50" t="str">
        <f>VLOOKUP(A222,'DATA for 227'!$B:$J,8,FALSE)</f>
        <v>bottle and closures</v>
      </c>
      <c r="E222" s="50" t="str">
        <f>VLOOKUP($A222,'DATA for 227'!$B:$R,9,FALSE)</f>
        <v>Drug Plastics &amp; Glass Co, Inc. is a leading manufacturer of plastic packaging serving the needs of healthcare customers world-wide by providing proprietary package development, innovative packaging solutions and superior quality products and service.</v>
      </c>
      <c r="F222" s="50"/>
    </row>
    <row r="223" spans="1:6" x14ac:dyDescent="0.55000000000000004">
      <c r="A223" s="12" t="s">
        <v>391</v>
      </c>
      <c r="B223" s="132">
        <v>1</v>
      </c>
      <c r="C223" s="50" t="e">
        <f>VLOOKUP(A223,'DATA for 227'!$B:$J,7,FALSE)</f>
        <v>#N/A</v>
      </c>
      <c r="D223" s="50" t="e">
        <f>VLOOKUP(A223,'DATA for 227'!$B:$J,8,FALSE)</f>
        <v>#N/A</v>
      </c>
      <c r="E223" s="50" t="e">
        <f>VLOOKUP($A223,'DATA for 227'!$B:$R,9,FALSE)</f>
        <v>#N/A</v>
      </c>
      <c r="F223" s="50"/>
    </row>
    <row r="224" spans="1:6" ht="28.8" x14ac:dyDescent="0.55000000000000004">
      <c r="A224" s="130" t="s">
        <v>389</v>
      </c>
      <c r="B224" s="132">
        <v>1</v>
      </c>
      <c r="C224" s="50" t="str">
        <f>VLOOKUP(A224,'DATA for 227'!$B:$J,7,FALSE)</f>
        <v>manufacturing (plastic)</v>
      </c>
      <c r="D224" s="50" t="str">
        <f>VLOOKUP(A224,'DATA for 227'!$B:$J,8,FALSE)</f>
        <v>Product ideas: Binders &amp; Tabs, Envelopes and Folders, Gift Boxes, License Plates, Pillow Packs, Specialty, Tote Boxes</v>
      </c>
      <c r="E224" s="50" t="str">
        <f>VLOOKUP($A224,'DATA for 227'!$B:$R,9,FALSE)</f>
        <v>Crawford Industries, a customer-oriented U.S. manufacturer offers its clients plastic products that offer a positive differentiating factor. </v>
      </c>
      <c r="F224" s="50"/>
    </row>
    <row r="225" spans="1:6" x14ac:dyDescent="0.55000000000000004">
      <c r="A225" s="12" t="s">
        <v>1528</v>
      </c>
      <c r="B225" s="132">
        <v>1</v>
      </c>
      <c r="C225" s="50" t="e">
        <f>VLOOKUP(A225,'DATA for 227'!$B:$J,7,FALSE)</f>
        <v>#N/A</v>
      </c>
      <c r="D225" s="50" t="e">
        <f>VLOOKUP(A225,'DATA for 227'!$B:$J,8,FALSE)</f>
        <v>#N/A</v>
      </c>
      <c r="E225" s="50" t="e">
        <f>VLOOKUP($A225,'DATA for 227'!$B:$R,9,FALSE)</f>
        <v>#N/A</v>
      </c>
      <c r="F225" s="50"/>
    </row>
    <row r="226" spans="1:6" ht="172.8" x14ac:dyDescent="0.55000000000000004">
      <c r="A226" s="130" t="s">
        <v>377</v>
      </c>
      <c r="B226" s="132">
        <v>1</v>
      </c>
      <c r="C226" s="50" t="str">
        <f>VLOOKUP(A226,'DATA for 227'!$B:$J,7,FALSE)</f>
        <v>Manufacturing (process equipment and automation systems)</v>
      </c>
      <c r="D226" s="50" t="str">
        <f>VLOOKUP(A226,'DATA for 227'!$B:$J,8,FALSE)</f>
        <v>Automation solutions:, MM4 Automation System, MM4 Receiving, MM4 Grinding, MM4 Batching, MM4 Pelleting, MM4 Loadout, MCP Pellet Mill Controller, Extruder-Compounding Process Control, Preparation Process Control, Extraction Process Control, Custom Solutions &amp; Integrated Systems, UL508A Control Panel Design &amp; Assembly, , Equipment solutions:, Flaking Mills, Hammermills, Pellet Mills, Roller Mills &amp; Roll Crushers, Cracking Mills, Lump Breakers &amp; Crushers, Pellet Crumblers, Conditioners, Coolers, Feeders and Ancillary Products, Weighing Systems, Steam Chambers, Gyro Sifters/Feed Cleaners, A-Z Product Index, Used Equipment, Parts, , Applications:, Cooling, Oilseed Preparation, Particle Size Reduction, Pelleting, Steam Flaking, Weighing, Briquetting</v>
      </c>
      <c r="E226" s="50" t="str">
        <f>VLOOKUP($A226,'DATA for 227'!$B:$R,9,FALSE)</f>
        <v>CPM is the world's leading provider of process equipment and automation systems.</v>
      </c>
      <c r="F226" s="50"/>
    </row>
    <row r="227" spans="1:6" x14ac:dyDescent="0.55000000000000004">
      <c r="A227" s="12" t="s">
        <v>813</v>
      </c>
      <c r="B227" s="132">
        <v>2</v>
      </c>
      <c r="C227" s="50" t="e">
        <f>VLOOKUP(A227,'DATA for 227'!$B:$J,7,FALSE)</f>
        <v>#N/A</v>
      </c>
      <c r="D227" s="50" t="e">
        <f>VLOOKUP(A227,'DATA for 227'!$B:$J,8,FALSE)</f>
        <v>#N/A</v>
      </c>
      <c r="E227" s="50" t="e">
        <f>VLOOKUP($A227,'DATA for 227'!$B:$R,9,FALSE)</f>
        <v>#N/A</v>
      </c>
      <c r="F227" s="50"/>
    </row>
    <row r="228" spans="1:6" ht="172.8" x14ac:dyDescent="0.55000000000000004">
      <c r="A228" s="130" t="s">
        <v>811</v>
      </c>
      <c r="B228" s="132">
        <v>2</v>
      </c>
      <c r="C228" s="50" t="str">
        <f>VLOOKUP(A228,'DATA for 227'!$B:$J,7,FALSE)</f>
        <v>Manufacturing and consultant services</v>
      </c>
      <c r="D228" s="50" t="str">
        <f>VLOOKUP(A228,'DATA for 227'!$B:$J,8,FALSE)</f>
        <v>Quality electrical, automation, lighting and power distribution products and solutions for maintenance, design and installation of electrical systems. Designs and builds custom engineered systems, wiring harnesses and subassemblies for JIT manufacturing requirements, and provides line sequencing and inventory services.                           Offers ISO 9002-quality electrical apparatus repair as well as motor, power transmission and generator sales. Off-site services include predictive maintenance programs, motor cleaning and analysis.                                             Provides quality precision machined components using the latest CNC technology. KANBAN and other manufacturing logistics capabilities extend the level of service to customers in a wide range of industries.</v>
      </c>
      <c r="E228" s="50" t="str">
        <f>VLOOKUP($A228,'DATA for 227'!$B:$R,9,FALSE)</f>
        <v>The Kirby Risk Corporation is a multi-faceted company, dedicated to understanding and meeting our business partners' needs with innovative, effective solutions. Our experience and network of resources provide customers with reliable technical assistance, logistics management, communications systems and quality products that meet their requirements, and enhance their competitive position.</v>
      </c>
      <c r="F228" s="50"/>
    </row>
    <row r="229" spans="1:6" x14ac:dyDescent="0.55000000000000004">
      <c r="A229" s="12" t="s">
        <v>407</v>
      </c>
      <c r="B229" s="132">
        <v>1</v>
      </c>
      <c r="C229" s="50" t="e">
        <f>VLOOKUP(A229,'DATA for 227'!$B:$J,7,FALSE)</f>
        <v>#N/A</v>
      </c>
      <c r="D229" s="50" t="e">
        <f>VLOOKUP(A229,'DATA for 227'!$B:$J,8,FALSE)</f>
        <v>#N/A</v>
      </c>
      <c r="E229" s="50" t="e">
        <f>VLOOKUP($A229,'DATA for 227'!$B:$R,9,FALSE)</f>
        <v>#N/A</v>
      </c>
      <c r="F229" s="50"/>
    </row>
    <row r="230" spans="1:6" ht="100.8" x14ac:dyDescent="0.55000000000000004">
      <c r="A230" s="130" t="s">
        <v>405</v>
      </c>
      <c r="B230" s="132">
        <v>1</v>
      </c>
      <c r="C230" s="50" t="str">
        <f>VLOOKUP(A230,'DATA for 227'!$B:$J,7,FALSE)</f>
        <v>manufacturing and consultants</v>
      </c>
      <c r="D230" s="50" t="str">
        <f>VLOOKUP(A230,'DATA for 227'!$B:$J,8,FALSE)</f>
        <v>Grain Storage Systems: stiffened Grain Bins, Stiffened Hopper Bins, Non-Stiffened Grain Bins, Non-Stiffened Hopper Bins, Grain Handling Systems: Grain Bin Sweeps, On-Farm Conveying Systems, On-Farm Grain Spreaders, Grain Conditioning Double-Inlet Fans, Centrifugal Fans, Axial Fans, Centrifugal In-Line Fans, Heaters, Controls, Structure Systems: Grain Structures, Feed Bin Systems: Feed Bin Systems, Flexible Auger Systems, Rigid Auger Systems</v>
      </c>
      <c r="E230" s="50" t="str">
        <f>VLOOKUP($A230,'DATA for 227'!$B:$R,9,FALSE)</f>
        <v>Brock Grain Systems has a long-standing tradition of demonstrating innovative leadership in developing, marketing and supporting grain facility solutions worldwide. Working together with its independent dealers, Brock Grain Systems helps its customers achieve greater levels of business success by assisting, advising and consulting with them in selecting the best combinations of grain storage facilities, towers, catwalks, conveyors, aeration, drying and conditioning equipment.</v>
      </c>
      <c r="F230" s="50"/>
    </row>
    <row r="231" spans="1:6" x14ac:dyDescent="0.55000000000000004">
      <c r="A231" s="12" t="s">
        <v>250</v>
      </c>
      <c r="B231" s="132">
        <v>1</v>
      </c>
      <c r="C231" s="50" t="e">
        <f>VLOOKUP(A231,'DATA for 227'!$B:$J,7,FALSE)</f>
        <v>#N/A</v>
      </c>
      <c r="D231" s="50" t="e">
        <f>VLOOKUP(A231,'DATA for 227'!$B:$J,8,FALSE)</f>
        <v>#N/A</v>
      </c>
      <c r="E231" s="50" t="e">
        <f>VLOOKUP($A231,'DATA for 227'!$B:$R,9,FALSE)</f>
        <v>#N/A</v>
      </c>
      <c r="F231" s="50"/>
    </row>
    <row r="232" spans="1:6" ht="201.6" x14ac:dyDescent="0.55000000000000004">
      <c r="A232" s="130" t="s">
        <v>248</v>
      </c>
      <c r="B232" s="132">
        <v>1</v>
      </c>
      <c r="C232" s="50" t="str">
        <f>VLOOKUP(A232,'DATA for 227'!$B:$J,7,FALSE)</f>
        <v>Manufacturing and developing electronic assemblies</v>
      </c>
      <c r="D232" s="50" t="str">
        <f>VLOOKUP(A232,'DATA for 227'!$B:$J,8,FALSE)</f>
        <v>design services and Engr:, , •, DfM/DfT,  ,  , , •, Full test development including software, fixtures, and implementation, , •, PCB layout, , •, Rapid prototype and pilot builds, , •, Schematic and artwork development, , •, Validation/agency testing, , •, Value-add/Value engineering, , , , Prototype and short run:, , , , •, No minimum build quantity, , •, No wait for scheduling, , •, Guaranteed standard delivery within 3 to 5 days or less, with 24 hour delivery available, , •, Hassle free material management, ,  , •　Consignment, turn-key, or a hybrid, ,  , •　Arrow and Avnet in-plant stores, , •, Two groups one in Indiana and one in San Diego, , Turn-key Production:, , •, PCBA mixed technology,  ,  , ,  , •　Rigid, flex, ceramic, alternate substrates, double sided, multi-layered, , •, Systems Integration,  ,  , ,  , •　Enclosure assembly, ,  , •　Module assembly, ,  , •　Configure-to-order</v>
      </c>
      <c r="E232" s="50" t="str">
        <f>VLOOKUP($A232,'DATA for 227'!$B:$R,9,FALSE)</f>
        <v>At CCIN we offer over 40 years of experience in development and manufacturing of electronic assemblies. Everyday we manufacture for customers in the aerospace, automotive, communications, defense, industrial controls, medical, renewable energy, security, and transportation markets. Our services allow our customers to save lives, ensure national security, open doors, control environments, protect money, provide entertainment, administer medication, and protect our soldiers, seaman, and pilots in the armed forces.</v>
      </c>
      <c r="F232" s="50"/>
    </row>
    <row r="233" spans="1:6" x14ac:dyDescent="0.55000000000000004">
      <c r="A233" s="12" t="s">
        <v>469</v>
      </c>
      <c r="B233" s="132">
        <v>1</v>
      </c>
      <c r="C233" s="50" t="e">
        <f>VLOOKUP(A233,'DATA for 227'!$B:$J,7,FALSE)</f>
        <v>#N/A</v>
      </c>
      <c r="D233" s="50" t="e">
        <f>VLOOKUP(A233,'DATA for 227'!$B:$J,8,FALSE)</f>
        <v>#N/A</v>
      </c>
      <c r="E233" s="50" t="e">
        <f>VLOOKUP($A233,'DATA for 227'!$B:$R,9,FALSE)</f>
        <v>#N/A</v>
      </c>
      <c r="F233" s="50"/>
    </row>
    <row r="234" spans="1:6" ht="72" x14ac:dyDescent="0.55000000000000004">
      <c r="A234" s="130" t="s">
        <v>467</v>
      </c>
      <c r="B234" s="132">
        <v>1</v>
      </c>
      <c r="C234" s="50" t="str">
        <f>VLOOKUP(A234,'DATA for 227'!$B:$J,7,FALSE)</f>
        <v>Manufacturing and marketing (air filters)</v>
      </c>
      <c r="D234" s="50" t="str">
        <f>VLOOKUP(A234,'DATA for 227'!$B:$J,8,FALSE)</f>
        <v>AEROSPACE &amp; DEFENSE, BULK FLUID STORAGE, COMPRESSOR, COMPRESSED AIR &amp; GAS, DISK DRIVE, ENGINE &amp; VEHICLE, GAS TURBINE, HYDRAULICSI, NDUSTRIAL DUST, FUME &amp; MISTMEMBRANES, PROCESS, PRODUCTION PRINTINGS, EMICONDUCTOR, VENTING</v>
      </c>
      <c r="E234" s="50" t="str">
        <f>VLOOKUP($A234,'DATA for 227'!$B:$R,9,FALSE)</f>
        <v>Donaldson Company, Inc. is a vertically integrated filtration company engaged in the production and marketing of air filters used in a variety of industry sectors, including commercial/industrial (engines, exhausts, transmissions, vents in private vehicles, hydraulics), aerospace (helicopters, planes), chemical, alternative energy (windmills) and pharmaceuticals. </v>
      </c>
      <c r="F234" s="50"/>
    </row>
    <row r="235" spans="1:6" x14ac:dyDescent="0.55000000000000004">
      <c r="A235" s="12" t="s">
        <v>1235</v>
      </c>
      <c r="B235" s="132">
        <v>1</v>
      </c>
      <c r="C235" s="50" t="e">
        <f>VLOOKUP(A235,'DATA for 227'!$B:$J,7,FALSE)</f>
        <v>#N/A</v>
      </c>
      <c r="D235" s="50" t="e">
        <f>VLOOKUP(A235,'DATA for 227'!$B:$J,8,FALSE)</f>
        <v>#N/A</v>
      </c>
      <c r="E235" s="50" t="e">
        <f>VLOOKUP($A235,'DATA for 227'!$B:$R,9,FALSE)</f>
        <v>#N/A</v>
      </c>
      <c r="F235" s="50"/>
    </row>
    <row r="236" spans="1:6" ht="86.4" x14ac:dyDescent="0.55000000000000004">
      <c r="A236" s="130" t="s">
        <v>1234</v>
      </c>
      <c r="B236" s="132">
        <v>1</v>
      </c>
      <c r="C236" s="50" t="str">
        <f>VLOOKUP(A236,'DATA for 227'!$B:$J,7,FALSE)</f>
        <v>manufacturing and R&amp;D center</v>
      </c>
      <c r="D236" s="50" t="str">
        <f>VLOOKUP(A236,'DATA for 227'!$B:$J,8,FALSE)</f>
        <v>Services employed: waterjet cutting, cnc machining, cnc bending, cnc punching, welding, tube bending and fabrication, design and CAD, composites manufacturing</v>
      </c>
      <c r="E236" s="50" t="str">
        <f>VLOOKUP($A236,'DATA for 227'!$B:$R,9,FALSE)</f>
        <v>McKinney Corp. was founded by Murf McKinney and two brothers in 1981to build Funny Cars for the sport of Drag Racing. Over the years the company has grown to become a self-sufficient manufacturing and research and development center. What started as a motorsports company has diversified into commercial machining and fabricating as well, staffed by a growing number of employees and equipped with state of the art CNC machinery.</v>
      </c>
      <c r="F236" s="50"/>
    </row>
    <row r="237" spans="1:6" x14ac:dyDescent="0.55000000000000004">
      <c r="A237" s="12" t="s">
        <v>236</v>
      </c>
      <c r="B237" s="132">
        <v>1</v>
      </c>
      <c r="C237" s="50" t="e">
        <f>VLOOKUP(A237,'DATA for 227'!$B:$J,7,FALSE)</f>
        <v>#N/A</v>
      </c>
      <c r="D237" s="50" t="e">
        <f>VLOOKUP(A237,'DATA for 227'!$B:$J,8,FALSE)</f>
        <v>#N/A</v>
      </c>
      <c r="E237" s="50" t="e">
        <f>VLOOKUP($A237,'DATA for 227'!$B:$R,9,FALSE)</f>
        <v>#N/A</v>
      </c>
      <c r="F237" s="50"/>
    </row>
    <row r="238" spans="1:6" ht="172.8" x14ac:dyDescent="0.55000000000000004">
      <c r="A238" s="130" t="s">
        <v>234</v>
      </c>
      <c r="B238" s="132">
        <v>1</v>
      </c>
      <c r="C238" s="50" t="str">
        <f>VLOOKUP(A238,'DATA for 227'!$B:$J,7,FALSE)</f>
        <v>Manufacturing and services</v>
      </c>
      <c r="D238" s="50" t="str">
        <f>VLOOKUP(A238,'DATA for 227'!$B:$J,8,FALSE)</f>
        <v xml:space="preserve">Engineering:, Design, Drafting, Structural Analysis, Loads and Criteria, System Safety, Manufacturing, Testing, Aircraft Certification, , Composite structure:, Carbon fiber, Aramid fiber, Fiberglass, Sandwich Construction, Laminate Structure, , Aftermarket services:, Operator Manuals, Maintenance Manuals, Airworthiness Documents, Component Maintenance Manuals, Logistic Support Analysis (LSA), Reports, Training Material, MRO support, Ground support equipmen, , Project management:, Earned Value Management, Risk management, Resource Management, Performance Management, IT services:, Microsoft Technologies, ERP Technologies, Oracle Technologies, Java Technologies, Mobile Technologies, , </v>
      </c>
      <c r="E238" s="50" t="str">
        <f>VLOOKUP($A238,'DATA for 227'!$B:$R,9,FALSE)</f>
        <v>Butler’s mission is to become the supplier of choice for premier companies in the Aerospace, Defense and Federal markets, by providing intrinsic value through a flexible business model.</v>
      </c>
      <c r="F238" s="50"/>
    </row>
    <row r="239" spans="1:6" x14ac:dyDescent="0.55000000000000004">
      <c r="A239" s="12" t="s">
        <v>1352</v>
      </c>
      <c r="B239" s="132">
        <v>1</v>
      </c>
      <c r="C239" s="50" t="e">
        <f>VLOOKUP(A239,'DATA for 227'!$B:$J,7,FALSE)</f>
        <v>#N/A</v>
      </c>
      <c r="D239" s="50" t="e">
        <f>VLOOKUP(A239,'DATA for 227'!$B:$J,8,FALSE)</f>
        <v>#N/A</v>
      </c>
      <c r="E239" s="50" t="e">
        <f>VLOOKUP($A239,'DATA for 227'!$B:$R,9,FALSE)</f>
        <v>#N/A</v>
      </c>
      <c r="F239" s="50"/>
    </row>
    <row r="240" spans="1:6" ht="409.5" x14ac:dyDescent="0.55000000000000004">
      <c r="A240" s="130" t="s">
        <v>838</v>
      </c>
      <c r="B240" s="132">
        <v>1</v>
      </c>
      <c r="C240" s="50" t="str">
        <f>VLOOKUP(A240,'DATA for 227'!$B:$J,7,FALSE)</f>
        <v>manufacturing(edu. Instrumentation)</v>
      </c>
      <c r="D240" s="50" t="str">
        <f>VLOOKUP(A240,'DATA for 227'!$B:$J,8,FALSE)</f>
        <v>Polygraphs: POLYGRAPH SOFTWARE, , LXSoftware, , Scoring Algorithms, , CONVENTIONAL POLYGRAPH, , Components and Options, , COMPUTERIZED POLYGRAPH, , LX6 Polygraph System, , LX5000 Polygraph System, , LX4000 Polygraph System, , Polygraph Chairs, , INTERVIEW SYSTEMS, , R-PIQ SCREENING;       Life Sciences: PHYSIOLOGY MINDWARE SYSTEM, , Instruments, , Software, , Accessories, , BIOFEEDBACK, , Software Modules, , Acquisition Modules, , Accessories, , MOTOR SKILLS, , Dexterity, , Ability Assessment, , HUMAN MEASUREMENT, , Anthropometrics, , Strength Testing, , Sensory, , Range of Motion, , Interview Systems, , TIMERS AND COUNTERS, , Electronic Timers, , Counters, , Stopwatches, , COMPUTER PSYCH ASSESSMENT, , Schuhfried VTS Hardware, , Basic Schuhfried VTS Software, , Intelligence Test Software, , Special Intelligence Test Software, , Special Abilities Test Software, , Personality Structure Inventory Software, , Special Personality Test Software, , Objective Personality Test Software, , Attitude and Interest Test Software, , Clinical Test Software, , STANDALONE BIOFEEDBACK, , MOTOR TIMING, , HAND-EYE COORDINATION, , LEARNING AND MEMORY, , COGNITIVE REHABILITATION, , STANDALONE PSYCH ASSESSMENT, , NEW PRODUCTS, , SPECIALS;                     Neuroscience: ACTIVITY SYSTEMS, , Scurry Activity Monitoring, , Scurry-Trac System, , Standalone Forced Exercise Wheel Beds, , AWM Activity Monitoring, , OPERANT TEST CHAMBERS, , Standard Chambers and Accessories, , Modular Chambers and Accessories, , 5/9 Hole Test Chamber, , Sound Attenuating Cubicles, , Student Operant Lab Packages, , Other, , BUSSEY-SAKSIDA TOUCH SYSTEMS, , Chambers and Components for Rats, , Chambers and Components for Mice, , Chambers for Electrophysiology, , CANTAB COGNITIVE TESTING, , FEEDING AND DRINKING ANALYSIS, , MOTILITY TESTING, , SLEEP DEPRIVATION, , ABET II INTERFACE AND SOFTWARE, , ABET 2G Interfacing, , ABET II Programming Software, , ABET II Applications, , ACTIMETRICS FEAR CONDITIONING, , Freeze Frame Interface &amp; Software, , Environment and Accessories, , MAZES, , Elevated Plus Maze, , Barnes Maze, , SLICE ELECTROPHYSIOLOGY, , Vibrating Microtomes, , Tissue Choppers, , Visual Patching and Imaging Chamber</v>
      </c>
      <c r="E240" s="50" t="str">
        <f>VLOOKUP($A240,'DATA for 227'!$B:$R,9,FALSE)</f>
        <v> psychophysiological instrumentation for schools and university laboratories.</v>
      </c>
      <c r="F240" s="50"/>
    </row>
    <row r="241" spans="1:6" x14ac:dyDescent="0.55000000000000004">
      <c r="A241" s="12" t="s">
        <v>289</v>
      </c>
      <c r="B241" s="132">
        <v>1</v>
      </c>
      <c r="C241" s="50" t="e">
        <f>VLOOKUP(A241,'DATA for 227'!$B:$J,7,FALSE)</f>
        <v>#N/A</v>
      </c>
      <c r="D241" s="50" t="e">
        <f>VLOOKUP(A241,'DATA for 227'!$B:$J,8,FALSE)</f>
        <v>#N/A</v>
      </c>
      <c r="E241" s="50" t="e">
        <f>VLOOKUP($A241,'DATA for 227'!$B:$R,9,FALSE)</f>
        <v>#N/A</v>
      </c>
      <c r="F241" s="50"/>
    </row>
    <row r="242" spans="1:6" ht="100.8" x14ac:dyDescent="0.55000000000000004">
      <c r="A242" s="130" t="s">
        <v>287</v>
      </c>
      <c r="B242" s="132">
        <v>1</v>
      </c>
      <c r="C242" s="50" t="str">
        <f>VLOOKUP(A242,'DATA for 227'!$B:$J,7,FALSE)</f>
        <v>Manufacturing(esigns, develops, engineers, manufactures, markets and sells machinery, engines, financial products and insurance to customers via a worldwide dealer network.)</v>
      </c>
      <c r="D242" s="50" t="str">
        <f>VLOOKUP(A242,'DATA for 227'!$B:$J,8,FALSE)</f>
        <v xml:space="preserve">construction and mining equipment, diesel and natural gas engines, industrial gas turbines and diesel-electric locomotives. </v>
      </c>
      <c r="E242" s="50" t="str">
        <f>VLOOKUP($A242,'DATA for 227'!$B:$R,9,FALSE)</f>
        <v>Customers turn to Caterpillar to help them develop infrastructure, energy and natural resource assets. Caterpillar is the world’s leading manufacturer of construction and mining equipment, diesel and natural gas engines, industrial gas turbines and diesel-electric locomotives. The company principally operates through its three primary segments - Construction Industries, Resource Industries and Energy &amp; Transportation - and also provides financing and related services through its Financial Products segment.</v>
      </c>
      <c r="F242" s="50"/>
    </row>
    <row r="243" spans="1:6" x14ac:dyDescent="0.55000000000000004">
      <c r="A243" s="12" t="s">
        <v>1349</v>
      </c>
      <c r="B243" s="132">
        <v>1</v>
      </c>
      <c r="C243" s="50" t="e">
        <f>VLOOKUP(A243,'DATA for 227'!$B:$J,7,FALSE)</f>
        <v>#N/A</v>
      </c>
      <c r="D243" s="50" t="e">
        <f>VLOOKUP(A243,'DATA for 227'!$B:$J,8,FALSE)</f>
        <v>#N/A</v>
      </c>
      <c r="E243" s="50" t="e">
        <f>VLOOKUP($A243,'DATA for 227'!$B:$R,9,FALSE)</f>
        <v>#N/A</v>
      </c>
      <c r="F243" s="50"/>
    </row>
    <row r="244" spans="1:6" ht="86.4" x14ac:dyDescent="0.55000000000000004">
      <c r="A244" s="130" t="s">
        <v>707</v>
      </c>
      <c r="B244" s="132">
        <v>1</v>
      </c>
      <c r="C244" s="50" t="str">
        <f>VLOOKUP(A244,'DATA for 227'!$B:$J,7,FALSE)</f>
        <v>Manufacturing(microwave filters)</v>
      </c>
      <c r="D244" s="50" t="str">
        <f>VLOOKUP(A244,'DATA for 227'!$B:$J,8,FALSE)</f>
        <v>reconfigurable and static microwave filters</v>
      </c>
      <c r="E244" s="50" t="str">
        <f>VLOOKUP($A244,'DATA for 227'!$B:$R,9,FALSE)</f>
        <v>Indiana Microelectronics (IM) uses three dimensional circuit design techniques to produce reconfigurable filters where both the center frequency (fc ) and the bandwidth (Δf ) are programmable in real time.                
Indiana Micro’s (IM) custom static filters are designed and built to your specifications. IM’s customer static filters are great for applications where size is a critical design factor, such as in handheld and airborne electronics.</v>
      </c>
      <c r="F244" s="50"/>
    </row>
    <row r="245" spans="1:6" x14ac:dyDescent="0.55000000000000004">
      <c r="A245" s="12" t="s">
        <v>730</v>
      </c>
      <c r="B245" s="132">
        <v>1</v>
      </c>
      <c r="C245" s="50" t="e">
        <f>VLOOKUP(A245,'DATA for 227'!$B:$J,7,FALSE)</f>
        <v>#N/A</v>
      </c>
      <c r="D245" s="50" t="e">
        <f>VLOOKUP(A245,'DATA for 227'!$B:$J,8,FALSE)</f>
        <v>#N/A</v>
      </c>
      <c r="E245" s="50" t="e">
        <f>VLOOKUP($A245,'DATA for 227'!$B:$R,9,FALSE)</f>
        <v>#N/A</v>
      </c>
      <c r="F245" s="50"/>
    </row>
    <row r="246" spans="1:6" x14ac:dyDescent="0.55000000000000004">
      <c r="A246" s="130" t="s">
        <v>728</v>
      </c>
      <c r="B246" s="132">
        <v>1</v>
      </c>
      <c r="C246" s="50" t="str">
        <f>VLOOKUP(A246,'DATA for 227'!$B:$J,7,FALSE)</f>
        <v>massage therapy</v>
      </c>
      <c r="D246" s="50" t="str">
        <f>VLOOKUP(A246,'DATA for 227'!$B:$J,8,FALSE)</f>
        <v>massages</v>
      </c>
      <c r="E246" s="50">
        <f>VLOOKUP($A246,'DATA for 227'!$B:$R,9,FALSE)</f>
        <v>0</v>
      </c>
      <c r="F246" s="50"/>
    </row>
    <row r="247" spans="1:6" x14ac:dyDescent="0.55000000000000004">
      <c r="A247" s="12" t="s">
        <v>143</v>
      </c>
      <c r="B247" s="132">
        <v>1</v>
      </c>
      <c r="C247" s="50" t="e">
        <f>VLOOKUP(A247,'DATA for 227'!$B:$J,7,FALSE)</f>
        <v>#N/A</v>
      </c>
      <c r="D247" s="50" t="e">
        <f>VLOOKUP(A247,'DATA for 227'!$B:$J,8,FALSE)</f>
        <v>#N/A</v>
      </c>
      <c r="E247" s="50" t="e">
        <f>VLOOKUP($A247,'DATA for 227'!$B:$R,9,FALSE)</f>
        <v>#N/A</v>
      </c>
      <c r="F247" s="50"/>
    </row>
    <row r="248" spans="1:6" x14ac:dyDescent="0.55000000000000004">
      <c r="A248" s="130" t="s">
        <v>141</v>
      </c>
      <c r="B248" s="132">
        <v>1</v>
      </c>
      <c r="C248" s="50" t="str">
        <f>VLOOKUP(A248,'DATA for 227'!$B:$J,7,FALSE)</f>
        <v>Memento creators</v>
      </c>
      <c r="D248" s="50" t="str">
        <f>VLOOKUP(A248,'DATA for 227'!$B:$J,8,FALSE)</f>
        <v>plaques, acrylics, name badges, flags, etc</v>
      </c>
      <c r="E248" s="50">
        <f>VLOOKUP($A248,'DATA for 227'!$B:$R,9,FALSE)</f>
        <v>0</v>
      </c>
      <c r="F248" s="50"/>
    </row>
    <row r="249" spans="1:6" x14ac:dyDescent="0.55000000000000004">
      <c r="A249" s="12" t="s">
        <v>402</v>
      </c>
      <c r="B249" s="132">
        <v>1</v>
      </c>
      <c r="C249" s="50" t="e">
        <f>VLOOKUP(A249,'DATA for 227'!$B:$J,7,FALSE)</f>
        <v>#N/A</v>
      </c>
      <c r="D249" s="50" t="e">
        <f>VLOOKUP(A249,'DATA for 227'!$B:$J,8,FALSE)</f>
        <v>#N/A</v>
      </c>
      <c r="E249" s="50" t="e">
        <f>VLOOKUP($A249,'DATA for 227'!$B:$R,9,FALSE)</f>
        <v>#N/A</v>
      </c>
      <c r="F249" s="50"/>
    </row>
    <row r="250" spans="1:6" ht="57.6" x14ac:dyDescent="0.55000000000000004">
      <c r="A250" s="130" t="s">
        <v>400</v>
      </c>
      <c r="B250" s="132">
        <v>1</v>
      </c>
      <c r="C250" s="50" t="str">
        <f>VLOOKUP(A250,'DATA for 227'!$B:$J,7,FALSE)</f>
        <v>metal packaging solutions</v>
      </c>
      <c r="D250" s="50" t="str">
        <f>VLOOKUP(A250,'DATA for 227'!$B:$J,8,FALSE)</f>
        <v xml:space="preserve">Aerosol packaging, AEROSOL CANS, |BEVERAGE PACKAGING, |CLOSURES &amp; CAPPING, |FOOD CANS, |PROMOTIONAL PACKAGING, </v>
      </c>
      <c r="E250" s="50" t="str">
        <f>VLOOKUP($A250,'DATA for 227'!$B:$R,9,FALSE)</f>
        <v xml:space="preserve">Here at Crown, we are passionate about helping our customers build their brands and connect with consumers around the world.We do this by delivering innovative packaging that offers significant value for brand owners, retailers and consumers alike. </v>
      </c>
      <c r="F250" s="50"/>
    </row>
    <row r="251" spans="1:6" x14ac:dyDescent="0.55000000000000004">
      <c r="A251" s="12" t="s">
        <v>1229</v>
      </c>
      <c r="B251" s="132">
        <v>2</v>
      </c>
      <c r="C251" s="50" t="e">
        <f>VLOOKUP(A251,'DATA for 227'!$B:$J,7,FALSE)</f>
        <v>#N/A</v>
      </c>
      <c r="D251" s="50" t="e">
        <f>VLOOKUP(A251,'DATA for 227'!$B:$J,8,FALSE)</f>
        <v>#N/A</v>
      </c>
      <c r="E251" s="50" t="e">
        <f>VLOOKUP($A251,'DATA for 227'!$B:$R,9,FALSE)</f>
        <v>#N/A</v>
      </c>
      <c r="F251" s="50"/>
    </row>
    <row r="252" spans="1:6" x14ac:dyDescent="0.55000000000000004">
      <c r="A252" s="130" t="s">
        <v>808</v>
      </c>
      <c r="B252" s="132">
        <v>1</v>
      </c>
      <c r="C252" s="50" t="str">
        <f>VLOOKUP(A252,'DATA for 227'!$B:$J,7,FALSE)</f>
        <v>Metal stamping Manufacturers</v>
      </c>
      <c r="D252" s="50" t="str">
        <f>VLOOKUP(A252,'DATA for 227'!$B:$J,8,FALSE)</f>
        <v>same as the next one</v>
      </c>
      <c r="E252" s="50">
        <f>VLOOKUP($A252,'DATA for 227'!$B:$R,9,FALSE)</f>
        <v>0</v>
      </c>
      <c r="F252" s="50"/>
    </row>
    <row r="253" spans="1:6" ht="28.8" x14ac:dyDescent="0.55000000000000004">
      <c r="A253" s="130" t="s">
        <v>870</v>
      </c>
      <c r="B253" s="132">
        <v>1</v>
      </c>
      <c r="C253" s="50" t="str">
        <f>VLOOKUP(A253,'DATA for 227'!$B:$J,7,FALSE)</f>
        <v>Metal stamping Manufacturers</v>
      </c>
      <c r="D253" s="50" t="str">
        <f>VLOOKUP(A253,'DATA for 227'!$B:$J,8,FALSE)</f>
        <v>Automotive, Electrical, Metal building, appliances, plumbing, decorative, communication, equipment, aircraft, government</v>
      </c>
      <c r="E253" s="50" t="str">
        <f>VLOOKUP($A253,'DATA for 227'!$B:$R,9,FALSE)</f>
        <v>four slide machines, and basic raw materials are brass, steel, aluminium,  copper, alloys)</v>
      </c>
      <c r="F253" s="50"/>
    </row>
    <row r="254" spans="1:6" x14ac:dyDescent="0.55000000000000004">
      <c r="A254" s="12" t="s">
        <v>772</v>
      </c>
      <c r="B254" s="132">
        <v>1</v>
      </c>
      <c r="C254" s="50" t="e">
        <f>VLOOKUP(A254,'DATA for 227'!$B:$J,7,FALSE)</f>
        <v>#N/A</v>
      </c>
      <c r="D254" s="50" t="e">
        <f>VLOOKUP(A254,'DATA for 227'!$B:$J,8,FALSE)</f>
        <v>#N/A</v>
      </c>
      <c r="E254" s="50" t="e">
        <f>VLOOKUP($A254,'DATA for 227'!$B:$R,9,FALSE)</f>
        <v>#N/A</v>
      </c>
      <c r="F254" s="50"/>
    </row>
    <row r="255" spans="1:6" ht="57.6" x14ac:dyDescent="0.55000000000000004">
      <c r="A255" s="130" t="s">
        <v>770</v>
      </c>
      <c r="B255" s="132">
        <v>1</v>
      </c>
      <c r="C255" s="50" t="str">
        <f>VLOOKUP(A255,'DATA for 227'!$B:$J,7,FALSE)</f>
        <v>newspaper</v>
      </c>
      <c r="D255" s="50" t="str">
        <f>VLOOKUP(A255,'DATA for 227'!$B:$J,8,FALSE)</f>
        <v>Commercial, Industrial Wire Shelving Products, 
Standard Wire Containers and Carts, 
Custom Engineered Wire Containers and Carts, 
Industrial Powder Coating</v>
      </c>
      <c r="E255" s="50">
        <f>VLOOKUP($A255,'DATA for 227'!$B:$R,9,FALSE)</f>
        <v>0</v>
      </c>
      <c r="F255" s="50"/>
    </row>
    <row r="256" spans="1:6" x14ac:dyDescent="0.55000000000000004">
      <c r="A256" s="12" t="s">
        <v>612</v>
      </c>
      <c r="B256" s="132">
        <v>1</v>
      </c>
      <c r="C256" s="50" t="e">
        <f>VLOOKUP(A256,'DATA for 227'!$B:$J,7,FALSE)</f>
        <v>#N/A</v>
      </c>
      <c r="D256" s="50" t="e">
        <f>VLOOKUP(A256,'DATA for 227'!$B:$J,8,FALSE)</f>
        <v>#N/A</v>
      </c>
      <c r="E256" s="50" t="e">
        <f>VLOOKUP($A256,'DATA for 227'!$B:$R,9,FALSE)</f>
        <v>#N/A</v>
      </c>
      <c r="F256" s="50"/>
    </row>
    <row r="257" spans="1:6" ht="144" x14ac:dyDescent="0.55000000000000004">
      <c r="A257" s="130" t="s">
        <v>610</v>
      </c>
      <c r="B257" s="132">
        <v>1</v>
      </c>
      <c r="C257" s="50" t="str">
        <f>VLOOKUP(A257,'DATA for 227'!$B:$J,7,FALSE)</f>
        <v>Non profit org</v>
      </c>
      <c r="D257" s="50" t="str">
        <f>VLOOKUP(A257,'DATA for 227'!$B:$J,8,FALSE)</f>
        <v>Specialities: Economic Development, Workforce Development, Downtown Development, Capitol Resources, Quality of Life, and Chamber of Commerce</v>
      </c>
      <c r="E257" s="50" t="str">
        <f>VLOOKUP($A257,'DATA for 227'!$B:$R,9,FALSE)</f>
        <v>Greater Lafayette Commerce is your resource for professional networking, economic expansion, business assistance, downtown revitalization, and community development.(fb); Greater Lafayette Commerce is a membership based non-profit organization that strives to meet the needs of small to large businesses, incorporating the Chamber of Commerce, Economic Development, Workforce Development, Capital Resources and Downtown Development councils.
New and existing commercial enterprises, seeking to grow and prosper in the Midwest or Great Lakes region, inevitably take a look at Indiana and the Greater Lafayette area. Why? Just ask the founders and leaders of the emerging, successful and global companies that are already here. (LinkedIn)</v>
      </c>
      <c r="F257" s="50"/>
    </row>
    <row r="258" spans="1:6" x14ac:dyDescent="0.55000000000000004">
      <c r="A258" s="12" t="s">
        <v>1254</v>
      </c>
      <c r="B258" s="132">
        <v>1</v>
      </c>
      <c r="C258" s="50" t="e">
        <f>VLOOKUP(A258,'DATA for 227'!$B:$J,7,FALSE)</f>
        <v>#N/A</v>
      </c>
      <c r="D258" s="50" t="e">
        <f>VLOOKUP(A258,'DATA for 227'!$B:$J,8,FALSE)</f>
        <v>#N/A</v>
      </c>
      <c r="E258" s="50" t="e">
        <f>VLOOKUP($A258,'DATA for 227'!$B:$R,9,FALSE)</f>
        <v>#N/A</v>
      </c>
      <c r="F258" s="50"/>
    </row>
    <row r="259" spans="1:6" ht="57.6" x14ac:dyDescent="0.55000000000000004">
      <c r="A259" s="130" t="s">
        <v>1082</v>
      </c>
      <c r="B259" s="132">
        <v>1</v>
      </c>
      <c r="C259" s="50" t="str">
        <f>VLOOKUP(A259,'DATA for 227'!$B:$J,7,FALSE)</f>
        <v>Non-captive die casting company </v>
      </c>
      <c r="D259" s="50" t="str">
        <f>VLOOKUP(A259,'DATA for 227'!$B:$J,8,FALSE)</f>
        <v>Services done in the companmy: Pre-production, die-casting, finishing, machining, quality check and coating</v>
      </c>
      <c r="E259" s="50" t="str">
        <f>VLOOKUP($A259,'DATA for 227'!$B:$R,9,FALSE)</f>
        <v>S.U.S. Die Casting was formed in 1946. S.U.S. is reportedly the oldest non-captive die casting company in Indiana. S.U.S. has established partnerships with leading tooling manufacturers both domestically and internationally to provide our customers with solutions to best meet their needs.</v>
      </c>
      <c r="F259" s="50"/>
    </row>
    <row r="260" spans="1:6" x14ac:dyDescent="0.55000000000000004">
      <c r="A260" s="12" t="s">
        <v>526</v>
      </c>
      <c r="B260" s="132">
        <v>1</v>
      </c>
      <c r="C260" s="50" t="e">
        <f>VLOOKUP(A260,'DATA for 227'!$B:$J,7,FALSE)</f>
        <v>#N/A</v>
      </c>
      <c r="D260" s="50" t="e">
        <f>VLOOKUP(A260,'DATA for 227'!$B:$J,8,FALSE)</f>
        <v>#N/A</v>
      </c>
      <c r="E260" s="50" t="e">
        <f>VLOOKUP($A260,'DATA for 227'!$B:$R,9,FALSE)</f>
        <v>#N/A</v>
      </c>
      <c r="F260" s="50"/>
    </row>
    <row r="261" spans="1:6" x14ac:dyDescent="0.55000000000000004">
      <c r="A261" s="130" t="s">
        <v>524</v>
      </c>
      <c r="B261" s="132">
        <v>1</v>
      </c>
      <c r="C261" s="50" t="str">
        <f>VLOOKUP(A261,'DATA for 227'!$B:$J,7,FALSE)</f>
        <v>Nutrionist</v>
      </c>
      <c r="D261" s="50">
        <f>VLOOKUP(A261,'DATA for 227'!$B:$J,8,FALSE)</f>
        <v>0</v>
      </c>
      <c r="E261" s="50">
        <f>VLOOKUP($A261,'DATA for 227'!$B:$R,9,FALSE)</f>
        <v>0</v>
      </c>
      <c r="F261" s="50"/>
    </row>
    <row r="262" spans="1:6" x14ac:dyDescent="0.55000000000000004">
      <c r="A262" s="12" t="s">
        <v>191</v>
      </c>
      <c r="B262" s="132">
        <v>1</v>
      </c>
      <c r="C262" s="50" t="e">
        <f>VLOOKUP(A262,'DATA for 227'!$B:$J,7,FALSE)</f>
        <v>#N/A</v>
      </c>
      <c r="D262" s="50" t="e">
        <f>VLOOKUP(A262,'DATA for 227'!$B:$J,8,FALSE)</f>
        <v>#N/A</v>
      </c>
      <c r="E262" s="50" t="e">
        <f>VLOOKUP($A262,'DATA for 227'!$B:$R,9,FALSE)</f>
        <v>#N/A</v>
      </c>
      <c r="F262" s="50"/>
    </row>
    <row r="263" spans="1:6" x14ac:dyDescent="0.55000000000000004">
      <c r="A263" s="130" t="s">
        <v>189</v>
      </c>
      <c r="B263" s="132">
        <v>1</v>
      </c>
      <c r="C263" s="50" t="str">
        <f>VLOOKUP(A263,'DATA for 227'!$B:$J,7,FALSE)</f>
        <v>nutritional supplements</v>
      </c>
      <c r="D263" s="50" t="str">
        <f>VLOOKUP(A263,'DATA for 227'!$B:$J,8,FALSE)</f>
        <v>calcium, magnesium, etc</v>
      </c>
      <c r="E263" s="50">
        <f>VLOOKUP($A263,'DATA for 227'!$B:$R,9,FALSE)</f>
        <v>0</v>
      </c>
      <c r="F263" s="50"/>
    </row>
    <row r="264" spans="1:6" x14ac:dyDescent="0.55000000000000004">
      <c r="A264" s="12" t="s">
        <v>82</v>
      </c>
      <c r="B264" s="132">
        <v>6</v>
      </c>
      <c r="C264" s="50" t="e">
        <f>VLOOKUP(A264,'DATA for 227'!$B:$J,7,FALSE)</f>
        <v>#N/A</v>
      </c>
      <c r="D264" s="50" t="e">
        <f>VLOOKUP(A264,'DATA for 227'!$B:$J,8,FALSE)</f>
        <v>#N/A</v>
      </c>
      <c r="E264" s="50" t="e">
        <f>VLOOKUP($A264,'DATA for 227'!$B:$R,9,FALSE)</f>
        <v>#N/A</v>
      </c>
      <c r="F264" s="50"/>
    </row>
    <row r="265" spans="1:6" ht="72" x14ac:dyDescent="0.55000000000000004">
      <c r="A265" s="130" t="s">
        <v>108</v>
      </c>
      <c r="B265" s="132">
        <v>1</v>
      </c>
      <c r="C265" s="50" t="str">
        <f>VLOOKUP(A265,'DATA for 227'!$B:$J,7,FALSE)</f>
        <v>OEM</v>
      </c>
      <c r="D265" s="50" t="str">
        <f>VLOOKUP(A265,'DATA for 227'!$B:$J,8,FALSE)</f>
        <v>Parts are made out of any of these materials: Aluminum, Beryllium Copper, Brass, Cold Rolled Steel, Copper, Hot Rolled Steel, Phosphorus Bronze, Spring Steel, Stainless Steel and any pre-plated material.</v>
      </c>
      <c r="E265" s="50" t="str">
        <f>VLOOKUP($A265,'DATA for 227'!$B:$R,9,FALSE)</f>
        <v>Ameri-Tek Manufacturing serves all industries by providing quality metal stampings/small metal parts to all industries.  provide parts and service to the automotive, electronics, lighting, electric motor, safety, recreation, plastic injection molding and agricultural industries and can be counted upon to provide expert and professional service </v>
      </c>
      <c r="F265" s="50"/>
    </row>
    <row r="266" spans="1:6" ht="43.2" x14ac:dyDescent="0.55000000000000004">
      <c r="A266" s="130" t="s">
        <v>134</v>
      </c>
      <c r="B266" s="132">
        <v>1</v>
      </c>
      <c r="C266" s="50" t="str">
        <f>VLOOKUP(A266,'DATA for 227'!$B:$J,7,FALSE)</f>
        <v>OEM</v>
      </c>
      <c r="D266" s="50" t="str">
        <f>VLOOKUP(A266,'DATA for 227'!$B:$J,8,FALSE)</f>
        <v>For automotive, defense and commercial transportation</v>
      </c>
      <c r="E266" s="50" t="str">
        <f>VLOOKUP($A266,'DATA for 227'!$B:$R,9,FALSE)</f>
        <v>From materials science that breaks the barriers of possibility, to precision engineering that solves the toughest challenges, Arconic helps transform the way we fly, drive, build and power.</v>
      </c>
      <c r="F266" s="50"/>
    </row>
    <row r="267" spans="1:6" ht="72" x14ac:dyDescent="0.55000000000000004">
      <c r="A267" s="130" t="s">
        <v>265</v>
      </c>
      <c r="B267" s="132">
        <v>1</v>
      </c>
      <c r="C267" s="50" t="str">
        <f>VLOOKUP(A267,'DATA for 227'!$B:$J,7,FALSE)</f>
        <v>OEM</v>
      </c>
      <c r="D267" s="50" t="str">
        <f>VLOOKUP(A267,'DATA for 227'!$B:$J,8,FALSE)</f>
        <v>Products: windshields, side glass, rear quarter glass, rear glass, roof glass. Services: Tool Design, Component Design, Full CAD Capability, Simulation (FEA, Optical, HUD), Anechoic Chamber Broad Spectrum Antenna Design, Product Launch Management Utilizing a Proven Stage Gate Processes</v>
      </c>
      <c r="E267" s="50" t="str">
        <f>VLOOKUP($A267,'DATA for 227'!$B:$R,9,FALSE)</f>
        <v xml:space="preserve">Customers: Audi Bentley BMW Chrysler Ford GM Honda Hyundai Jaguar Kia Lamborghini Lincoln Mercedes-Benz Nissan Peugeot Porsche Subaru Toyota Volkswagen; GO-TO supplier of world's automotive </v>
      </c>
      <c r="F267" s="50"/>
    </row>
    <row r="268" spans="1:6" ht="57.6" x14ac:dyDescent="0.55000000000000004">
      <c r="A268" s="130" t="s">
        <v>434</v>
      </c>
      <c r="B268" s="132">
        <v>2</v>
      </c>
      <c r="C268" s="50" t="str">
        <f>VLOOKUP(A268,'DATA for 227'!$B:$J,7,FALSE)</f>
        <v>OEM</v>
      </c>
      <c r="D268" s="50" t="str">
        <f>VLOOKUP(A268,'DATA for 227'!$B:$J,8,FALSE)</f>
        <v>Air Products and Timers, Auxiliary Generators, Cab Cooling &amp; Heating, Dynamic Braking Resistors, Locomotive Cooling Fan Assemblies, Locomotive Motor-Driven Air Compressors, Miscellaneous Mechanical, Motor, Pole pieces</v>
      </c>
      <c r="E268" s="50" t="str">
        <f>VLOOKUP($A268,'DATA for 227'!$B:$R,9,FALSE)</f>
        <v>Dayton-Phoenix is the OEM for EMD locomotive resistors, which translates to a best-in-class part with life-cycle cost reductions for you.</v>
      </c>
      <c r="F268" s="50"/>
    </row>
    <row r="269" spans="1:6" ht="187.2" x14ac:dyDescent="0.55000000000000004">
      <c r="A269" s="130" t="s">
        <v>945</v>
      </c>
      <c r="B269" s="132">
        <v>1</v>
      </c>
      <c r="C269" s="50" t="str">
        <f>VLOOKUP(A269,'DATA for 227'!$B:$J,7,FALSE)</f>
        <v>OEM</v>
      </c>
      <c r="D269" s="50" t="str">
        <f>VLOOKUP(A269,'DATA for 227'!$B:$J,8,FALSE)</f>
        <v>Custom Gears:, Spur gears (straight and helical), Bevel gears - straight, helical, and spiral, Ground tooth gearing; spur and helical / internal or external, Hypoid® gears - standard and high ratio, Zerol® gears, Shafts of all types, including plain, keyed, splined or spur, Differentials and differential carrier assemblies, Housings and custom drive assemblies, Tapered serrations, In-house heat treatment facilities covering all types of heat treatment.                  Custom assemblies: Custom-designed drives ranging from mobile to stationary industrial machinery, Drop boxes, right angle drives, transfer cases and specialty transmissions, Types include spur, helical, bevel and parallel shaft, Mechanical, electric or hydraulic drive systems.                                             Torque Hub Drives: Wheel drive products, shaft output, spindle flange output, excel drives.</v>
      </c>
      <c r="E269" s="50" t="str">
        <f>VLOOKUP($A269,'DATA for 227'!$B:$R,9,FALSE)</f>
        <v>With manufacturing capabilities in the United States, India, and China, Fairfield offers custom gears with spur, helical, or bevel forms from 20mm through 2M to AGMA Class 14 standards. We also design and build custom drives for mobile equipment and stationary industrial machinery with torque outputs from 800 Nm to over 4,000,000 Nm.</v>
      </c>
      <c r="F269" s="50"/>
    </row>
    <row r="270" spans="1:6" x14ac:dyDescent="0.55000000000000004">
      <c r="A270" s="12" t="s">
        <v>344</v>
      </c>
      <c r="B270" s="132">
        <v>1</v>
      </c>
      <c r="C270" s="50" t="e">
        <f>VLOOKUP(A270,'DATA for 227'!$B:$J,7,FALSE)</f>
        <v>#N/A</v>
      </c>
      <c r="D270" s="50" t="e">
        <f>VLOOKUP(A270,'DATA for 227'!$B:$J,8,FALSE)</f>
        <v>#N/A</v>
      </c>
      <c r="E270" s="50" t="e">
        <f>VLOOKUP($A270,'DATA for 227'!$B:$R,9,FALSE)</f>
        <v>#N/A</v>
      </c>
      <c r="F270" s="50"/>
    </row>
    <row r="271" spans="1:6" ht="144" x14ac:dyDescent="0.55000000000000004">
      <c r="A271" s="130" t="s">
        <v>342</v>
      </c>
      <c r="B271" s="132">
        <v>1</v>
      </c>
      <c r="C271" s="50" t="str">
        <f>VLOOKUP(A271,'DATA for 227'!$B:$J,7,FALSE)</f>
        <v>P.I Agency</v>
      </c>
      <c r="D271" s="50" t="str">
        <f>VLOOKUP(A271,'DATA for 227'!$B:$J,8,FALSE)</f>
        <v>Services: Litigation preparation, Claim and fraud investigations, investigative services.</v>
      </c>
      <c r="E271" s="50" t="str">
        <f>VLOOKUP($A271,'DATA for 227'!$B:$R,9,FALSE)</f>
        <v>Clinton Investigations, LLC is a fully licensed and insured private investigative agency offering an impressive compliment of services for three primary markets; law firms, insurance carriers, and corporate entities. While going about our business in a confidential, discreet manner, we position our clients to make more informed decisions through the delivery of timely and meaningful information and intelligence. Whether you need to track-down a witness or defendant living in another state, obtain recorded statements, conduct financial and background investigations, or perform any variety of other investigative services, we can help. Simply, the goal of Clinton Investigations is to demonstrate in everything we do, that our clients' piece of mind, security, and fulfilled expectations are why we exist.</v>
      </c>
      <c r="F271" s="50"/>
    </row>
    <row r="272" spans="1:6" x14ac:dyDescent="0.55000000000000004">
      <c r="A272" s="12" t="s">
        <v>166</v>
      </c>
      <c r="B272" s="132">
        <v>1</v>
      </c>
      <c r="C272" s="50" t="e">
        <f>VLOOKUP(A272,'DATA for 227'!$B:$J,7,FALSE)</f>
        <v>#N/A</v>
      </c>
      <c r="D272" s="50" t="e">
        <f>VLOOKUP(A272,'DATA for 227'!$B:$J,8,FALSE)</f>
        <v>#N/A</v>
      </c>
      <c r="E272" s="50" t="e">
        <f>VLOOKUP($A272,'DATA for 227'!$B:$R,9,FALSE)</f>
        <v>#N/A</v>
      </c>
      <c r="F272" s="50"/>
    </row>
    <row r="273" spans="1:6" ht="57.6" x14ac:dyDescent="0.55000000000000004">
      <c r="A273" s="130" t="s">
        <v>164</v>
      </c>
      <c r="B273" s="132">
        <v>1</v>
      </c>
      <c r="C273" s="50" t="str">
        <f>VLOOKUP(A273,'DATA for 227'!$B:$J,7,FALSE)</f>
        <v>packaging services</v>
      </c>
      <c r="D273" s="50" t="str">
        <f>VLOOKUP(A273,'DATA for 227'!$B:$J,8,FALSE)</f>
        <v>Ball Corporation is a provider of metal packaging for beverages, foods and household products, and of aerospace and other technologies and services to commercial and governmental customers.</v>
      </c>
      <c r="E273" s="50">
        <f>VLOOKUP($A273,'DATA for 227'!$B:$R,9,FALSE)</f>
        <v>0</v>
      </c>
      <c r="F273" s="50"/>
    </row>
    <row r="274" spans="1:6" x14ac:dyDescent="0.55000000000000004">
      <c r="A274" s="12" t="s">
        <v>1277</v>
      </c>
      <c r="B274" s="132">
        <v>1</v>
      </c>
      <c r="C274" s="50" t="e">
        <f>VLOOKUP(A274,'DATA for 227'!$B:$J,7,FALSE)</f>
        <v>#N/A</v>
      </c>
      <c r="D274" s="50" t="e">
        <f>VLOOKUP(A274,'DATA for 227'!$B:$J,8,FALSE)</f>
        <v>#N/A</v>
      </c>
      <c r="E274" s="50" t="e">
        <f>VLOOKUP($A274,'DATA for 227'!$B:$R,9,FALSE)</f>
        <v>#N/A</v>
      </c>
      <c r="F274" s="50"/>
    </row>
    <row r="275" spans="1:6" ht="129.6" x14ac:dyDescent="0.55000000000000004">
      <c r="A275" s="130" t="s">
        <v>1178</v>
      </c>
      <c r="B275" s="132">
        <v>1</v>
      </c>
      <c r="C275" s="50" t="str">
        <f>VLOOKUP(A275,'DATA for 227'!$B:$J,7,FALSE)</f>
        <v>pallets manufacturer</v>
      </c>
      <c r="D275" s="50" t="str">
        <f>VLOOKUP(A275,'DATA for 227'!$B:$J,8,FALSE)</f>
        <v>CONVENTIONAL PALLETIZING &amp; DEPALLETIZING:  PD SERIES - Magnetic or vacuum palletizing/depalletizing, RP SERIES - Magnetic pick retort basket loading/unloading, RS SERIES - Sweep retort basket loading/unloading, LP SERIES - Low profile case palletizing, SC SERIES - Bulk depalletizing, GL SERIES - Pail palletizing.          ROBOTIC SOLUTIONS: Can or pail palletizing/depalletizing, Case palletizing, Bag palletizing.     PALLET HANDLING &amp; SPECIALITY EQUIPMENT: PH SERIES - Pallet stacking/dispensing, Pallet conveying/transfer carts, Specialty products.</v>
      </c>
      <c r="E275" s="50" t="str">
        <f>VLOOKUP($A275,'DATA for 227'!$B:$R,9,FALSE)</f>
        <v>Whallon equipment can be found in diverse industries handling different products such as cans, cases, PET bottles, bowls, glass, paint, adhesives, filters, resins, bathtubs, and light bulbs.</v>
      </c>
      <c r="F275" s="50"/>
    </row>
    <row r="276" spans="1:6" x14ac:dyDescent="0.55000000000000004">
      <c r="A276" s="12" t="s">
        <v>460</v>
      </c>
      <c r="B276" s="132">
        <v>1</v>
      </c>
      <c r="C276" s="50" t="e">
        <f>VLOOKUP(A276,'DATA for 227'!$B:$J,7,FALSE)</f>
        <v>#N/A</v>
      </c>
      <c r="D276" s="50" t="e">
        <f>VLOOKUP(A276,'DATA for 227'!$B:$J,8,FALSE)</f>
        <v>#N/A</v>
      </c>
      <c r="E276" s="50" t="e">
        <f>VLOOKUP($A276,'DATA for 227'!$B:$R,9,FALSE)</f>
        <v>#N/A</v>
      </c>
      <c r="F276" s="50"/>
    </row>
    <row r="277" spans="1:6" ht="100.8" x14ac:dyDescent="0.55000000000000004">
      <c r="A277" s="130" t="s">
        <v>458</v>
      </c>
      <c r="B277" s="132">
        <v>1</v>
      </c>
      <c r="C277" s="50" t="str">
        <f>VLOOKUP(A277,'DATA for 227'!$B:$J,7,FALSE)</f>
        <v>partent law consulting firm</v>
      </c>
      <c r="D277" s="50" t="str">
        <f>VLOOKUP(A277,'DATA for 227'!$B:$J,8,FALSE)</f>
        <v>We have a particular focus on chemical and biological patents and other related intellectual property matters</v>
      </c>
      <c r="E277" s="50" t="str">
        <f>VLOOKUP($A277,'DATA for 227'!$B:$R,9,FALSE)</f>
        <v>West Lafayette Intellectual Property Lawyer; D'Hue Law, LLC in West Lafayette, Indiana offers highly skilled and focused representation for legal matters relating to patent law. We have a particular focus on chemical and biological patents and other related intellectual property matters. D'Hue Law clients tend to be in-house patent counsel, small or start up business owners, or solo inventors who need efficient, effective, and affordable chemical and biotechnical patent applications and prosecution</v>
      </c>
      <c r="F277" s="50"/>
    </row>
    <row r="278" spans="1:6" x14ac:dyDescent="0.55000000000000004">
      <c r="A278" s="12" t="s">
        <v>775</v>
      </c>
      <c r="B278" s="132">
        <v>1</v>
      </c>
      <c r="C278" s="50" t="e">
        <f>VLOOKUP(A278,'DATA for 227'!$B:$J,7,FALSE)</f>
        <v>#N/A</v>
      </c>
      <c r="D278" s="50" t="e">
        <f>VLOOKUP(A278,'DATA for 227'!$B:$J,8,FALSE)</f>
        <v>#N/A</v>
      </c>
      <c r="E278" s="50" t="e">
        <f>VLOOKUP($A278,'DATA for 227'!$B:$R,9,FALSE)</f>
        <v>#N/A</v>
      </c>
      <c r="F278" s="50"/>
    </row>
    <row r="279" spans="1:6" x14ac:dyDescent="0.55000000000000004">
      <c r="A279" s="130" t="s">
        <v>773</v>
      </c>
      <c r="B279" s="132">
        <v>1</v>
      </c>
      <c r="C279" s="50" t="str">
        <f>VLOOKUP(A279,'DATA for 227'!$B:$J,7,FALSE)</f>
        <v>peer reviewed journal</v>
      </c>
      <c r="D279" s="50">
        <f>VLOOKUP(A279,'DATA for 227'!$B:$J,8,FALSE)</f>
        <v>0</v>
      </c>
      <c r="E279" s="50">
        <f>VLOOKUP($A279,'DATA for 227'!$B:$R,9,FALSE)</f>
        <v>0</v>
      </c>
      <c r="F279" s="50"/>
    </row>
    <row r="280" spans="1:6" x14ac:dyDescent="0.55000000000000004">
      <c r="A280" s="12" t="s">
        <v>116</v>
      </c>
      <c r="B280" s="132">
        <v>1</v>
      </c>
      <c r="C280" s="50" t="e">
        <f>VLOOKUP(A280,'DATA for 227'!$B:$J,7,FALSE)</f>
        <v>#N/A</v>
      </c>
      <c r="D280" s="50" t="e">
        <f>VLOOKUP(A280,'DATA for 227'!$B:$J,8,FALSE)</f>
        <v>#N/A</v>
      </c>
      <c r="E280" s="50" t="e">
        <f>VLOOKUP($A280,'DATA for 227'!$B:$R,9,FALSE)</f>
        <v>#N/A</v>
      </c>
      <c r="F280" s="50"/>
    </row>
    <row r="281" spans="1:6" ht="28.8" x14ac:dyDescent="0.55000000000000004">
      <c r="A281" s="130" t="s">
        <v>114</v>
      </c>
      <c r="B281" s="132">
        <v>1</v>
      </c>
      <c r="C281" s="50" t="str">
        <f>VLOOKUP(A281,'DATA for 227'!$B:$J,7,FALSE)</f>
        <v>Pharmaceutical services</v>
      </c>
      <c r="D281" s="50" t="str">
        <f>VLOOKUP(A281,'DATA for 227'!$B:$J,8,FALSE)</f>
        <v>analytical services, drug sbstance, drug product and delivery , biochemistry services</v>
      </c>
      <c r="E281" s="50" t="str">
        <f>VLOOKUP($A281,'DATA for 227'!$B:$R,9,FALSE)</f>
        <v>SSCI, A Division of AMRI provides comprehensive cGMP solid state chemistry research and analytical services to the pharmaceutical industry</v>
      </c>
      <c r="F281" s="50"/>
    </row>
    <row r="282" spans="1:6" x14ac:dyDescent="0.55000000000000004">
      <c r="A282" s="12" t="s">
        <v>726</v>
      </c>
      <c r="B282" s="132">
        <v>1</v>
      </c>
      <c r="C282" s="50" t="e">
        <f>VLOOKUP(A282,'DATA for 227'!$B:$J,7,FALSE)</f>
        <v>#N/A</v>
      </c>
      <c r="D282" s="50" t="e">
        <f>VLOOKUP(A282,'DATA for 227'!$B:$J,8,FALSE)</f>
        <v>#N/A</v>
      </c>
      <c r="E282" s="50" t="e">
        <f>VLOOKUP($A282,'DATA for 227'!$B:$R,9,FALSE)</f>
        <v>#N/A</v>
      </c>
      <c r="F282" s="50"/>
    </row>
    <row r="283" spans="1:6" ht="72" x14ac:dyDescent="0.55000000000000004">
      <c r="A283" s="130" t="s">
        <v>724</v>
      </c>
      <c r="B283" s="132">
        <v>1</v>
      </c>
      <c r="C283" s="50" t="str">
        <f>VLOOKUP(A283,'DATA for 227'!$B:$J,7,FALSE)</f>
        <v>plating service</v>
      </c>
      <c r="D283" s="50" t="str">
        <f>VLOOKUP(A283,'DATA for 227'!$B:$J,8,FALSE)</f>
        <v>Our Rack and Barrel Plating Processes:, , Zinc plating - Clear, Yellow, Black Trivalent chromate conversion coatings, Tin plating - Bright, Matte, Silver plating, Copper plating - Barrel only, Electro-nickel plating, Other metal finishing services, Passivation, Phosphate and oil, Bake, Strip, (No Chrome Plating)</v>
      </c>
      <c r="E283" s="50">
        <f>VLOOKUP($A283,'DATA for 227'!$B:$R,9,FALSE)</f>
        <v>0</v>
      </c>
      <c r="F283" s="50"/>
    </row>
    <row r="284" spans="1:6" x14ac:dyDescent="0.55000000000000004">
      <c r="A284" s="12" t="s">
        <v>713</v>
      </c>
      <c r="B284" s="132">
        <v>1</v>
      </c>
      <c r="C284" s="50" t="e">
        <f>VLOOKUP(A284,'DATA for 227'!$B:$J,7,FALSE)</f>
        <v>#N/A</v>
      </c>
      <c r="D284" s="50" t="e">
        <f>VLOOKUP(A284,'DATA for 227'!$B:$J,8,FALSE)</f>
        <v>#N/A</v>
      </c>
      <c r="E284" s="50" t="e">
        <f>VLOOKUP($A284,'DATA for 227'!$B:$R,9,FALSE)</f>
        <v>#N/A</v>
      </c>
      <c r="F284" s="50"/>
    </row>
    <row r="285" spans="1:6" ht="43.2" x14ac:dyDescent="0.55000000000000004">
      <c r="A285" s="130" t="s">
        <v>711</v>
      </c>
      <c r="B285" s="132">
        <v>1</v>
      </c>
      <c r="C285" s="50" t="str">
        <f>VLOOKUP(A285,'DATA for 227'!$B:$J,7,FALSE)</f>
        <v>Pork manufacturing</v>
      </c>
      <c r="D285" s="50" t="str">
        <f>VLOOKUP(A285,'DATA for 227'!$B:$J,8,FALSE)</f>
        <v>retail PL: Bacon, sliced boneless ham, boneless ham ,spiral sliced ham, ham steak, ring bolona; foodservice PL: Bacon, pork, ham, deli meats, sausage, pizza toppings</v>
      </c>
      <c r="E285" s="50" t="str">
        <f>VLOOKUP($A285,'DATA for 227'!$B:$R,9,FALSE)</f>
        <v>We’re a fully integrated pork company operating entirely within the heart of the Midwest</v>
      </c>
      <c r="F285" s="50"/>
    </row>
    <row r="286" spans="1:6" x14ac:dyDescent="0.55000000000000004">
      <c r="A286" s="12" t="s">
        <v>422</v>
      </c>
      <c r="B286" s="132">
        <v>1</v>
      </c>
      <c r="C286" s="50" t="e">
        <f>VLOOKUP(A286,'DATA for 227'!$B:$J,7,FALSE)</f>
        <v>#N/A</v>
      </c>
      <c r="D286" s="50" t="e">
        <f>VLOOKUP(A286,'DATA for 227'!$B:$J,8,FALSE)</f>
        <v>#N/A</v>
      </c>
      <c r="E286" s="50" t="e">
        <f>VLOOKUP($A286,'DATA for 227'!$B:$R,9,FALSE)</f>
        <v>#N/A</v>
      </c>
      <c r="F286" s="50"/>
    </row>
    <row r="287" spans="1:6" ht="86.4" x14ac:dyDescent="0.55000000000000004">
      <c r="A287" s="130" t="s">
        <v>420</v>
      </c>
      <c r="B287" s="132">
        <v>1</v>
      </c>
      <c r="C287" s="50" t="str">
        <f>VLOOKUP(A287,'DATA for 227'!$B:$J,7,FALSE)</f>
        <v>printing, mailing and promoting services</v>
      </c>
      <c r="D287" s="50" t="str">
        <f>VLOOKUP(A287,'DATA for 227'!$B:$J,8,FALSE)</f>
        <v>Design, , Finishing, , Mailing, , Printing, , Promotions</v>
      </c>
      <c r="E287" s="50" t="str">
        <f>VLOOKUP($A287,'DATA for 227'!$B:$R,9,FALSE)</f>
        <v>Founded in 1980, Custom Forms began as a forms distributer. By 1984, the need for printing services led us to the purchase of our first press and we began providing offset printing alongside our distribution services.Today, Custom Forms has some of the finest printing technology available, with digital printers, copiers, letterpresses, and offset presses with a huge assortment of ancillary equipment to ensure we can take on any project.</v>
      </c>
      <c r="F287" s="50"/>
    </row>
    <row r="288" spans="1:6" x14ac:dyDescent="0.55000000000000004">
      <c r="A288" s="12" t="s">
        <v>741</v>
      </c>
      <c r="B288" s="132">
        <v>1</v>
      </c>
      <c r="C288" s="50" t="e">
        <f>VLOOKUP(A288,'DATA for 227'!$B:$J,7,FALSE)</f>
        <v>#N/A</v>
      </c>
      <c r="D288" s="50" t="e">
        <f>VLOOKUP(A288,'DATA for 227'!$B:$J,8,FALSE)</f>
        <v>#N/A</v>
      </c>
      <c r="E288" s="50" t="e">
        <f>VLOOKUP($A288,'DATA for 227'!$B:$R,9,FALSE)</f>
        <v>#N/A</v>
      </c>
      <c r="F288" s="50"/>
    </row>
    <row r="289" spans="1:6" ht="409.5" x14ac:dyDescent="0.55000000000000004">
      <c r="A289" s="130" t="s">
        <v>739</v>
      </c>
      <c r="B289" s="132">
        <v>1</v>
      </c>
      <c r="C289" s="50" t="str">
        <f>VLOOKUP(A289,'DATA for 227'!$B:$J,7,FALSE)</f>
        <v>puplp and paper company</v>
      </c>
      <c r="D289" s="50" t="str">
        <f>VLOOKUP(A289,'DATA for 227'!$B:$J,8,FALSE)</f>
        <v>, , Accent Opaque CoverRead More, , , Accent Opaque Digital RE-30 Text and CoverRead More, , , Accent Opaque Digital Text and CoverRead More, , , Accent Opaque DyemondRead More, , , Accent Opaque RE-30Read More, , , Accent Opaque TextRead More, , , Accent Opaque with ImageLok Technology and ColorPRO TechnologyRead More, , , Bleached KraftRead More, , , Breaker BoxRead More, , , Bristols IndexRead More, , , Bristols TagRead More, , , Bulk Packaging for FoodRead More, , , by George!Read More, , , Carry SacksRead More, , , ClimaShieldRead More, , , Color File FolderRead More, , , CORRDrum PackagingRead More, , , CutLess and WaterShed File FolderRead More, , , DataSpeed Engineering BondRead More, , , DataSpeed Forms BondRead More, , , DataSpeed Inkjet with ImageLok Technology Read More, , , DataSpeed Laser MOCRRead More, , , DataSpeed MOCR LedgerRead More, , , DataSpeed Premium InkjetRead More, , , DataSpeed® Laser MOCR RecycledRead More, , , Debonded, Differentiated and Specialty PulpRead More, , , Die-Cut BlissRead More, , , Die-Cut InteriorsRead More, , , DRM Letter and Reply CardRead More, , , DRM Offset and PostcardRead More, , , DRM Opaque EnvelopeRead More, , , DRM Opaque FormsRead More, , , Egg BoxRead More, , , EverFile File FolderRead More, , , Export BoxRead More, , , FanfoldRead More, , , Folded Advertising BagsRead More, , , FoldersRead More, , , Forms IndexRead More, , , Forms TagRead More, , , Fulfillment &amp; AssemblyRead More, , , Further Processed BoxRead More, , , Green Hanging File FolderRead More, , , Gypsum Facing PaperRead More, , , Hammermill Color Copy Digital Read More, , , Hammermill Color Copy Digital Cover Read More, , , Hammermill Color Laser Gloss Read More, , , Hammermill Colors Read More, , , Hammermill Copy Read More, , , Hammermill Copy Plus Read More, , , Hammermill Fore Multi-Purpose Read More, , , Hammermill Great White 100Read More, , , Hammermill Great White 30Read More, , , Hammermill Great White 50Read More, , , Hammermill InkjetRead More, , , Hammermill Laser PrintRead More, , , Hammermill Premium Inkjet &amp; LaserRead More, , , Hammermill Premium Multi-PurposeRead More, , , Hammermill TidalRead More, , , Handle SacksRead More, , , Hard White Envelope Cuttings (HWEC)Read More, , , HP All-in-One PrintingRead More, , , HP Bright White InkjetRead More, , , HP Business Copy Read More, , , HP Color Inkjet &amp; LaserRead More, , , HP Color LaserJet Read More, , , HP EcoFFICIENTRead More, , , HP Everyday Copy &amp; Print Read More, , , HP LaserJet Read More, , , HP Multipurpose Ultra WhiteRead More, , , HP Office Ultra WhiteRead More, , , HP Premium Choice LaserJetRead More, , , HP RecycledRead More, , , Ice Pack BoxRead More, , , Inks &amp; PlatesRead More, , , Kraft File FolderRead More, , , Laminated Bulk BinsRead More, , , Library of Congress File FolderRead More, , , LinerRead More, , , Litho LaminationRead More, , , Manila File FolderRead More, , , MediumRead More, , , Mixed PapersRead More, , , Old Corrugated Containers (OCC)Read More, , , OptiBinRead More, , , Paper &amp; Tissue PulpRead More, , , Postmark DirectRead More, , , Postmark Hi-Bulk/ VellumRead More, , , Postmark KraftRead More, , , Postmark White WoveRead More, , , PreprintRead More, , , ReadyFill Liquid Bulk PackagingRead More, , , Red Wallet File FolderRead More, , , Release LinerRead More, , , Retail Packaging &amp; DisplaysRead More, , , Saturating KraftRead More, , , SheetsRead More, , , Slotted BoxesRead More, , , Small BagsRead More, , , Snow Pack BoxRead More, , , Sorted Office Papers (SOP)Read More, , , Sorted White Ledger (SWL)Read More, , , SpaceKraft Liquid Bulk PackagingRead More, , , Springhill Colors by Postmark EnvelopeRead More, , , Springhill Digital IndexRead More, , , Springhill Digital Opaque Colors Read More, , , Springhill Digital Opaque Cover Read More, , , Springhill Digital Vellum Bristol CoverRead More, , , Springhill Index Read More, , , Springhill Opaque ColorsRead More, , , Springhill Opaque CoverRead More, , , Springhill TagRead More, , , Springhill Vellum Bristol CoverRead More, , , Springhill® TabletRead More, , , Supersoft Fluff PulpRead More, , , TelescopesRead More, , , THRIVE™Read More, , , TigerFiber Custom ContainersRead More, , , TigerFiber Pallet CapsRead More, , , TigerFiber Slip SheetsRead More, , , TigerFiber Tier SheetsRead More, , , Tray Pack BoxRead More, , , TraysRead More, , , Tri-Wall PackagingRead More, , , Vellum Bristol CoverRead More, , , Wallboard Tape PaperRead More, , , Wet Application Bulk BinRead More, , , White File FolderRead More, , , White TopRead More, , , Williamsburg Digital Inkjet with ImageLok Technology and ColorPRO TechnologyRead More, , , Williamsburg Opaque Offset Read More, , , Williamsburg Opaque Offset PLUSRead More, , , Williamsburg Recycled Opaque Offset Read More, , , Williamsburg Return PostcardRead More, , , Williamsburg Return Postcard PLUSRead More</v>
      </c>
      <c r="E289" s="50" t="str">
        <f>VLOOKUP($A289,'DATA for 227'!$B:$R,9,FALSE)</f>
        <v>International Paper is one of the world’s leading producers of fiber-based packaging, pulp and paper. We create packaging products that protect and promote goods, enable worldwide commerce and keep consumers safe; pulp for diapers, tissue and other personal hygiene products that promote health and wellness; and papers that facilitate education and communication.</v>
      </c>
      <c r="F289" s="50"/>
    </row>
    <row r="290" spans="1:6" x14ac:dyDescent="0.55000000000000004">
      <c r="A290" s="12" t="s">
        <v>20</v>
      </c>
      <c r="B290" s="132">
        <v>1</v>
      </c>
      <c r="C290" s="50" t="e">
        <f>VLOOKUP(A290,'DATA for 227'!$B:$J,7,FALSE)</f>
        <v>#N/A</v>
      </c>
      <c r="D290" s="50" t="e">
        <f>VLOOKUP(A290,'DATA for 227'!$B:$J,8,FALSE)</f>
        <v>#N/A</v>
      </c>
      <c r="E290" s="50" t="e">
        <f>VLOOKUP($A290,'DATA for 227'!$B:$R,9,FALSE)</f>
        <v>#N/A</v>
      </c>
      <c r="F290" s="50"/>
    </row>
    <row r="291" spans="1:6" ht="28.8" x14ac:dyDescent="0.55000000000000004">
      <c r="A291" s="130" t="s">
        <v>17</v>
      </c>
      <c r="B291" s="132">
        <v>1</v>
      </c>
      <c r="C291" s="50" t="str">
        <f>VLOOKUP(A291,'DATA for 227'!$B:$J,7,FALSE)</f>
        <v>Religion</v>
      </c>
      <c r="D291" s="50" t="str">
        <f>VLOOKUP(A291,'DATA for 227'!$B:$J,8,FALSE)</f>
        <v>-</v>
      </c>
      <c r="E291" s="50" t="str">
        <f>VLOOKUP($A291,'DATA for 227'!$B:$R,9,FALSE)</f>
        <v>An unclassified, single location business; Annual revenue = 146483 and # of employees = 2; https://www.manta.com/c/mr4mtqn/3-point-connection-inc</v>
      </c>
      <c r="F291" s="50"/>
    </row>
    <row r="292" spans="1:6" x14ac:dyDescent="0.55000000000000004">
      <c r="A292" s="12" t="s">
        <v>834</v>
      </c>
      <c r="B292" s="132">
        <v>1</v>
      </c>
      <c r="C292" s="50" t="e">
        <f>VLOOKUP(A292,'DATA for 227'!$B:$J,7,FALSE)</f>
        <v>#N/A</v>
      </c>
      <c r="D292" s="50" t="e">
        <f>VLOOKUP(A292,'DATA for 227'!$B:$J,8,FALSE)</f>
        <v>#N/A</v>
      </c>
      <c r="E292" s="50" t="e">
        <f>VLOOKUP($A292,'DATA for 227'!$B:$R,9,FALSE)</f>
        <v>#N/A</v>
      </c>
      <c r="F292" s="50"/>
    </row>
    <row r="293" spans="1:6" x14ac:dyDescent="0.55000000000000004">
      <c r="A293" s="130" t="s">
        <v>832</v>
      </c>
      <c r="B293" s="132">
        <v>1</v>
      </c>
      <c r="C293" s="50" t="str">
        <f>VLOOKUP(A293,'DATA for 227'!$B:$J,7,FALSE)</f>
        <v>Religious school in Lafayette, Indiana</v>
      </c>
      <c r="D293" s="50">
        <f>VLOOKUP(A293,'DATA for 227'!$B:$J,8,FALSE)</f>
        <v>0</v>
      </c>
      <c r="E293" s="50">
        <f>VLOOKUP($A293,'DATA for 227'!$B:$R,9,FALSE)</f>
        <v>0</v>
      </c>
      <c r="F293" s="50"/>
    </row>
    <row r="294" spans="1:6" x14ac:dyDescent="0.55000000000000004">
      <c r="A294" s="12" t="s">
        <v>696</v>
      </c>
      <c r="B294" s="132">
        <v>1</v>
      </c>
      <c r="C294" s="50" t="e">
        <f>VLOOKUP(A294,'DATA for 227'!$B:$J,7,FALSE)</f>
        <v>#N/A</v>
      </c>
      <c r="D294" s="50" t="e">
        <f>VLOOKUP(A294,'DATA for 227'!$B:$J,8,FALSE)</f>
        <v>#N/A</v>
      </c>
      <c r="E294" s="50" t="e">
        <f>VLOOKUP($A294,'DATA for 227'!$B:$R,9,FALSE)</f>
        <v>#N/A</v>
      </c>
      <c r="F294" s="50"/>
    </row>
    <row r="295" spans="1:6" ht="43.2" x14ac:dyDescent="0.55000000000000004">
      <c r="A295" s="130" t="s">
        <v>694</v>
      </c>
      <c r="B295" s="132">
        <v>1</v>
      </c>
      <c r="C295" s="50" t="str">
        <f>VLOOKUP(A295,'DATA for 227'!$B:$J,7,FALSE)</f>
        <v>research center</v>
      </c>
      <c r="D295" s="50" t="str">
        <f>VLOOKUP(A295,'DATA for 227'!$B:$J,8,FALSE)</f>
        <v>Advancced propulsion technology</v>
      </c>
      <c r="E295" s="50" t="str">
        <f>VLOOKUP($A295,'DATA for 227'!$B:$R,9,FALSE)</f>
        <v>IN Space LLC, located in the Purdue Research Park in West Lafayette, IN, was formed in 2003 to research, develop and design advanced propulsion technologies for space exploration, space commercialization and national defense.</v>
      </c>
      <c r="F295" s="50"/>
    </row>
    <row r="296" spans="1:6" x14ac:dyDescent="0.55000000000000004">
      <c r="A296" s="12" t="s">
        <v>75</v>
      </c>
      <c r="B296" s="132">
        <v>1</v>
      </c>
      <c r="C296" s="50" t="e">
        <f>VLOOKUP(A296,'DATA for 227'!$B:$J,7,FALSE)</f>
        <v>#N/A</v>
      </c>
      <c r="D296" s="50" t="e">
        <f>VLOOKUP(A296,'DATA for 227'!$B:$J,8,FALSE)</f>
        <v>#N/A</v>
      </c>
      <c r="E296" s="50" t="e">
        <f>VLOOKUP($A296,'DATA for 227'!$B:$R,9,FALSE)</f>
        <v>#N/A</v>
      </c>
      <c r="F296" s="50"/>
    </row>
    <row r="297" spans="1:6" ht="86.4" x14ac:dyDescent="0.55000000000000004">
      <c r="A297" s="130" t="s">
        <v>73</v>
      </c>
      <c r="B297" s="132">
        <v>1</v>
      </c>
      <c r="C297" s="50" t="str">
        <f>VLOOKUP(A297,'DATA for 227'!$B:$J,7,FALSE)</f>
        <v>Research Labs</v>
      </c>
      <c r="D297" s="50">
        <f>VLOOKUP(A297,'DATA for 227'!$B:$J,8,FALSE)</f>
        <v>0</v>
      </c>
      <c r="E297" s="50" t="str">
        <f>VLOOKUP($A297,'DATA for 227'!$B:$R,9,FALSE)</f>
        <v> variety of research products and services with a focus on controlled release, medicinal-delivery, and biomedical applications.                                                      Akinalytics is the contact analysis division of Akina, Inc.
Now delivering client files via our secure Akinalytics Project Portal.
POLYSCITECH - Polymer division of Akina</v>
      </c>
      <c r="F297" s="50"/>
    </row>
    <row r="298" spans="1:6" x14ac:dyDescent="0.55000000000000004">
      <c r="A298" s="12" t="s">
        <v>605</v>
      </c>
      <c r="B298" s="132">
        <v>3</v>
      </c>
      <c r="C298" s="50" t="e">
        <f>VLOOKUP(A298,'DATA for 227'!$B:$J,7,FALSE)</f>
        <v>#N/A</v>
      </c>
      <c r="D298" s="50" t="e">
        <f>VLOOKUP(A298,'DATA for 227'!$B:$J,8,FALSE)</f>
        <v>#N/A</v>
      </c>
      <c r="E298" s="50" t="e">
        <f>VLOOKUP($A298,'DATA for 227'!$B:$R,9,FALSE)</f>
        <v>#N/A</v>
      </c>
      <c r="F298" s="50"/>
    </row>
    <row r="299" spans="1:6" ht="43.2" x14ac:dyDescent="0.55000000000000004">
      <c r="A299" s="130" t="s">
        <v>603</v>
      </c>
      <c r="B299" s="132">
        <v>1</v>
      </c>
      <c r="C299" s="50" t="str">
        <f>VLOOKUP(A299,'DATA for 227'!$B:$J,7,FALSE)</f>
        <v>Retail store (IN);</v>
      </c>
      <c r="D299" s="50" t="str">
        <f>VLOOKUP(A299,'DATA for 227'!$B:$J,8,FALSE)</f>
        <v>cabinetry, plumbing fixtures, furniture, lighting, bath, countertop, decorative tile, accessories, flooring</v>
      </c>
      <c r="E299" s="50" t="str">
        <f>VLOOKUP($A299,'DATA for 227'!$B:$R,9,FALSE)</f>
        <v>From concept to completion, our TEAM will partner with you to achieve your plans. Our projects include kitchens, baths, closets, offices, mud rooms, custom furniture, and so much more.</v>
      </c>
      <c r="F299" s="50"/>
    </row>
    <row r="300" spans="1:6" x14ac:dyDescent="0.55000000000000004">
      <c r="A300" s="130" t="s">
        <v>781</v>
      </c>
      <c r="B300" s="132">
        <v>1</v>
      </c>
      <c r="C300" s="50" t="str">
        <f>VLOOKUP(A300,'DATA for 227'!$B:$J,7,FALSE)</f>
        <v>Retail store (IN);</v>
      </c>
      <c r="D300" s="50">
        <f>VLOOKUP(A300,'DATA for 227'!$B:$J,8,FALSE)</f>
        <v>0</v>
      </c>
      <c r="E300" s="50" t="str">
        <f>VLOOKUP($A300,'DATA for 227'!$B:$R,9,FALSE)</f>
        <v>furniture store in Indiana</v>
      </c>
      <c r="F300" s="50"/>
    </row>
    <row r="301" spans="1:6" ht="72" x14ac:dyDescent="0.55000000000000004">
      <c r="A301" s="130" t="s">
        <v>825</v>
      </c>
      <c r="B301" s="132">
        <v>1</v>
      </c>
      <c r="C301" s="50" t="str">
        <f>VLOOKUP(A301,'DATA for 227'!$B:$J,7,FALSE)</f>
        <v>Retail store (IN);</v>
      </c>
      <c r="D301" s="50">
        <f>VLOOKUP(A301,'DATA for 227'!$B:$J,8,FALSE)</f>
        <v>0</v>
      </c>
      <c r="E301" s="50" t="str">
        <f>VLOOKUP($A301,'DATA for 227'!$B:$R,9,FALSE)</f>
        <v>So whether we manufacture, market, stock, check, deliver, or manage, we all try to make their experience as uplifting as possible. Kroger Limited Partnership II operates as a subsidiary of The Kroger Co. With nearly 2,800 stores in 35 states under two dozen banners and annual sales of more than $115.3 billion, Kroger today ranks as one of the world’s largest retailers.</v>
      </c>
      <c r="F301" s="50"/>
    </row>
    <row r="302" spans="1:6" x14ac:dyDescent="0.55000000000000004">
      <c r="A302" s="12" t="s">
        <v>586</v>
      </c>
      <c r="B302" s="132">
        <v>1</v>
      </c>
      <c r="C302" s="50" t="e">
        <f>VLOOKUP(A302,'DATA for 227'!$B:$J,7,FALSE)</f>
        <v>#N/A</v>
      </c>
      <c r="D302" s="50" t="e">
        <f>VLOOKUP(A302,'DATA for 227'!$B:$J,8,FALSE)</f>
        <v>#N/A</v>
      </c>
      <c r="E302" s="50" t="e">
        <f>VLOOKUP($A302,'DATA for 227'!$B:$R,9,FALSE)</f>
        <v>#N/A</v>
      </c>
      <c r="F302" s="50"/>
    </row>
    <row r="303" spans="1:6" ht="201.6" x14ac:dyDescent="0.55000000000000004">
      <c r="A303" s="130" t="s">
        <v>584</v>
      </c>
      <c r="B303" s="132">
        <v>1</v>
      </c>
      <c r="C303" s="50" t="str">
        <f>VLOOKUP(A303,'DATA for 227'!$B:$J,7,FALSE)</f>
        <v>Retailer store</v>
      </c>
      <c r="D303" s="50" t="str">
        <f>VLOOKUP(A303,'DATA for 227'!$B:$J,8,FALSE)</f>
        <v>COATING &amp; RESINS, Acrylic Resins, Adhesives &amp; Sealants, Alkyd Resins, Architectural Coatings, Automotive &amp; Industrial Coatings, Composites, Industrial Lubricants, Metal Working Fluids, Polyester Resins, Polyurethane Dispersions, UV Cured Systems, Wood &amp; Leather Finishes, SPECIALTY CHEMICALS, Defoamers, Dispersants, Lubricants, Oil and Gas Products, Specialty Surfactants, TiO2 Surface Treatment, Toll Manufacturing, Wallboard Foaming Agent, Wetting Agents, WATER TREATMENT, Charge Neutralization, Coagulation, Flocculation, Liquid-solids Separation, Paper Machine Additives, Phosphorus Removal, TOC Reduction, Wastewater Treatment, Water Clarifications, CONSUMER NUTRITION, Nutraceuticals, Pet/Animal Feed, CONSUMER AGRICULTURE, Agriculture, CONSUMER HEALTH, Contact Lenses, Personal Care, Pharmaceuticals</v>
      </c>
      <c r="E303" s="50" t="str">
        <f>VLOOKUP($A303,'DATA for 227'!$B:$R,9,FALSE)</f>
        <v>GEO® Specialty Chemicals, Inc. is known as a world leader in providing high-quality, cost-effective specialty chemicals.</v>
      </c>
      <c r="F303" s="50"/>
    </row>
    <row r="304" spans="1:6" x14ac:dyDescent="0.55000000000000004">
      <c r="A304" s="12" t="s">
        <v>382</v>
      </c>
      <c r="B304" s="132">
        <v>2</v>
      </c>
      <c r="C304" s="50" t="e">
        <f>VLOOKUP(A304,'DATA for 227'!$B:$J,7,FALSE)</f>
        <v>#N/A</v>
      </c>
      <c r="D304" s="50" t="e">
        <f>VLOOKUP(A304,'DATA for 227'!$B:$J,8,FALSE)</f>
        <v>#N/A</v>
      </c>
      <c r="E304" s="50" t="e">
        <f>VLOOKUP($A304,'DATA for 227'!$B:$R,9,FALSE)</f>
        <v>#N/A</v>
      </c>
      <c r="F304" s="50"/>
    </row>
    <row r="305" spans="1:6" ht="86.4" x14ac:dyDescent="0.55000000000000004">
      <c r="A305" s="130" t="s">
        <v>380</v>
      </c>
      <c r="B305" s="132">
        <v>1</v>
      </c>
      <c r="C305" s="50" t="str">
        <f>VLOOKUP(A305,'DATA for 227'!$B:$J,7,FALSE)</f>
        <v>retailers</v>
      </c>
      <c r="D305" s="50" t="str">
        <f>VLOOKUP(A305,'DATA for 227'!$B:$J,8,FALSE)</f>
        <v>Product line: HVAC Paint Carbon Liquid Metal Hydraulic Industrial Air                                             services: ,  Extensive cross-reference of filters and filtration materials,  Filter audits,  Systems analysis,  Airflow readings, , , Pressure Drop readings, ,  Inventory and Usage tracking,  Customized ordering,  Just in time deliveries,  "Customer"-ized inventory</v>
      </c>
      <c r="E305" s="50" t="str">
        <f>VLOOKUP($A305,'DATA for 227'!$B:$R,9,FALSE)</f>
        <v>they sell filters.</v>
      </c>
      <c r="F305" s="50"/>
    </row>
    <row r="306" spans="1:6" ht="144" x14ac:dyDescent="0.55000000000000004">
      <c r="A306" s="130" t="s">
        <v>385</v>
      </c>
      <c r="B306" s="132">
        <v>1</v>
      </c>
      <c r="C306" s="50" t="str">
        <f>VLOOKUP(A306,'DATA for 227'!$B:$J,7,FALSE)</f>
        <v>retailers</v>
      </c>
      <c r="D306" s="50" t="str">
        <f>VLOOKUP(A306,'DATA for 227'!$B:$J,8,FALSE)</f>
        <v>craft appliances: AIR CONTROL,COOKING,ACCESSORIES,KITCHEN CLEANUP,LAUNDRY,REFRIGERATION</v>
      </c>
      <c r="E306" s="50" t="str">
        <f>VLOOKUP($A306,'DATA for 227'!$B:$R,9,FALSE)</f>
        <v xml:space="preserve">We are locally owned and operated and have been in the Appliances business for years. It's our business to know everything about the most popular and reliable manufacturers around. We have long standing relationships with the biggest manufacturers and know all of our products inside and out. However, if you are an American with a disability we are here to help you. Please call our disability services phone line at 765.764.4420 during regular business hours and one of our kind and friendly personal shoppers will help you navigate through our web site, help conduct advanced searches, help you choose the item you are looking for with the specifications you are seeking, read you the specifications of any item and consult with you about the products themselves. </v>
      </c>
      <c r="F306" s="50"/>
    </row>
    <row r="307" spans="1:6" x14ac:dyDescent="0.55000000000000004">
      <c r="A307" s="12" t="s">
        <v>786</v>
      </c>
      <c r="B307" s="132">
        <v>1</v>
      </c>
      <c r="C307" s="50" t="e">
        <f>VLOOKUP(A307,'DATA for 227'!$B:$J,7,FALSE)</f>
        <v>#N/A</v>
      </c>
      <c r="D307" s="50" t="e">
        <f>VLOOKUP(A307,'DATA for 227'!$B:$J,8,FALSE)</f>
        <v>#N/A</v>
      </c>
      <c r="E307" s="50" t="e">
        <f>VLOOKUP($A307,'DATA for 227'!$B:$R,9,FALSE)</f>
        <v>#N/A</v>
      </c>
      <c r="F307" s="50"/>
    </row>
    <row r="308" spans="1:6" ht="100.8" x14ac:dyDescent="0.55000000000000004">
      <c r="A308" s="130" t="s">
        <v>784</v>
      </c>
      <c r="B308" s="132">
        <v>1</v>
      </c>
      <c r="C308" s="50" t="str">
        <f>VLOOKUP(A308,'DATA for 227'!$B:$J,7,FALSE)</f>
        <v>Security provider</v>
      </c>
      <c r="D308" s="50" t="str">
        <f>VLOOKUP(A308,'DATA for 227'!$B:$J,8,FALSE)</f>
        <v>Compliance Products: ATF / Explosives Storage,DEA Approved,Document Security,GSA Approved,ArmorStor™ Ultra Security Solutions,OSHA / Chemicals &amp; HAZMAT,Shredding / Destruction,Cybersecurity &amp; Data Backup                                            By type/use: Fireproof File Cabinets,Flammable Liquids &amp; Materials,Safes,Shredders,Storage Buildings,TL-Rated,Vaults &amp; Doors,Data Storage / BC / BDR,Depositories,Banking/Drive Up</v>
      </c>
      <c r="E308" s="50" t="str">
        <f>VLOOKUP($A308,'DATA for 227'!$B:$R,9,FALSE)</f>
        <v>We help protect essential business information &amp; materials for thousands of companies, ensuring compliance with regulations, uninterrupted security, saftey and peace of mind.</v>
      </c>
      <c r="F308" s="50"/>
    </row>
    <row r="309" spans="1:6" x14ac:dyDescent="0.55000000000000004">
      <c r="A309" s="12" t="s">
        <v>687</v>
      </c>
      <c r="B309" s="132">
        <v>1</v>
      </c>
      <c r="C309" s="50" t="e">
        <f>VLOOKUP(A309,'DATA for 227'!$B:$J,7,FALSE)</f>
        <v>#N/A</v>
      </c>
      <c r="D309" s="50" t="e">
        <f>VLOOKUP(A309,'DATA for 227'!$B:$J,8,FALSE)</f>
        <v>#N/A</v>
      </c>
      <c r="E309" s="50" t="e">
        <f>VLOOKUP($A309,'DATA for 227'!$B:$R,9,FALSE)</f>
        <v>#N/A</v>
      </c>
      <c r="F309" s="50"/>
    </row>
    <row r="310" spans="1:6" ht="43.2" x14ac:dyDescent="0.55000000000000004">
      <c r="A310" s="130" t="s">
        <v>685</v>
      </c>
      <c r="B310" s="132">
        <v>1</v>
      </c>
      <c r="C310" s="50" t="str">
        <f>VLOOKUP(A310,'DATA for 227'!$B:$J,7,FALSE)</f>
        <v>software company</v>
      </c>
      <c r="D310" s="50">
        <f>VLOOKUP(A310,'DATA for 227'!$B:$J,8,FALSE)</f>
        <v>0</v>
      </c>
      <c r="E310" s="50" t="str">
        <f>VLOOKUP($A310,'DATA for 227'!$B:$R,9,FALSE)</f>
        <v>The VizSeek visual search engine lets you find products, parts, and drawings in your database using a photo or even a hand-sketch. Customers and partners: machine research, techsoft 3D, Snap36, Jovian, AFRL, DLA, USAie force</v>
      </c>
      <c r="F310" s="50"/>
    </row>
    <row r="311" spans="1:6" x14ac:dyDescent="0.55000000000000004">
      <c r="A311" s="12" t="s">
        <v>444</v>
      </c>
      <c r="B311" s="132">
        <v>1</v>
      </c>
      <c r="C311" s="50" t="e">
        <f>VLOOKUP(A311,'DATA for 227'!$B:$J,7,FALSE)</f>
        <v>#N/A</v>
      </c>
      <c r="D311" s="50" t="e">
        <f>VLOOKUP(A311,'DATA for 227'!$B:$J,8,FALSE)</f>
        <v>#N/A</v>
      </c>
      <c r="E311" s="50" t="e">
        <f>VLOOKUP($A311,'DATA for 227'!$B:$R,9,FALSE)</f>
        <v>#N/A</v>
      </c>
      <c r="F311" s="50"/>
    </row>
    <row r="312" spans="1:6" ht="57.6" x14ac:dyDescent="0.55000000000000004">
      <c r="A312" s="130" t="s">
        <v>442</v>
      </c>
      <c r="B312" s="132">
        <v>1</v>
      </c>
      <c r="C312" s="50" t="str">
        <f>VLOOKUP(A312,'DATA for 227'!$B:$J,7,FALSE)</f>
        <v>software developers</v>
      </c>
      <c r="D312" s="50">
        <f>VLOOKUP(A312,'DATA for 227'!$B:$J,8,FALSE)</f>
        <v>0</v>
      </c>
      <c r="E312" s="50" t="str">
        <f>VLOOKUP($A312,'DATA for 227'!$B:$R,9,FALSE)</f>
        <v>At DelMar, we listen to our clients' ideas for being more innovative, more efficient, more profitable, and we bring those ideas into the real world. Building custom software can be a daunting task, especially for those who are not software developers by trade.</v>
      </c>
      <c r="F312" s="50"/>
    </row>
    <row r="313" spans="1:6" x14ac:dyDescent="0.55000000000000004">
      <c r="A313" s="12" t="s">
        <v>324</v>
      </c>
      <c r="B313" s="132">
        <v>1</v>
      </c>
      <c r="C313" s="50" t="e">
        <f>VLOOKUP(A313,'DATA for 227'!$B:$J,7,FALSE)</f>
        <v>#N/A</v>
      </c>
      <c r="D313" s="50" t="e">
        <f>VLOOKUP(A313,'DATA for 227'!$B:$J,8,FALSE)</f>
        <v>#N/A</v>
      </c>
      <c r="E313" s="50" t="e">
        <f>VLOOKUP($A313,'DATA for 227'!$B:$R,9,FALSE)</f>
        <v>#N/A</v>
      </c>
      <c r="F313" s="50"/>
    </row>
    <row r="314" spans="1:6" ht="57.6" x14ac:dyDescent="0.55000000000000004">
      <c r="A314" s="130" t="s">
        <v>322</v>
      </c>
      <c r="B314" s="132">
        <v>1</v>
      </c>
      <c r="C314" s="50" t="str">
        <f>VLOOKUP(A314,'DATA for 227'!$B:$J,7,FALSE)</f>
        <v>structural steel and plate fabricators - manufacturing</v>
      </c>
      <c r="D314" s="50" t="str">
        <f>VLOOKUP(A314,'DATA for 227'!$B:$J,8,FALSE)</f>
        <v>Projects: HI RISE, STADIUMS &amp; CONVENTION CENTER, COMMERCIAL, AIRPORTS, PROCESS, PULP &amp; PAPER, INDUSTRIAL, LEED CERTIFIED PROJECTS, HEALTHCARE &amp; HOSPITALS, POWER, UTILITY &amp; DUCTWORK</v>
      </c>
      <c r="E314" s="50" t="str">
        <f>VLOOKUP($A314,'DATA for 227'!$B:$R,9,FALSE)</f>
        <v>Cives is one of the largest and most successful structural steel and plate fabricators in North America.</v>
      </c>
      <c r="F314" s="50"/>
    </row>
    <row r="315" spans="1:6" x14ac:dyDescent="0.55000000000000004">
      <c r="A315" s="12" t="s">
        <v>333</v>
      </c>
      <c r="B315" s="132">
        <v>2</v>
      </c>
      <c r="C315" s="50" t="e">
        <f>VLOOKUP(A315,'DATA for 227'!$B:$J,7,FALSE)</f>
        <v>#N/A</v>
      </c>
      <c r="D315" s="50" t="e">
        <f>VLOOKUP(A315,'DATA for 227'!$B:$J,8,FALSE)</f>
        <v>#N/A</v>
      </c>
      <c r="E315" s="50" t="e">
        <f>VLOOKUP($A315,'DATA for 227'!$B:$R,9,FALSE)</f>
        <v>#N/A</v>
      </c>
      <c r="F315" s="50"/>
    </row>
    <row r="316" spans="1:6" ht="43.2" x14ac:dyDescent="0.55000000000000004">
      <c r="A316" s="130" t="s">
        <v>331</v>
      </c>
      <c r="B316" s="132">
        <v>1</v>
      </c>
      <c r="C316" s="50" t="str">
        <f>VLOOKUP(A316,'DATA for 227'!$B:$J,7,FALSE)</f>
        <v>Suppliers (Truck equipment)</v>
      </c>
      <c r="D316" s="50" t="str">
        <f>VLOOKUP(A316,'DATA for 227'!$B:$J,8,FALSE)</f>
        <v> Products:, 1HARSH HOISTS, 2PLATFORMS &amp; BODIES, 3DUMP PACKAGES, 4PLOWS, 5SPREADERS, 6VAN EQUIPMENT, 7VAN BODIES, 8SERVICE BODIES, 9LIFT GATES, 10MISCELLANEOUS</v>
      </c>
      <c r="E316" s="50" t="str">
        <f>VLOOKUP($A316,'DATA for 227'!$B:$R,9,FALSE)</f>
        <v>We are a full line truck equipment supplier in West Central Indiana. Customers: Harsh, Cadet Truck bodies, Warren Inc., Knapheide, Hendersen, Western, adrian Steel, Weather guard, Unicell, Ultimaster, Venturo, Liftmoore, Stellar.</v>
      </c>
      <c r="F316" s="50"/>
    </row>
    <row r="317" spans="1:6" ht="57.6" x14ac:dyDescent="0.55000000000000004">
      <c r="A317" s="130" t="s">
        <v>543</v>
      </c>
      <c r="B317" s="132">
        <v>1</v>
      </c>
      <c r="C317" s="50" t="str">
        <f>VLOOKUP(A317,'DATA for 227'!$B:$J,7,FALSE)</f>
        <v>Suppliers (Truck equipment)</v>
      </c>
      <c r="D317" s="50" t="str">
        <f>VLOOKUP(A317,'DATA for 227'!$B:$J,8,FALSE)</f>
        <v>Powertrain and motor parts</v>
      </c>
      <c r="E317" s="50" t="str">
        <f>VLOOKUP($A317,'DATA for 227'!$B:$R,9,FALSE)</f>
        <v>Federal-Mogul LLC is an innovative and diversified global supplier of quality products, trusted brands and creative solutions to manufacturers of automotive, light commercial, heavy-duty and off-highway vehicles, as well as in power generation, aerospace, marine, rail and industrial. </v>
      </c>
      <c r="F317" s="50"/>
    </row>
    <row r="318" spans="1:6" x14ac:dyDescent="0.55000000000000004">
      <c r="A318" s="12" t="s">
        <v>791</v>
      </c>
      <c r="B318" s="132">
        <v>1</v>
      </c>
      <c r="C318" s="50" t="e">
        <f>VLOOKUP(A318,'DATA for 227'!$B:$J,7,FALSE)</f>
        <v>#N/A</v>
      </c>
      <c r="D318" s="50" t="e">
        <f>VLOOKUP(A318,'DATA for 227'!$B:$J,8,FALSE)</f>
        <v>#N/A</v>
      </c>
      <c r="E318" s="50" t="e">
        <f>VLOOKUP($A318,'DATA for 227'!$B:$R,9,FALSE)</f>
        <v>#N/A</v>
      </c>
      <c r="F318" s="50"/>
    </row>
    <row r="319" spans="1:6" ht="72" x14ac:dyDescent="0.55000000000000004">
      <c r="A319" s="130" t="s">
        <v>789</v>
      </c>
      <c r="B319" s="132">
        <v>1</v>
      </c>
      <c r="C319" s="50" t="str">
        <f>VLOOKUP(A319,'DATA for 227'!$B:$J,7,FALSE)</f>
        <v>Suppliers electrical equipment equipment)</v>
      </c>
      <c r="D319" s="50" t="str">
        <f>VLOOKUP(A319,'DATA for 227'!$B:$J,8,FALSE)</f>
        <v>wire harness, wire leads and markings, cable assembly, RF and Coax assemblies, flexible tubing assembly, electro-mechanical assembly, populated circuit boards asm, dash and panel asm, plastic vacuum processing, performed jumper wires, plug design and manufacturing, battery and power cables</v>
      </c>
      <c r="E319" s="50" t="str">
        <f>VLOOKUP($A319,'DATA for 227'!$B:$R,9,FALSE)</f>
        <v>Since 1973, Kauffman Engineering, Inc. has grown from a single site wiring harness operation into a multi-location company with a highly respected role as a worldwide resource and supplier</v>
      </c>
      <c r="F319" s="50"/>
    </row>
    <row r="320" spans="1:6" x14ac:dyDescent="0.55000000000000004">
      <c r="A320" s="12" t="s">
        <v>262</v>
      </c>
      <c r="B320" s="132">
        <v>1</v>
      </c>
      <c r="C320" s="50" t="e">
        <f>VLOOKUP(A320,'DATA for 227'!$B:$J,7,FALSE)</f>
        <v>#N/A</v>
      </c>
      <c r="D320" s="50" t="e">
        <f>VLOOKUP(A320,'DATA for 227'!$B:$J,8,FALSE)</f>
        <v>#N/A</v>
      </c>
      <c r="E320" s="50" t="e">
        <f>VLOOKUP($A320,'DATA for 227'!$B:$R,9,FALSE)</f>
        <v>#N/A</v>
      </c>
      <c r="F320" s="50"/>
    </row>
    <row r="321" spans="1:6" ht="57.6" x14ac:dyDescent="0.55000000000000004">
      <c r="A321" s="130" t="s">
        <v>260</v>
      </c>
      <c r="B321" s="132">
        <v>1</v>
      </c>
      <c r="C321" s="50" t="str">
        <f>VLOOKUP(A321,'DATA for 227'!$B:$J,7,FALSE)</f>
        <v>trading, purchasing and distributing grain and other agricultural commodities</v>
      </c>
      <c r="D321" s="50" t="str">
        <f>VLOOKUP(A321,'DATA for 227'!$B:$J,8,FALSE)</f>
        <v>Solutions: Animal industry, Food and beverage, bioindustrial, food service, agriculture, risk management, meat and poultry, industrial, beauty, pharma, transportation</v>
      </c>
      <c r="E321" s="50" t="str">
        <f>VLOOKUP($A321,'DATA for 227'!$B:$R,9,FALSE)</f>
        <v>We bring food, agricultural, financial and industrial products to people who need them all around the world; We have around 24,000 employees across the world serving food and beverage manufacturers, foodservice companies and retailers with food ingredients as well as food and non-food applications</v>
      </c>
      <c r="F321" s="50"/>
    </row>
    <row r="322" spans="1:6" x14ac:dyDescent="0.55000000000000004">
      <c r="A322" s="12" t="s">
        <v>641</v>
      </c>
      <c r="B322" s="132">
        <v>1</v>
      </c>
      <c r="C322" s="50" t="e">
        <f>VLOOKUP(A322,'DATA for 227'!$B:$J,7,FALSE)</f>
        <v>#N/A</v>
      </c>
      <c r="D322" s="50" t="e">
        <f>VLOOKUP(A322,'DATA for 227'!$B:$J,8,FALSE)</f>
        <v>#N/A</v>
      </c>
      <c r="E322" s="50" t="e">
        <f>VLOOKUP($A322,'DATA for 227'!$B:$R,9,FALSE)</f>
        <v>#N/A</v>
      </c>
      <c r="F322" s="50"/>
    </row>
    <row r="323" spans="1:6" ht="28.8" x14ac:dyDescent="0.55000000000000004">
      <c r="A323" s="130" t="s">
        <v>639</v>
      </c>
      <c r="B323" s="132">
        <v>1</v>
      </c>
      <c r="C323" s="50" t="str">
        <f>VLOOKUP(A323,'DATA for 227'!$B:$J,7,FALSE)</f>
        <v>transportation services</v>
      </c>
      <c r="D323" s="50">
        <f>VLOOKUP(A323,'DATA for 227'!$B:$J,8,FALSE)</f>
        <v>0</v>
      </c>
      <c r="E323" s="50" t="str">
        <f>VLOOKUP($A323,'DATA for 227'!$B:$R,9,FALSE)</f>
        <v>The service is to provide transportation for those who need a means of getting to prearranged appointments, doctors’ appointments, dentists visits, airport trips, etc.</v>
      </c>
      <c r="F323" s="50"/>
    </row>
    <row r="324" spans="1:6" x14ac:dyDescent="0.55000000000000004">
      <c r="A324" s="12" t="s">
        <v>294</v>
      </c>
      <c r="B324" s="132">
        <v>1</v>
      </c>
      <c r="C324" s="50" t="e">
        <f>VLOOKUP(A324,'DATA for 227'!$B:$J,7,FALSE)</f>
        <v>#N/A</v>
      </c>
      <c r="D324" s="50" t="e">
        <f>VLOOKUP(A324,'DATA for 227'!$B:$J,8,FALSE)</f>
        <v>#N/A</v>
      </c>
      <c r="E324" s="50" t="e">
        <f>VLOOKUP($A324,'DATA for 227'!$B:$R,9,FALSE)</f>
        <v>#N/A</v>
      </c>
      <c r="F324" s="50"/>
    </row>
    <row r="325" spans="1:6" ht="57.6" x14ac:dyDescent="0.55000000000000004">
      <c r="A325" s="130" t="s">
        <v>292</v>
      </c>
      <c r="B325" s="132">
        <v>1</v>
      </c>
      <c r="C325" s="50" t="str">
        <f>VLOOKUP(A325,'DATA for 227'!$B:$J,7,FALSE)</f>
        <v>transportation suppliers</v>
      </c>
      <c r="D325" s="50" t="str">
        <f>VLOOKUP(A325,'DATA for 227'!$B:$J,8,FALSE)</f>
        <v xml:space="preserve">Railroad </v>
      </c>
      <c r="E325" s="50" t="str">
        <f>VLOOKUP($A325,'DATA for 227'!$B:$R,9,FALSE)</f>
        <v>CSX Corporation, together with its subsidiaries based in Jacksonville, Fla., is one of the nation's leading transportation suppliers. The company’s rail and intermodal businesses provide rail-based transportation services including traditional rail service and the transport of intermodal containers and trailers.</v>
      </c>
      <c r="F325" s="50"/>
    </row>
    <row r="326" spans="1:6" x14ac:dyDescent="0.55000000000000004">
      <c r="A326" s="12" t="s">
        <v>1247</v>
      </c>
      <c r="B326" s="132">
        <v>1</v>
      </c>
      <c r="C326" s="50" t="e">
        <f>VLOOKUP(A326,'DATA for 227'!$B:$J,7,FALSE)</f>
        <v>#N/A</v>
      </c>
      <c r="D326" s="50" t="e">
        <f>VLOOKUP(A326,'DATA for 227'!$B:$J,8,FALSE)</f>
        <v>#N/A</v>
      </c>
      <c r="E326" s="50" t="e">
        <f>VLOOKUP($A326,'DATA for 227'!$B:$R,9,FALSE)</f>
        <v>#N/A</v>
      </c>
      <c r="F326" s="50"/>
    </row>
    <row r="327" spans="1:6" ht="187.2" x14ac:dyDescent="0.55000000000000004">
      <c r="A327" s="130" t="s">
        <v>1034</v>
      </c>
      <c r="B327" s="132">
        <v>1</v>
      </c>
      <c r="C327" s="50" t="str">
        <f>VLOOKUP(A327,'DATA for 227'!$B:$J,7,FALSE)</f>
        <v>Truck Repair and Preventative Maintenance.</v>
      </c>
      <c r="D327" s="50" t="str">
        <f>VLOOKUP(A327,'DATA for 227'!$B:$J,8,FALSE)</f>
        <v>DUMP BODIES, CONTRACTOR, DEMOLITION, LIGHT WEIGHT, POST SIDE, SBA1000, SMOOTHSIDE, SPECIALTY, STAINLESS, , DUMP BODY PARTS, BODY PROPS, BOTTOM TAILGATE LATCH, COAL CHUTE, DEL1229 HOIST/PTO CONTROL, HIGH-LIFT TAILGATE CYLINDER, HOIST TRUNION W/PIN, HYDRAULIC TANK, HYDRAULIC TANK CAP, LOWER CYLINDER PIN, QUAD AXLE CONTROL TOWER, REAR BODY HINGE, TAILGATE CYLINDER, TAILGATE LATCH LINKAGE, UPPER CYLINDER PIN, UPPER HINGE, UPPER HINGE BASE, UPPER HINGE PIN, UPPER HOIST TRUNION W/PIN, , SUSPENSIONS, 13.2K &amp; 20K TRUCK STEERABLE, 15K &amp; 20K TRAILER STEERABLE, 20K CRANK AXLE NON-STEERABLE, 25K TRAILER NON-STEERABLE, 25K TRUCK NON-STEERABLE, APPLICATION SPECIFIC, PARTS, SERVICE, DRIVELINE, CONTACT</v>
      </c>
      <c r="E327" s="50" t="str">
        <f>VLOOKUP($A327,'DATA for 227'!$B:$R,9,FALSE)</f>
        <v>In Lafayette and Kokomo, Indiana RTE offers full service Truck Repair and Preventative Maintenance. With a combined total of 24 service bays we are more than prepared to execute your service needs in a professional and timely manner.</v>
      </c>
      <c r="F327" s="50"/>
    </row>
    <row r="328" spans="1:6" x14ac:dyDescent="0.55000000000000004">
      <c r="A328" s="12" t="s">
        <v>816</v>
      </c>
      <c r="B328" s="132">
        <v>1</v>
      </c>
      <c r="C328" s="50" t="e">
        <f>VLOOKUP(A328,'DATA for 227'!$B:$J,7,FALSE)</f>
        <v>#N/A</v>
      </c>
      <c r="D328" s="50" t="e">
        <f>VLOOKUP(A328,'DATA for 227'!$B:$J,8,FALSE)</f>
        <v>#N/A</v>
      </c>
      <c r="E328" s="50" t="e">
        <f>VLOOKUP($A328,'DATA for 227'!$B:$R,9,FALSE)</f>
        <v>#N/A</v>
      </c>
      <c r="F328" s="50"/>
    </row>
    <row r="329" spans="1:6" x14ac:dyDescent="0.55000000000000004">
      <c r="A329" s="130" t="s">
        <v>815</v>
      </c>
      <c r="B329" s="132">
        <v>1</v>
      </c>
      <c r="C329" s="50" t="str">
        <f>VLOOKUP(A329,'DATA for 227'!$B:$J,7,FALSE)</f>
        <v>trucking company</v>
      </c>
      <c r="D329" s="50" t="str">
        <f>VLOOKUP(A329,'DATA for 227'!$B:$J,8,FALSE)</f>
        <v>No website</v>
      </c>
      <c r="E329" s="50">
        <f>VLOOKUP($A329,'DATA for 227'!$B:$R,9,FALSE)</f>
        <v>0</v>
      </c>
      <c r="F329" s="50"/>
    </row>
    <row r="330" spans="1:6" x14ac:dyDescent="0.55000000000000004">
      <c r="A330" s="12" t="s">
        <v>101</v>
      </c>
      <c r="B330" s="132">
        <v>1</v>
      </c>
      <c r="C330" s="50" t="e">
        <f>VLOOKUP(A330,'DATA for 227'!$B:$J,7,FALSE)</f>
        <v>#N/A</v>
      </c>
      <c r="D330" s="50" t="e">
        <f>VLOOKUP(A330,'DATA for 227'!$B:$J,8,FALSE)</f>
        <v>#N/A</v>
      </c>
      <c r="E330" s="50" t="e">
        <f>VLOOKUP($A330,'DATA for 227'!$B:$R,9,FALSE)</f>
        <v>#N/A</v>
      </c>
      <c r="F330" s="50"/>
    </row>
    <row r="331" spans="1:6" ht="86.4" x14ac:dyDescent="0.55000000000000004">
      <c r="A331" s="130" t="s">
        <v>99</v>
      </c>
      <c r="B331" s="132">
        <v>1</v>
      </c>
      <c r="C331" s="50" t="str">
        <f>VLOOKUP(A331,'DATA for 227'!$B:$J,7,FALSE)</f>
        <v>web solutions</v>
      </c>
      <c r="D331" s="50">
        <f>VLOOKUP(A331,'DATA for 227'!$B:$J,8,FALSE)</f>
        <v>0</v>
      </c>
      <c r="E331" s="50" t="str">
        <f>VLOOKUP($A331,'DATA for 227'!$B:$R,9,FALSE)</f>
        <v>Bluehost is a leading web hosting solutions company. Since our founding in 2003, Bluehost has continually innovated new ways to deliver on our mission: to empower people to fully harness the web. We fight spammers, block pornography, and invest in countless open source projects to help push the internet to its full potential. We promote web civility and do all we can to foster a safe place where the young and old, novice and pro, can fully harness the web to accomplish great things.</v>
      </c>
      <c r="F331" s="50"/>
    </row>
    <row r="332" spans="1:6" x14ac:dyDescent="0.55000000000000004">
      <c r="A332" s="12" t="s">
        <v>216</v>
      </c>
      <c r="B332" s="132">
        <v>1</v>
      </c>
      <c r="C332" s="50" t="e">
        <f>VLOOKUP(A332,'DATA for 227'!$B:$J,7,FALSE)</f>
        <v>#N/A</v>
      </c>
      <c r="D332" s="50" t="e">
        <f>VLOOKUP(A332,'DATA for 227'!$B:$J,8,FALSE)</f>
        <v>#N/A</v>
      </c>
      <c r="E332" s="50" t="e">
        <f>VLOOKUP($A332,'DATA for 227'!$B:$R,9,FALSE)</f>
        <v>#N/A</v>
      </c>
      <c r="F332" s="50"/>
    </row>
    <row r="333" spans="1:6" ht="28.8" x14ac:dyDescent="0.55000000000000004">
      <c r="A333" s="130" t="s">
        <v>214</v>
      </c>
      <c r="B333" s="132">
        <v>1</v>
      </c>
      <c r="C333" s="50" t="str">
        <f>VLOOKUP(A333,'DATA for 227'!$B:$J,7,FALSE)</f>
        <v>wholesaler</v>
      </c>
      <c r="D333" s="50" t="str">
        <f>VLOOKUP(A333,'DATA for 227'!$B:$J,8,FALSE)</f>
        <v>footwear</v>
      </c>
      <c r="E333" s="50" t="str">
        <f>VLOOKUP($A333,'DATA for 227'!$B:$R,9,FALSE)</f>
        <v>handcrafted footwears; We specialize in custom-fit boots, but also offer semi-custom sizes to provide instant gratification to our customers who just can’t wait.</v>
      </c>
      <c r="F333" s="50"/>
    </row>
    <row r="334" spans="1:6" x14ac:dyDescent="0.55000000000000004">
      <c r="A334" s="12" t="s">
        <v>1245</v>
      </c>
      <c r="B334" s="132">
        <v>1</v>
      </c>
      <c r="C334" s="50" t="e">
        <f>VLOOKUP(A334,'DATA for 227'!$B:$J,7,FALSE)</f>
        <v>#N/A</v>
      </c>
      <c r="D334" s="50" t="e">
        <f>VLOOKUP(A334,'DATA for 227'!$B:$J,8,FALSE)</f>
        <v>#N/A</v>
      </c>
      <c r="E334" s="50" t="e">
        <f>VLOOKUP($A334,'DATA for 227'!$B:$R,9,FALSE)</f>
        <v>#N/A</v>
      </c>
      <c r="F334" s="50"/>
    </row>
    <row r="335" spans="1:6" ht="100.8" x14ac:dyDescent="0.55000000000000004">
      <c r="A335" s="130" t="s">
        <v>953</v>
      </c>
      <c r="B335" s="132">
        <v>1</v>
      </c>
      <c r="C335" s="50" t="str">
        <f>VLOOKUP(A335,'DATA for 227'!$B:$J,7,FALSE)</f>
        <v>window treatment manufacturer</v>
      </c>
      <c r="D335" s="50" t="str">
        <f>VLOOKUP(A335,'DATA for 227'!$B:$J,8,FALSE)</f>
        <v>Advantage II Faux Wood Blinds, Sheer Radiance , Fabric Verticals, Caslan Roman Shades, Tansitions/Visions Shading Collection, Vienna Sheer Horizontals, 2" and 3.5" PVC Verticals, 2" PVC Horizontals, Sheer Shadings, Woven Woods, 2" &amp; 2.5" Wood Blinds, Honeycomb Shades, Honeycomb Longitude, Premeir Aluminum Blinds, Roller Shades, Roller Shade Panel Glides, Woven Wood Vertiglide, Norman Shutters, Mirasol Shutters</v>
      </c>
      <c r="E335" s="50">
        <f>VLOOKUP($A335,'DATA for 227'!$B:$R,9,FALSE)</f>
        <v>0</v>
      </c>
      <c r="F335" s="50"/>
    </row>
    <row r="336" spans="1:6" x14ac:dyDescent="0.55000000000000004">
      <c r="A336" s="12" t="s">
        <v>1533</v>
      </c>
      <c r="B336" s="132">
        <v>1</v>
      </c>
      <c r="C336" s="50" t="e">
        <f>VLOOKUP(A336,'DATA for 227'!$B:$J,7,FALSE)</f>
        <v>#N/A</v>
      </c>
      <c r="D336" s="50" t="e">
        <f>VLOOKUP(A336,'DATA for 227'!$B:$J,8,FALSE)</f>
        <v>#N/A</v>
      </c>
      <c r="E336" s="50" t="e">
        <f>VLOOKUP($A336,'DATA for 227'!$B:$R,9,FALSE)</f>
        <v>#N/A</v>
      </c>
      <c r="F336" s="50"/>
    </row>
    <row r="337" spans="1:6" ht="57.6" x14ac:dyDescent="0.55000000000000004">
      <c r="A337" s="130" t="s">
        <v>194</v>
      </c>
      <c r="B337" s="132">
        <v>1</v>
      </c>
      <c r="C337" s="50" t="str">
        <f>VLOOKUP(A337,'DATA for 227'!$B:$J,7,FALSE)</f>
        <v xml:space="preserve">biomedical Data analyst </v>
      </c>
      <c r="D337" s="50">
        <f>VLOOKUP(A337,'DATA for 227'!$B:$J,8,FALSE)</f>
        <v>0</v>
      </c>
      <c r="E337" s="50" t="str">
        <f>VLOOKUP($A337,'DATA for 227'!$B:$R,9,FALSE)</f>
        <v>BASi provides drug developers with superior scientific research and innovative analytical instrumentation, which saves time, saves money, and saves lives, to bring revolutionary new drugs to market quickly and safely;                               like an e-commerce page where in we can make our online purchases</v>
      </c>
      <c r="F337" s="50"/>
    </row>
    <row r="338" spans="1:6" x14ac:dyDescent="0.55000000000000004">
      <c r="A338" s="12" t="s">
        <v>1534</v>
      </c>
      <c r="B338" s="132">
        <v>1</v>
      </c>
      <c r="C338" s="50" t="e">
        <f>VLOOKUP(A338,'DATA for 227'!$B:$J,7,FALSE)</f>
        <v>#N/A</v>
      </c>
      <c r="D338" s="50" t="e">
        <f>VLOOKUP(A338,'DATA for 227'!$B:$J,8,FALSE)</f>
        <v>#N/A</v>
      </c>
      <c r="E338" s="50" t="e">
        <f>VLOOKUP($A338,'DATA for 227'!$B:$R,9,FALSE)</f>
        <v>#N/A</v>
      </c>
      <c r="F338" s="50"/>
    </row>
    <row r="339" spans="1:6" x14ac:dyDescent="0.55000000000000004">
      <c r="A339" s="130" t="s">
        <v>243</v>
      </c>
      <c r="B339" s="132">
        <v>1</v>
      </c>
      <c r="C339" s="50" t="str">
        <f>VLOOKUP(A339,'DATA for 227'!$B:$J,7,FALSE)</f>
        <v>electrical utility company</v>
      </c>
      <c r="D339" s="50">
        <f>VLOOKUP(A339,'DATA for 227'!$B:$J,8,FALSE)</f>
        <v>0</v>
      </c>
      <c r="E339" s="50" t="str">
        <f>VLOOKUP($A339,'DATA for 227'!$B:$R,9,FALSE)</f>
        <v>no websites</v>
      </c>
      <c r="F339" s="50"/>
    </row>
    <row r="340" spans="1:6" x14ac:dyDescent="0.55000000000000004">
      <c r="A340" s="12" t="s">
        <v>1538</v>
      </c>
      <c r="B340" s="132">
        <v>1</v>
      </c>
      <c r="C340" s="50" t="e">
        <f>VLOOKUP(A340,'DATA for 227'!$B:$J,7,FALSE)</f>
        <v>#N/A</v>
      </c>
      <c r="D340" s="50" t="e">
        <f>VLOOKUP(A340,'DATA for 227'!$B:$J,8,FALSE)</f>
        <v>#N/A</v>
      </c>
      <c r="E340" s="50" t="e">
        <f>VLOOKUP($A340,'DATA for 227'!$B:$R,9,FALSE)</f>
        <v>#N/A</v>
      </c>
      <c r="F340" s="50"/>
    </row>
    <row r="341" spans="1:6" ht="100.8" x14ac:dyDescent="0.55000000000000004">
      <c r="A341" s="130" t="s">
        <v>615</v>
      </c>
      <c r="B341" s="132">
        <v>1</v>
      </c>
      <c r="C341" s="50" t="str">
        <f>VLOOKUP(A341,'DATA for 227'!$B:$J,7,FALSE)</f>
        <v>Networking company ( green energy products)</v>
      </c>
      <c r="D341" s="50">
        <f>VLOOKUP(A341,'DATA for 227'!$B:$J,8,FALSE)</f>
        <v>0</v>
      </c>
      <c r="E341" s="50" t="str">
        <f>VLOOKUP($A341,'DATA for 227'!$B:$R,9,FALSE)</f>
        <v xml:space="preserve">Green Power are specialists in creating high quality, senior level, content rich, commercial networking conferences for the clean energy markets. In fact, it’s all we do. Since our formation in 2003, NO ONE has run more successful conferences in the renewable energy space than us. This experience and single point of focus means we create a conference tailor-made to your needs, bringing together the industry like no one else.
</v>
      </c>
      <c r="F341" s="50"/>
    </row>
    <row r="342" spans="1:6" x14ac:dyDescent="0.55000000000000004">
      <c r="A342" s="12" t="s">
        <v>1539</v>
      </c>
      <c r="B342" s="132">
        <v>1</v>
      </c>
      <c r="C342" s="50" t="e">
        <f>VLOOKUP(A342,'DATA for 227'!$B:$J,7,FALSE)</f>
        <v>#N/A</v>
      </c>
      <c r="D342" s="50" t="e">
        <f>VLOOKUP(A342,'DATA for 227'!$B:$J,8,FALSE)</f>
        <v>#N/A</v>
      </c>
      <c r="E342" s="50" t="e">
        <f>VLOOKUP($A342,'DATA for 227'!$B:$R,9,FALSE)</f>
        <v>#N/A</v>
      </c>
      <c r="F342" s="50"/>
    </row>
    <row r="343" spans="1:6" ht="57.6" x14ac:dyDescent="0.55000000000000004">
      <c r="A343" s="130" t="s">
        <v>1196</v>
      </c>
      <c r="B343" s="132">
        <v>1</v>
      </c>
      <c r="C343" s="50" t="str">
        <f>VLOOKUP(A343,'DATA for 227'!$B:$J,7,FALSE)</f>
        <v>Automotive suppliers</v>
      </c>
      <c r="D343" s="50">
        <f>VLOOKUP(A343,'DATA for 227'!$B:$J,8,FALSE)</f>
        <v>0</v>
      </c>
      <c r="E343" s="50" t="str">
        <f>VLOOKUP($A343,'DATA for 227'!$B:$R,9,FALSE)</f>
        <v>In 2015, the company ZF Friedrichshafen AG acquired TRW. As a result, the two organizations websites have been integrated. Information from trw.com is now available on zf.com . Following are links to the most popular pages - organized by corporate and regional sites.</v>
      </c>
      <c r="F343" s="50"/>
    </row>
    <row r="344" spans="1:6" x14ac:dyDescent="0.55000000000000004">
      <c r="A344" s="12" t="s">
        <v>1545</v>
      </c>
      <c r="B344" s="132">
        <v>1</v>
      </c>
      <c r="C344" s="50" t="e">
        <f>VLOOKUP(A344,'DATA for 227'!$B:$J,7,FALSE)</f>
        <v>#N/A</v>
      </c>
      <c r="D344" s="50" t="e">
        <f>VLOOKUP(A344,'DATA for 227'!$B:$J,8,FALSE)</f>
        <v>#N/A</v>
      </c>
      <c r="E344" s="50" t="e">
        <f>VLOOKUP($A344,'DATA for 227'!$B:$R,9,FALSE)</f>
        <v>#N/A</v>
      </c>
      <c r="F344" s="50"/>
    </row>
    <row r="345" spans="1:6" ht="28.8" x14ac:dyDescent="0.55000000000000004">
      <c r="A345" s="130" t="s">
        <v>37</v>
      </c>
      <c r="B345" s="132">
        <v>1</v>
      </c>
      <c r="C345" s="50" t="str">
        <f>VLOOKUP(A345,'DATA for 227'!$B:$J,7,FALSE)</f>
        <v xml:space="preserve">Manufacturing and sales </v>
      </c>
      <c r="D345" s="50" t="str">
        <f>VLOOKUP(A345,'DATA for 227'!$B:$J,8,FALSE)</f>
        <v>Fastening Solutions: Clips, nuts, wire management</v>
      </c>
      <c r="E345" s="50" t="str">
        <f>VLOOKUP($A345,'DATA for 227'!$B:$R,9,FALSE)</f>
        <v>ARaymond Tinnerman, part of the ARaymond Network, is a global supplier of fastening solutions</v>
      </c>
      <c r="F345" s="50"/>
    </row>
    <row r="346" spans="1:6" x14ac:dyDescent="0.55000000000000004">
      <c r="A346" s="12" t="s">
        <v>1546</v>
      </c>
      <c r="B346" s="132">
        <v>1</v>
      </c>
      <c r="C346" s="50" t="e">
        <f>VLOOKUP(A346,'DATA for 227'!$B:$J,7,FALSE)</f>
        <v>#N/A</v>
      </c>
      <c r="D346" s="50" t="e">
        <f>VLOOKUP(A346,'DATA for 227'!$B:$J,8,FALSE)</f>
        <v>#N/A</v>
      </c>
      <c r="E346" s="50" t="e">
        <f>VLOOKUP($A346,'DATA for 227'!$B:$R,9,FALSE)</f>
        <v>#N/A</v>
      </c>
      <c r="F346" s="50"/>
    </row>
    <row r="347" spans="1:6" ht="57.6" x14ac:dyDescent="0.55000000000000004">
      <c r="A347" s="130" t="s">
        <v>52</v>
      </c>
      <c r="B347" s="132">
        <v>1</v>
      </c>
      <c r="C347" s="50" t="str">
        <f>VLOOKUP(A347,'DATA for 227'!$B:$J,7,FALSE)</f>
        <v>Laser cutting services they meet the demands of manufacturing companies</v>
      </c>
      <c r="D347" s="50" t="str">
        <f>VLOOKUP(A347,'DATA for 227'!$B:$J,8,FALSE)</f>
        <v>Precision Plasma Cutting, Precision Laser Cutting, Heavy Gauge Flame Cutting, Metal Forming, Efficient Estimates, Accurate Estimates, Turnkey Production Capabilities, Extensive Inventory of Raw Material, and Shotblasting &amp; Deburring Metal Finishing</v>
      </c>
      <c r="E347" s="50">
        <f>VLOOKUP($A347,'DATA for 227'!$B:$R,9,FALSE)</f>
        <v>0</v>
      </c>
      <c r="F347" s="50"/>
    </row>
    <row r="348" spans="1:6" x14ac:dyDescent="0.55000000000000004">
      <c r="A348" s="12" t="s">
        <v>1544</v>
      </c>
      <c r="B348" s="132">
        <v>1</v>
      </c>
      <c r="C348" s="50" t="e">
        <f>VLOOKUP(A348,'DATA for 227'!$B:$J,7,FALSE)</f>
        <v>#N/A</v>
      </c>
      <c r="D348" s="50" t="e">
        <f>VLOOKUP(A348,'DATA for 227'!$B:$J,8,FALSE)</f>
        <v>#N/A</v>
      </c>
      <c r="E348" s="50" t="e">
        <f>VLOOKUP($A348,'DATA for 227'!$B:$R,9,FALSE)</f>
        <v>#N/A</v>
      </c>
      <c r="F348" s="50"/>
    </row>
    <row r="349" spans="1:6" ht="230.4" x14ac:dyDescent="0.55000000000000004">
      <c r="A349" s="130" t="s">
        <v>943</v>
      </c>
      <c r="B349" s="132">
        <v>1</v>
      </c>
      <c r="C349" s="50" t="str">
        <f>VLOOKUP(A349,'DATA for 227'!$B:$J,7,FALSE)</f>
        <v xml:space="preserve">Manufacturing </v>
      </c>
      <c r="D349" s="50" t="str">
        <f>VLOOKUP(A349,'DATA for 227'!$B:$J,8,FALSE)</f>
        <v>CARBON STEEL: BAR &amp; STRUCTURAL, SHEET &amp; PLATE, MESH, ENGINEERED BAR, COLD FINISH STEEL BARS, SBQ STEEL BARS, WIRE ROD, DRAWN WIRE, COILED REBAR, GRATING FASTENERS: FINISHED HEX NUTS, HEX HEAD CAP SCREWS, HEX FLANGE BOLTS, STRUCTURAL BOLTS, STRUCTURAL NUTS.           ALLOY STEEL: COLD FINISH STEEL BARS, FINISHED HEX NUTS, HEX HEAD CAP SCREWS, STRUCTURAL BOLTS, STRUCTURAL NUTS, SBQ STEEL BARS                                        STEEL PRODUCTS: COMPOSITE FLOOR JOIST,, FLOOR DECK,, JOIST GIRDERS,, JOISTS,, METAL BUILDING SYSTEMS,, ROOF DECK,, SIGNPOSTS &amp; BARRIER SYSTEMS,, SPECIAL PROFILE STEEL TRUSSES,, REBAR FABRICATION,, TUBE.                       RAW MATERIALS: FERROUS SCRAP BROKERAGE, NON-FERROUS SCRAP BROKERAGE, FERRO ALLOY BROKERAGE, TRANSPORTATION &amp; LOGISTICS, MILL SERVICES, DIRECT REDUCED IRON                                SDS (BY PRODUCT): BAR, BUILDING SYSTEMS, COLD FINISH, DECK, FASTENERS, JOISTS, PLATE, SBQ, SHEET, TUBE, WIRE</v>
      </c>
      <c r="E349" s="50">
        <f>VLOOKUP($A349,'DATA for 227'!$B:$R,9,FALSE)</f>
        <v>0</v>
      </c>
      <c r="F349" s="50"/>
    </row>
    <row r="350" spans="1:6" x14ac:dyDescent="0.55000000000000004">
      <c r="A350" s="12" t="s">
        <v>1556</v>
      </c>
      <c r="B350" s="132">
        <v>1</v>
      </c>
      <c r="C350" s="50" t="e">
        <f>VLOOKUP(A350,'DATA for 227'!$B:$J,7,FALSE)</f>
        <v>#N/A</v>
      </c>
      <c r="D350" s="50" t="e">
        <f>VLOOKUP(A350,'DATA for 227'!$B:$J,8,FALSE)</f>
        <v>#N/A</v>
      </c>
      <c r="E350" s="50" t="e">
        <f>VLOOKUP($A350,'DATA for 227'!$B:$R,9,FALSE)</f>
        <v>#N/A</v>
      </c>
      <c r="F350" s="50"/>
    </row>
    <row r="351" spans="1:6" ht="28.8" x14ac:dyDescent="0.55000000000000004">
      <c r="A351" s="130" t="s">
        <v>177</v>
      </c>
      <c r="B351" s="132">
        <v>1</v>
      </c>
      <c r="D351" s="50" t="str">
        <f>VLOOKUP(A351,'DATA for 227'!$B:$J,8,FALSE)</f>
        <v>winces, slings, suspension rods, pulleys, cods, cables, cutters, fasteners, power cords,</v>
      </c>
      <c r="E351" s="50" t="str">
        <f>VLOOKUP($A351,'DATA for 227'!$B:$R,9,FALSE)</f>
        <v>for poultry industry</v>
      </c>
      <c r="F351" s="50"/>
    </row>
    <row r="352" spans="1:6" x14ac:dyDescent="0.55000000000000004">
      <c r="A352" s="12" t="s">
        <v>1559</v>
      </c>
      <c r="B352" s="132">
        <v>1</v>
      </c>
      <c r="D352" s="50" t="e">
        <f>VLOOKUP(A352,'DATA for 227'!$B:$J,8,FALSE)</f>
        <v>#N/A</v>
      </c>
      <c r="E352" s="50" t="e">
        <f>VLOOKUP($A352,'DATA for 227'!$B:$R,9,FALSE)</f>
        <v>#N/A</v>
      </c>
      <c r="F352" s="50"/>
    </row>
    <row r="353" spans="1:6" ht="86.4" x14ac:dyDescent="0.55000000000000004">
      <c r="A353" s="130" t="s">
        <v>675</v>
      </c>
      <c r="B353" s="132">
        <v>1</v>
      </c>
      <c r="D353" s="50" t="str">
        <f>VLOOKUP(A353,'DATA for 227'!$B:$J,8,FALSE)</f>
        <v>Commercial lighting: Tubelight Series, Refrigeration Light Series, Magnetic Strip Series, Edge-Lit Panel Light Series, Troffer Series,                                                                                 Industrial lighting: High Bay Series, Retrofit Lamp Series, Corn Bulb Lamp Series, Grow Light Series, Retrofit Kit Series, Canopy Series, Yard Light Series, Flood Light Series, Shoebox Parking Lot Series, Wallpack Series</v>
      </c>
      <c r="E353" s="50" t="str">
        <f>VLOOKUP($A353,'DATA for 227'!$B:$R,9,FALSE)</f>
        <v xml:space="preserve">We began manufacturing LED lights in 2005 as an OEM for internationally renowned brands and for our own consumption. IKIO manufactures a wide range of commercial, industrial, and residential LED lighting in its world-class ISO 9001 certified facilities.; We manufacture high quality industrial, commercial and residential LED lighting products and deliver directly to our customers. We also ODM for many Global lighting companies. </v>
      </c>
      <c r="F353" s="50"/>
    </row>
    <row r="354" spans="1:6" x14ac:dyDescent="0.55000000000000004">
      <c r="A354" s="12" t="s">
        <v>1411</v>
      </c>
      <c r="B354" s="132">
        <v>226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01ECD-43EE-487C-8AEF-1223CCAD01E1}">
  <dimension ref="A3:H169"/>
  <sheetViews>
    <sheetView workbookViewId="0">
      <selection activeCell="H4" sqref="H4"/>
    </sheetView>
  </sheetViews>
  <sheetFormatPr defaultRowHeight="14.4" x14ac:dyDescent="0.55000000000000004"/>
  <cols>
    <col min="1" max="1" width="32.3125" customWidth="1"/>
    <col min="2" max="2" width="22.89453125" customWidth="1"/>
    <col min="4" max="4" width="35.68359375" customWidth="1"/>
    <col min="7" max="7" width="30.41796875" customWidth="1"/>
  </cols>
  <sheetData>
    <row r="3" spans="1:8" s="75" customFormat="1" x14ac:dyDescent="0.55000000000000004">
      <c r="A3" s="75" t="s">
        <v>1353</v>
      </c>
      <c r="B3" s="75" t="s">
        <v>1354</v>
      </c>
      <c r="D3" s="75" t="s">
        <v>1355</v>
      </c>
      <c r="G3" s="75" t="s">
        <v>1356</v>
      </c>
    </row>
    <row r="4" spans="1:8" x14ac:dyDescent="0.55000000000000004">
      <c r="A4">
        <v>0</v>
      </c>
      <c r="B4">
        <v>30</v>
      </c>
      <c r="D4" t="s">
        <v>32</v>
      </c>
      <c r="E4">
        <v>1</v>
      </c>
      <c r="G4" s="75" t="s">
        <v>1357</v>
      </c>
      <c r="H4" s="75">
        <v>91</v>
      </c>
    </row>
    <row r="5" spans="1:8" x14ac:dyDescent="0.55000000000000004">
      <c r="A5" t="s">
        <v>682</v>
      </c>
      <c r="B5">
        <v>1</v>
      </c>
      <c r="D5" t="s">
        <v>455</v>
      </c>
      <c r="E5">
        <v>1</v>
      </c>
      <c r="G5" s="75" t="s">
        <v>82</v>
      </c>
      <c r="H5" s="75">
        <v>12</v>
      </c>
    </row>
    <row r="6" spans="1:8" x14ac:dyDescent="0.55000000000000004">
      <c r="A6" t="s">
        <v>131</v>
      </c>
      <c r="B6">
        <v>1</v>
      </c>
      <c r="D6" t="s">
        <v>88</v>
      </c>
      <c r="E6">
        <v>4</v>
      </c>
      <c r="G6" s="75" t="s">
        <v>1358</v>
      </c>
      <c r="H6" s="75">
        <v>11</v>
      </c>
    </row>
    <row r="7" spans="1:8" x14ac:dyDescent="0.55000000000000004">
      <c r="A7" t="s">
        <v>121</v>
      </c>
      <c r="B7">
        <v>1</v>
      </c>
      <c r="D7" t="s">
        <v>557</v>
      </c>
      <c r="E7">
        <v>1</v>
      </c>
      <c r="G7" s="75" t="s">
        <v>1359</v>
      </c>
      <c r="H7" s="75">
        <v>9</v>
      </c>
    </row>
    <row r="8" spans="1:8" x14ac:dyDescent="0.55000000000000004">
      <c r="A8" t="s">
        <v>591</v>
      </c>
      <c r="B8">
        <v>1</v>
      </c>
      <c r="D8" t="s">
        <v>627</v>
      </c>
      <c r="E8">
        <v>1</v>
      </c>
      <c r="G8" s="75" t="s">
        <v>1360</v>
      </c>
      <c r="H8" s="75">
        <v>7</v>
      </c>
    </row>
    <row r="9" spans="1:8" x14ac:dyDescent="0.55000000000000004">
      <c r="A9" t="s">
        <v>138</v>
      </c>
      <c r="B9">
        <v>1</v>
      </c>
      <c r="D9" t="s">
        <v>623</v>
      </c>
      <c r="E9">
        <v>1</v>
      </c>
      <c r="G9" s="75" t="s">
        <v>382</v>
      </c>
      <c r="H9" s="75">
        <v>6</v>
      </c>
    </row>
    <row r="10" spans="1:8" x14ac:dyDescent="0.55000000000000004">
      <c r="A10" t="s">
        <v>79</v>
      </c>
      <c r="B10">
        <v>1</v>
      </c>
      <c r="D10" t="s">
        <v>60</v>
      </c>
      <c r="E10">
        <v>1</v>
      </c>
      <c r="G10" s="75" t="s">
        <v>1361</v>
      </c>
      <c r="H10" s="75">
        <v>4</v>
      </c>
    </row>
    <row r="11" spans="1:8" x14ac:dyDescent="0.55000000000000004">
      <c r="A11" t="s">
        <v>397</v>
      </c>
      <c r="B11">
        <v>1</v>
      </c>
      <c r="D11" t="s">
        <v>1243</v>
      </c>
      <c r="E11">
        <v>1</v>
      </c>
      <c r="G11" s="75" t="s">
        <v>1362</v>
      </c>
      <c r="H11" s="75">
        <v>86</v>
      </c>
    </row>
    <row r="12" spans="1:8" x14ac:dyDescent="0.55000000000000004">
      <c r="A12" t="s">
        <v>645</v>
      </c>
      <c r="B12">
        <v>1</v>
      </c>
      <c r="D12" t="s">
        <v>474</v>
      </c>
      <c r="E12">
        <v>1</v>
      </c>
      <c r="G12" s="75" t="s">
        <v>1548</v>
      </c>
      <c r="H12" s="75">
        <v>8</v>
      </c>
    </row>
    <row r="13" spans="1:8" x14ac:dyDescent="0.55000000000000004">
      <c r="A13" t="s">
        <v>515</v>
      </c>
      <c r="B13">
        <v>1</v>
      </c>
      <c r="D13" t="s">
        <v>391</v>
      </c>
      <c r="E13">
        <v>1</v>
      </c>
    </row>
    <row r="14" spans="1:8" x14ac:dyDescent="0.55000000000000004">
      <c r="A14" t="s">
        <v>507</v>
      </c>
      <c r="B14">
        <v>1</v>
      </c>
      <c r="D14" t="s">
        <v>813</v>
      </c>
      <c r="E14">
        <v>1</v>
      </c>
    </row>
    <row r="15" spans="1:8" x14ac:dyDescent="0.55000000000000004">
      <c r="A15" t="s">
        <v>428</v>
      </c>
      <c r="B15">
        <v>1</v>
      </c>
      <c r="D15" t="s">
        <v>407</v>
      </c>
      <c r="E15">
        <v>1</v>
      </c>
    </row>
    <row r="16" spans="1:8" x14ac:dyDescent="0.55000000000000004">
      <c r="A16" t="s">
        <v>479</v>
      </c>
      <c r="B16">
        <v>1</v>
      </c>
      <c r="D16" t="s">
        <v>250</v>
      </c>
      <c r="E16">
        <v>1</v>
      </c>
    </row>
    <row r="17" spans="1:8" x14ac:dyDescent="0.55000000000000004">
      <c r="A17" t="s">
        <v>664</v>
      </c>
      <c r="B17">
        <v>2</v>
      </c>
      <c r="D17" t="s">
        <v>469</v>
      </c>
      <c r="E17">
        <v>1</v>
      </c>
    </row>
    <row r="18" spans="1:8" x14ac:dyDescent="0.55000000000000004">
      <c r="A18" t="s">
        <v>534</v>
      </c>
      <c r="B18">
        <v>2</v>
      </c>
      <c r="D18" t="s">
        <v>1235</v>
      </c>
      <c r="E18">
        <v>1</v>
      </c>
    </row>
    <row r="19" spans="1:8" x14ac:dyDescent="0.55000000000000004">
      <c r="A19" t="s">
        <v>199</v>
      </c>
      <c r="B19">
        <v>1</v>
      </c>
      <c r="D19" t="s">
        <v>39</v>
      </c>
      <c r="E19">
        <v>1</v>
      </c>
    </row>
    <row r="20" spans="1:8" x14ac:dyDescent="0.55000000000000004">
      <c r="A20" t="s">
        <v>374</v>
      </c>
      <c r="B20">
        <v>1</v>
      </c>
      <c r="D20" t="s">
        <v>236</v>
      </c>
      <c r="E20">
        <v>1</v>
      </c>
      <c r="G20" s="75" t="s">
        <v>1363</v>
      </c>
    </row>
    <row r="21" spans="1:8" x14ac:dyDescent="0.55000000000000004">
      <c r="A21" t="s">
        <v>1258</v>
      </c>
      <c r="B21">
        <v>1</v>
      </c>
      <c r="D21" t="s">
        <v>289</v>
      </c>
      <c r="E21">
        <v>1</v>
      </c>
      <c r="G21" s="75" t="s">
        <v>1364</v>
      </c>
      <c r="H21" s="75">
        <v>103</v>
      </c>
    </row>
    <row r="22" spans="1:8" x14ac:dyDescent="0.55000000000000004">
      <c r="A22" t="s">
        <v>66</v>
      </c>
      <c r="B22">
        <v>3</v>
      </c>
      <c r="D22" t="s">
        <v>591</v>
      </c>
      <c r="E22">
        <v>1</v>
      </c>
      <c r="G22" s="75" t="s">
        <v>1365</v>
      </c>
      <c r="H22" s="75">
        <v>81</v>
      </c>
    </row>
    <row r="23" spans="1:8" x14ac:dyDescent="0.55000000000000004">
      <c r="A23" t="s">
        <v>303</v>
      </c>
      <c r="B23">
        <v>2</v>
      </c>
      <c r="D23" t="s">
        <v>534</v>
      </c>
      <c r="E23">
        <v>2</v>
      </c>
      <c r="G23" s="75" t="s">
        <v>1366</v>
      </c>
      <c r="H23" s="75">
        <v>42</v>
      </c>
    </row>
    <row r="24" spans="1:8" x14ac:dyDescent="0.55000000000000004">
      <c r="A24" t="s">
        <v>634</v>
      </c>
      <c r="B24">
        <v>1</v>
      </c>
      <c r="D24" t="s">
        <v>1258</v>
      </c>
      <c r="E24">
        <v>1</v>
      </c>
    </row>
    <row r="25" spans="1:8" x14ac:dyDescent="0.55000000000000004">
      <c r="A25" t="s">
        <v>157</v>
      </c>
      <c r="B25">
        <v>1</v>
      </c>
      <c r="D25" t="s">
        <v>209</v>
      </c>
      <c r="E25">
        <v>1</v>
      </c>
    </row>
    <row r="26" spans="1:8" x14ac:dyDescent="0.55000000000000004">
      <c r="A26" t="s">
        <v>488</v>
      </c>
      <c r="B26">
        <v>1</v>
      </c>
      <c r="D26" t="s">
        <v>349</v>
      </c>
      <c r="E26">
        <v>1</v>
      </c>
    </row>
    <row r="27" spans="1:8" x14ac:dyDescent="0.55000000000000004">
      <c r="A27" t="s">
        <v>209</v>
      </c>
      <c r="B27">
        <v>1</v>
      </c>
      <c r="D27" t="s">
        <v>362</v>
      </c>
      <c r="E27">
        <v>1</v>
      </c>
    </row>
    <row r="28" spans="1:8" x14ac:dyDescent="0.55000000000000004">
      <c r="A28" t="s">
        <v>221</v>
      </c>
      <c r="B28">
        <v>1</v>
      </c>
      <c r="D28" t="s">
        <v>673</v>
      </c>
      <c r="E28">
        <v>1</v>
      </c>
    </row>
    <row r="29" spans="1:8" x14ac:dyDescent="0.55000000000000004">
      <c r="A29" t="s">
        <v>349</v>
      </c>
      <c r="B29">
        <v>1</v>
      </c>
      <c r="D29" t="s">
        <v>566</v>
      </c>
      <c r="E29">
        <v>1</v>
      </c>
    </row>
    <row r="30" spans="1:8" x14ac:dyDescent="0.55000000000000004">
      <c r="A30" t="s">
        <v>50</v>
      </c>
      <c r="B30">
        <v>1</v>
      </c>
      <c r="D30" t="s">
        <v>1238</v>
      </c>
      <c r="E30">
        <v>1</v>
      </c>
    </row>
    <row r="31" spans="1:8" x14ac:dyDescent="0.55000000000000004">
      <c r="A31" t="s">
        <v>162</v>
      </c>
      <c r="B31">
        <v>6</v>
      </c>
      <c r="D31" t="s">
        <v>1229</v>
      </c>
      <c r="E31">
        <v>1</v>
      </c>
    </row>
    <row r="32" spans="1:8" x14ac:dyDescent="0.55000000000000004">
      <c r="A32" t="s">
        <v>44</v>
      </c>
      <c r="B32">
        <v>1</v>
      </c>
      <c r="D32" t="s">
        <v>1254</v>
      </c>
      <c r="E32">
        <v>1</v>
      </c>
    </row>
    <row r="33" spans="1:5" x14ac:dyDescent="0.55000000000000004">
      <c r="A33" t="s">
        <v>316</v>
      </c>
      <c r="B33">
        <v>1</v>
      </c>
      <c r="D33" t="s">
        <v>82</v>
      </c>
      <c r="E33">
        <v>9</v>
      </c>
    </row>
    <row r="34" spans="1:5" x14ac:dyDescent="0.55000000000000004">
      <c r="A34" t="s">
        <v>170</v>
      </c>
      <c r="B34">
        <v>1</v>
      </c>
      <c r="D34" t="s">
        <v>677</v>
      </c>
      <c r="E34">
        <v>1</v>
      </c>
    </row>
    <row r="35" spans="1:5" x14ac:dyDescent="0.55000000000000004">
      <c r="A35" t="s">
        <v>451</v>
      </c>
      <c r="B35">
        <v>1</v>
      </c>
      <c r="D35" t="s">
        <v>1277</v>
      </c>
      <c r="E35">
        <v>1</v>
      </c>
    </row>
    <row r="36" spans="1:5" x14ac:dyDescent="0.55000000000000004">
      <c r="A36" t="s">
        <v>362</v>
      </c>
      <c r="B36">
        <v>1</v>
      </c>
      <c r="D36" t="s">
        <v>1245</v>
      </c>
      <c r="E36">
        <v>1</v>
      </c>
    </row>
    <row r="37" spans="1:5" x14ac:dyDescent="0.55000000000000004">
      <c r="A37" t="s">
        <v>673</v>
      </c>
      <c r="B37">
        <v>1</v>
      </c>
      <c r="D37" t="s">
        <v>746</v>
      </c>
      <c r="E37">
        <v>1</v>
      </c>
    </row>
    <row r="38" spans="1:5" x14ac:dyDescent="0.55000000000000004">
      <c r="A38" t="s">
        <v>152</v>
      </c>
      <c r="B38">
        <v>1</v>
      </c>
      <c r="D38" t="s">
        <v>803</v>
      </c>
      <c r="E38">
        <v>1</v>
      </c>
    </row>
    <row r="39" spans="1:5" x14ac:dyDescent="0.55000000000000004">
      <c r="A39" t="s">
        <v>357</v>
      </c>
      <c r="B39">
        <v>1</v>
      </c>
      <c r="D39" t="s">
        <v>813</v>
      </c>
      <c r="E39">
        <v>1</v>
      </c>
    </row>
    <row r="40" spans="1:5" x14ac:dyDescent="0.55000000000000004">
      <c r="A40" t="s">
        <v>691</v>
      </c>
      <c r="B40">
        <v>1</v>
      </c>
      <c r="D40" t="s">
        <v>1229</v>
      </c>
      <c r="E40">
        <v>1</v>
      </c>
    </row>
    <row r="41" spans="1:5" x14ac:dyDescent="0.55000000000000004">
      <c r="A41" t="s">
        <v>147</v>
      </c>
      <c r="B41">
        <v>1</v>
      </c>
      <c r="D41" t="s">
        <v>713</v>
      </c>
      <c r="E41">
        <v>1</v>
      </c>
    </row>
    <row r="42" spans="1:5" x14ac:dyDescent="0.55000000000000004">
      <c r="A42" t="s">
        <v>54</v>
      </c>
      <c r="B42">
        <v>1</v>
      </c>
      <c r="D42" t="s">
        <v>623</v>
      </c>
      <c r="E42">
        <v>1</v>
      </c>
    </row>
    <row r="43" spans="1:5" x14ac:dyDescent="0.55000000000000004">
      <c r="A43" t="s">
        <v>566</v>
      </c>
      <c r="B43">
        <v>1</v>
      </c>
      <c r="D43" t="s">
        <v>1367</v>
      </c>
      <c r="E43">
        <v>1</v>
      </c>
    </row>
    <row r="44" spans="1:5" x14ac:dyDescent="0.55000000000000004">
      <c r="A44" t="s">
        <v>1238</v>
      </c>
      <c r="B44">
        <v>1</v>
      </c>
      <c r="D44" t="s">
        <v>1368</v>
      </c>
      <c r="E44">
        <v>1</v>
      </c>
    </row>
    <row r="45" spans="1:5" x14ac:dyDescent="0.55000000000000004">
      <c r="A45" t="s">
        <v>28</v>
      </c>
      <c r="B45">
        <v>1</v>
      </c>
      <c r="D45" t="s">
        <v>1369</v>
      </c>
      <c r="E45">
        <v>1</v>
      </c>
    </row>
    <row r="46" spans="1:5" x14ac:dyDescent="0.55000000000000004">
      <c r="A46" t="s">
        <v>582</v>
      </c>
      <c r="B46">
        <v>2</v>
      </c>
      <c r="D46" t="s">
        <v>1370</v>
      </c>
      <c r="E46">
        <v>2</v>
      </c>
    </row>
    <row r="47" spans="1:5" x14ac:dyDescent="0.55000000000000004">
      <c r="A47" t="s">
        <v>1214</v>
      </c>
      <c r="B47">
        <v>4</v>
      </c>
      <c r="D47" t="s">
        <v>1371</v>
      </c>
      <c r="E47">
        <v>1</v>
      </c>
    </row>
    <row r="48" spans="1:5" x14ac:dyDescent="0.55000000000000004">
      <c r="A48" t="s">
        <v>618</v>
      </c>
      <c r="B48">
        <v>1</v>
      </c>
      <c r="D48" t="s">
        <v>1372</v>
      </c>
      <c r="E48">
        <v>1</v>
      </c>
    </row>
    <row r="49" spans="1:5" x14ac:dyDescent="0.55000000000000004">
      <c r="A49" t="s">
        <v>570</v>
      </c>
      <c r="B49">
        <v>1</v>
      </c>
      <c r="D49" t="s">
        <v>1373</v>
      </c>
      <c r="E49">
        <v>1</v>
      </c>
    </row>
    <row r="50" spans="1:5" x14ac:dyDescent="0.55000000000000004">
      <c r="A50" t="s">
        <v>88</v>
      </c>
      <c r="B50">
        <v>4</v>
      </c>
      <c r="D50" t="s">
        <v>1374</v>
      </c>
      <c r="E50">
        <v>1</v>
      </c>
    </row>
    <row r="51" spans="1:5" x14ac:dyDescent="0.55000000000000004">
      <c r="A51" t="s">
        <v>557</v>
      </c>
      <c r="B51">
        <v>1</v>
      </c>
      <c r="D51" t="s">
        <v>1375</v>
      </c>
      <c r="E51">
        <v>1</v>
      </c>
    </row>
    <row r="52" spans="1:5" x14ac:dyDescent="0.55000000000000004">
      <c r="A52" t="s">
        <v>627</v>
      </c>
      <c r="B52">
        <v>1</v>
      </c>
      <c r="D52" t="s">
        <v>1376</v>
      </c>
      <c r="E52">
        <v>1</v>
      </c>
    </row>
    <row r="53" spans="1:5" x14ac:dyDescent="0.55000000000000004">
      <c r="A53" t="s">
        <v>623</v>
      </c>
      <c r="B53">
        <v>1</v>
      </c>
      <c r="D53" t="s">
        <v>1377</v>
      </c>
      <c r="E53">
        <v>1</v>
      </c>
    </row>
    <row r="54" spans="1:5" x14ac:dyDescent="0.55000000000000004">
      <c r="A54" t="s">
        <v>60</v>
      </c>
      <c r="B54">
        <v>1</v>
      </c>
      <c r="D54" t="s">
        <v>1378</v>
      </c>
      <c r="E54">
        <v>1</v>
      </c>
    </row>
    <row r="55" spans="1:5" x14ac:dyDescent="0.55000000000000004">
      <c r="A55" t="s">
        <v>1243</v>
      </c>
      <c r="B55">
        <v>1</v>
      </c>
      <c r="D55" t="s">
        <v>1379</v>
      </c>
      <c r="E55">
        <v>1</v>
      </c>
    </row>
    <row r="56" spans="1:5" x14ac:dyDescent="0.55000000000000004">
      <c r="A56" t="s">
        <v>474</v>
      </c>
      <c r="B56">
        <v>1</v>
      </c>
      <c r="D56" t="s">
        <v>1380</v>
      </c>
      <c r="E56">
        <v>1</v>
      </c>
    </row>
    <row r="57" spans="1:5" x14ac:dyDescent="0.55000000000000004">
      <c r="A57" t="s">
        <v>391</v>
      </c>
      <c r="B57">
        <v>1</v>
      </c>
      <c r="D57" t="s">
        <v>1381</v>
      </c>
      <c r="E57">
        <v>1</v>
      </c>
    </row>
    <row r="58" spans="1:5" x14ac:dyDescent="0.55000000000000004">
      <c r="A58" t="s">
        <v>813</v>
      </c>
      <c r="B58">
        <v>1</v>
      </c>
      <c r="D58" t="s">
        <v>1382</v>
      </c>
      <c r="E58">
        <v>1</v>
      </c>
    </row>
    <row r="59" spans="1:5" x14ac:dyDescent="0.55000000000000004">
      <c r="A59" t="s">
        <v>407</v>
      </c>
      <c r="B59">
        <v>1</v>
      </c>
      <c r="D59" t="s">
        <v>1383</v>
      </c>
      <c r="E59">
        <v>1</v>
      </c>
    </row>
    <row r="60" spans="1:5" x14ac:dyDescent="0.55000000000000004">
      <c r="A60" t="s">
        <v>250</v>
      </c>
      <c r="B60">
        <v>1</v>
      </c>
      <c r="D60" t="s">
        <v>1384</v>
      </c>
      <c r="E60">
        <v>1</v>
      </c>
    </row>
    <row r="61" spans="1:5" x14ac:dyDescent="0.55000000000000004">
      <c r="A61" t="s">
        <v>469</v>
      </c>
      <c r="B61">
        <v>1</v>
      </c>
      <c r="D61" t="s">
        <v>1385</v>
      </c>
      <c r="E61">
        <v>1</v>
      </c>
    </row>
    <row r="62" spans="1:5" x14ac:dyDescent="0.55000000000000004">
      <c r="A62" t="s">
        <v>1235</v>
      </c>
      <c r="B62">
        <v>1</v>
      </c>
      <c r="D62" t="s">
        <v>1386</v>
      </c>
      <c r="E62">
        <v>1</v>
      </c>
    </row>
    <row r="63" spans="1:5" x14ac:dyDescent="0.55000000000000004">
      <c r="A63" t="s">
        <v>39</v>
      </c>
      <c r="B63">
        <v>1</v>
      </c>
      <c r="D63" t="s">
        <v>1387</v>
      </c>
      <c r="E63">
        <v>1</v>
      </c>
    </row>
    <row r="64" spans="1:5" x14ac:dyDescent="0.55000000000000004">
      <c r="A64" t="s">
        <v>236</v>
      </c>
      <c r="B64">
        <v>1</v>
      </c>
      <c r="D64" t="s">
        <v>1388</v>
      </c>
      <c r="E64">
        <v>1</v>
      </c>
    </row>
    <row r="65" spans="1:5" x14ac:dyDescent="0.55000000000000004">
      <c r="A65" t="s">
        <v>289</v>
      </c>
      <c r="B65">
        <v>1</v>
      </c>
      <c r="D65" t="s">
        <v>1389</v>
      </c>
      <c r="E65">
        <v>1</v>
      </c>
    </row>
    <row r="66" spans="1:5" x14ac:dyDescent="0.55000000000000004">
      <c r="A66" t="s">
        <v>143</v>
      </c>
      <c r="B66">
        <v>1</v>
      </c>
      <c r="D66" t="s">
        <v>1390</v>
      </c>
      <c r="E66">
        <v>1</v>
      </c>
    </row>
    <row r="67" spans="1:5" x14ac:dyDescent="0.55000000000000004">
      <c r="A67" t="s">
        <v>402</v>
      </c>
      <c r="B67">
        <v>1</v>
      </c>
      <c r="D67" t="s">
        <v>1391</v>
      </c>
      <c r="E67">
        <v>1</v>
      </c>
    </row>
    <row r="68" spans="1:5" x14ac:dyDescent="0.55000000000000004">
      <c r="A68" t="s">
        <v>1229</v>
      </c>
      <c r="B68">
        <v>2</v>
      </c>
      <c r="D68" t="s">
        <v>1392</v>
      </c>
      <c r="E68">
        <v>1</v>
      </c>
    </row>
    <row r="69" spans="1:5" x14ac:dyDescent="0.55000000000000004">
      <c r="A69" t="s">
        <v>612</v>
      </c>
      <c r="B69">
        <v>1</v>
      </c>
      <c r="D69" t="s">
        <v>1393</v>
      </c>
      <c r="E69">
        <v>1</v>
      </c>
    </row>
    <row r="70" spans="1:5" x14ac:dyDescent="0.55000000000000004">
      <c r="A70" t="s">
        <v>1254</v>
      </c>
      <c r="B70">
        <v>1</v>
      </c>
      <c r="D70" t="s">
        <v>1394</v>
      </c>
      <c r="E70">
        <v>1</v>
      </c>
    </row>
    <row r="71" spans="1:5" x14ac:dyDescent="0.55000000000000004">
      <c r="A71" t="s">
        <v>526</v>
      </c>
      <c r="B71">
        <v>1</v>
      </c>
      <c r="D71" t="s">
        <v>1395</v>
      </c>
      <c r="E71">
        <v>1</v>
      </c>
    </row>
    <row r="72" spans="1:5" x14ac:dyDescent="0.55000000000000004">
      <c r="A72" t="s">
        <v>191</v>
      </c>
      <c r="B72">
        <v>1</v>
      </c>
      <c r="D72" t="s">
        <v>1396</v>
      </c>
      <c r="E72">
        <v>1</v>
      </c>
    </row>
    <row r="73" spans="1:5" x14ac:dyDescent="0.55000000000000004">
      <c r="A73" t="s">
        <v>82</v>
      </c>
      <c r="B73">
        <v>9</v>
      </c>
      <c r="D73" t="s">
        <v>1397</v>
      </c>
      <c r="E73">
        <v>2</v>
      </c>
    </row>
    <row r="74" spans="1:5" x14ac:dyDescent="0.55000000000000004">
      <c r="A74" t="s">
        <v>677</v>
      </c>
      <c r="B74">
        <v>1</v>
      </c>
      <c r="D74" t="s">
        <v>1398</v>
      </c>
      <c r="E74">
        <v>1</v>
      </c>
    </row>
    <row r="75" spans="1:5" x14ac:dyDescent="0.55000000000000004">
      <c r="A75" t="s">
        <v>344</v>
      </c>
      <c r="B75">
        <v>1</v>
      </c>
      <c r="D75" t="s">
        <v>1399</v>
      </c>
      <c r="E75">
        <v>1</v>
      </c>
    </row>
    <row r="76" spans="1:5" x14ac:dyDescent="0.55000000000000004">
      <c r="A76" t="s">
        <v>166</v>
      </c>
      <c r="B76">
        <v>1</v>
      </c>
      <c r="D76" t="s">
        <v>1400</v>
      </c>
      <c r="E76">
        <v>1</v>
      </c>
    </row>
    <row r="77" spans="1:5" x14ac:dyDescent="0.55000000000000004">
      <c r="A77" t="s">
        <v>1277</v>
      </c>
      <c r="B77">
        <v>1</v>
      </c>
      <c r="D77" t="s">
        <v>1401</v>
      </c>
      <c r="E77">
        <v>1</v>
      </c>
    </row>
    <row r="78" spans="1:5" x14ac:dyDescent="0.55000000000000004">
      <c r="A78" t="s">
        <v>460</v>
      </c>
      <c r="B78">
        <v>1</v>
      </c>
      <c r="D78" t="s">
        <v>1402</v>
      </c>
      <c r="E78">
        <v>1</v>
      </c>
    </row>
    <row r="79" spans="1:5" x14ac:dyDescent="0.55000000000000004">
      <c r="A79" t="s">
        <v>116</v>
      </c>
      <c r="B79">
        <v>1</v>
      </c>
      <c r="D79" t="s">
        <v>1403</v>
      </c>
      <c r="E79">
        <v>1</v>
      </c>
    </row>
    <row r="80" spans="1:5" x14ac:dyDescent="0.55000000000000004">
      <c r="A80" t="s">
        <v>422</v>
      </c>
      <c r="B80">
        <v>1</v>
      </c>
      <c r="D80" t="s">
        <v>1404</v>
      </c>
      <c r="E80">
        <v>1</v>
      </c>
    </row>
    <row r="81" spans="1:5" x14ac:dyDescent="0.55000000000000004">
      <c r="A81" t="s">
        <v>20</v>
      </c>
      <c r="B81">
        <v>1</v>
      </c>
      <c r="D81" t="s">
        <v>1405</v>
      </c>
      <c r="E81">
        <v>1</v>
      </c>
    </row>
    <row r="82" spans="1:5" x14ac:dyDescent="0.55000000000000004">
      <c r="A82" t="s">
        <v>696</v>
      </c>
      <c r="B82">
        <v>1</v>
      </c>
      <c r="D82" t="s">
        <v>1406</v>
      </c>
      <c r="E82">
        <v>1</v>
      </c>
    </row>
    <row r="83" spans="1:5" x14ac:dyDescent="0.55000000000000004">
      <c r="A83" t="s">
        <v>75</v>
      </c>
      <c r="B83">
        <v>1</v>
      </c>
      <c r="D83" t="s">
        <v>1407</v>
      </c>
      <c r="E83">
        <v>1</v>
      </c>
    </row>
    <row r="84" spans="1:5" x14ac:dyDescent="0.55000000000000004">
      <c r="A84" t="s">
        <v>605</v>
      </c>
      <c r="B84">
        <v>3</v>
      </c>
      <c r="D84" t="s">
        <v>1408</v>
      </c>
      <c r="E84">
        <v>1</v>
      </c>
    </row>
    <row r="85" spans="1:5" x14ac:dyDescent="0.55000000000000004">
      <c r="A85" t="s">
        <v>586</v>
      </c>
      <c r="B85">
        <v>1</v>
      </c>
      <c r="D85" t="s">
        <v>1409</v>
      </c>
      <c r="E85">
        <v>1</v>
      </c>
    </row>
    <row r="86" spans="1:5" x14ac:dyDescent="0.55000000000000004">
      <c r="A86" t="s">
        <v>382</v>
      </c>
      <c r="B86">
        <v>2</v>
      </c>
      <c r="D86" t="s">
        <v>1410</v>
      </c>
      <c r="E86">
        <v>1</v>
      </c>
    </row>
    <row r="87" spans="1:5" x14ac:dyDescent="0.55000000000000004">
      <c r="A87" t="s">
        <v>687</v>
      </c>
      <c r="B87">
        <v>1</v>
      </c>
      <c r="D87" t="s">
        <v>1349</v>
      </c>
      <c r="E87">
        <v>1</v>
      </c>
    </row>
    <row r="88" spans="1:5" x14ac:dyDescent="0.55000000000000004">
      <c r="A88" t="s">
        <v>444</v>
      </c>
      <c r="B88">
        <v>1</v>
      </c>
      <c r="D88" t="s">
        <v>1350</v>
      </c>
      <c r="E88">
        <v>1</v>
      </c>
    </row>
    <row r="89" spans="1:5" x14ac:dyDescent="0.55000000000000004">
      <c r="A89" t="s">
        <v>324</v>
      </c>
      <c r="B89">
        <v>1</v>
      </c>
      <c r="D89" t="s">
        <v>1351</v>
      </c>
      <c r="E89">
        <v>1</v>
      </c>
    </row>
    <row r="90" spans="1:5" x14ac:dyDescent="0.55000000000000004">
      <c r="A90" t="s">
        <v>333</v>
      </c>
      <c r="B90">
        <v>2</v>
      </c>
      <c r="D90" t="s">
        <v>1352</v>
      </c>
      <c r="E90">
        <v>1</v>
      </c>
    </row>
    <row r="91" spans="1:5" x14ac:dyDescent="0.55000000000000004">
      <c r="A91" t="s">
        <v>262</v>
      </c>
      <c r="B91">
        <v>1</v>
      </c>
      <c r="D91" t="s">
        <v>324</v>
      </c>
      <c r="E91">
        <v>1</v>
      </c>
    </row>
    <row r="92" spans="1:5" x14ac:dyDescent="0.55000000000000004">
      <c r="A92" t="s">
        <v>641</v>
      </c>
      <c r="B92">
        <v>1</v>
      </c>
      <c r="D92" t="s">
        <v>767</v>
      </c>
      <c r="E92">
        <v>1</v>
      </c>
    </row>
    <row r="93" spans="1:5" x14ac:dyDescent="0.55000000000000004">
      <c r="A93" t="s">
        <v>294</v>
      </c>
      <c r="B93">
        <v>1</v>
      </c>
    </row>
    <row r="94" spans="1:5" x14ac:dyDescent="0.55000000000000004">
      <c r="A94" t="s">
        <v>1247</v>
      </c>
      <c r="B94">
        <v>1</v>
      </c>
    </row>
    <row r="95" spans="1:5" x14ac:dyDescent="0.55000000000000004">
      <c r="A95" t="s">
        <v>101</v>
      </c>
      <c r="B95">
        <v>1</v>
      </c>
      <c r="D95" s="75" t="s">
        <v>1411</v>
      </c>
      <c r="E95" s="75">
        <v>103</v>
      </c>
    </row>
    <row r="96" spans="1:5" x14ac:dyDescent="0.55000000000000004">
      <c r="A96" t="s">
        <v>216</v>
      </c>
      <c r="B96">
        <v>1</v>
      </c>
      <c r="D96" s="75" t="s">
        <v>1412</v>
      </c>
      <c r="E96" s="75">
        <v>12</v>
      </c>
    </row>
    <row r="97" spans="1:2" x14ac:dyDescent="0.55000000000000004">
      <c r="A97" t="s">
        <v>1245</v>
      </c>
      <c r="B97">
        <v>1</v>
      </c>
    </row>
    <row r="98" spans="1:2" x14ac:dyDescent="0.55000000000000004">
      <c r="A98" t="s">
        <v>704</v>
      </c>
      <c r="B98">
        <v>1</v>
      </c>
    </row>
    <row r="99" spans="1:2" x14ac:dyDescent="0.55000000000000004">
      <c r="A99" t="s">
        <v>713</v>
      </c>
      <c r="B99">
        <v>1</v>
      </c>
    </row>
    <row r="100" spans="1:2" x14ac:dyDescent="0.55000000000000004">
      <c r="A100" t="s">
        <v>726</v>
      </c>
      <c r="B100">
        <v>1</v>
      </c>
    </row>
    <row r="101" spans="1:2" x14ac:dyDescent="0.55000000000000004">
      <c r="A101" t="s">
        <v>730</v>
      </c>
      <c r="B101">
        <v>1</v>
      </c>
    </row>
    <row r="102" spans="1:2" x14ac:dyDescent="0.55000000000000004">
      <c r="A102" t="s">
        <v>741</v>
      </c>
      <c r="B102">
        <v>1</v>
      </c>
    </row>
    <row r="103" spans="1:2" x14ac:dyDescent="0.55000000000000004">
      <c r="A103" t="s">
        <v>746</v>
      </c>
      <c r="B103">
        <v>1</v>
      </c>
    </row>
    <row r="104" spans="1:2" x14ac:dyDescent="0.55000000000000004">
      <c r="A104" t="s">
        <v>751</v>
      </c>
      <c r="B104">
        <v>1</v>
      </c>
    </row>
    <row r="105" spans="1:2" x14ac:dyDescent="0.55000000000000004">
      <c r="A105" t="s">
        <v>758</v>
      </c>
      <c r="B105">
        <v>1</v>
      </c>
    </row>
    <row r="106" spans="1:2" x14ac:dyDescent="0.55000000000000004">
      <c r="A106" t="s">
        <v>763</v>
      </c>
      <c r="B106">
        <v>1</v>
      </c>
    </row>
    <row r="107" spans="1:2" x14ac:dyDescent="0.55000000000000004">
      <c r="A107" t="s">
        <v>767</v>
      </c>
      <c r="B107">
        <v>1</v>
      </c>
    </row>
    <row r="108" spans="1:2" x14ac:dyDescent="0.55000000000000004">
      <c r="A108" t="s">
        <v>772</v>
      </c>
      <c r="B108">
        <v>1</v>
      </c>
    </row>
    <row r="109" spans="1:2" x14ac:dyDescent="0.55000000000000004">
      <c r="A109" t="s">
        <v>775</v>
      </c>
      <c r="B109">
        <v>1</v>
      </c>
    </row>
    <row r="110" spans="1:2" x14ac:dyDescent="0.55000000000000004">
      <c r="A110" t="s">
        <v>786</v>
      </c>
      <c r="B110">
        <v>1</v>
      </c>
    </row>
    <row r="111" spans="1:2" x14ac:dyDescent="0.55000000000000004">
      <c r="A111" t="s">
        <v>791</v>
      </c>
      <c r="B111">
        <v>1</v>
      </c>
    </row>
    <row r="112" spans="1:2" x14ac:dyDescent="0.55000000000000004">
      <c r="A112" t="s">
        <v>796</v>
      </c>
      <c r="B112">
        <v>1</v>
      </c>
    </row>
    <row r="113" spans="1:2" x14ac:dyDescent="0.55000000000000004">
      <c r="A113" t="s">
        <v>799</v>
      </c>
      <c r="B113">
        <v>1</v>
      </c>
    </row>
    <row r="114" spans="1:2" x14ac:dyDescent="0.55000000000000004">
      <c r="A114" t="s">
        <v>803</v>
      </c>
      <c r="B114">
        <v>1</v>
      </c>
    </row>
    <row r="115" spans="1:2" x14ac:dyDescent="0.55000000000000004">
      <c r="A115" t="s">
        <v>816</v>
      </c>
      <c r="B115">
        <v>1</v>
      </c>
    </row>
    <row r="116" spans="1:2" x14ac:dyDescent="0.55000000000000004">
      <c r="A116" t="s">
        <v>819</v>
      </c>
      <c r="B116">
        <v>1</v>
      </c>
    </row>
    <row r="117" spans="1:2" x14ac:dyDescent="0.55000000000000004">
      <c r="A117" t="s">
        <v>830</v>
      </c>
      <c r="B117">
        <v>1</v>
      </c>
    </row>
    <row r="118" spans="1:2" x14ac:dyDescent="0.55000000000000004">
      <c r="A118" t="s">
        <v>834</v>
      </c>
      <c r="B118">
        <v>1</v>
      </c>
    </row>
    <row r="119" spans="1:2" x14ac:dyDescent="0.55000000000000004">
      <c r="A119" t="s">
        <v>837</v>
      </c>
      <c r="B119">
        <v>1</v>
      </c>
    </row>
    <row r="120" spans="1:2" x14ac:dyDescent="0.55000000000000004">
      <c r="A120" t="s">
        <v>843</v>
      </c>
      <c r="B120">
        <v>1</v>
      </c>
    </row>
    <row r="121" spans="1:2" x14ac:dyDescent="0.55000000000000004">
      <c r="A121" t="s">
        <v>1367</v>
      </c>
      <c r="B121">
        <v>1</v>
      </c>
    </row>
    <row r="122" spans="1:2" x14ac:dyDescent="0.55000000000000004">
      <c r="A122" t="s">
        <v>1368</v>
      </c>
      <c r="B122">
        <v>1</v>
      </c>
    </row>
    <row r="123" spans="1:2" x14ac:dyDescent="0.55000000000000004">
      <c r="A123" t="s">
        <v>1369</v>
      </c>
      <c r="B123">
        <v>1</v>
      </c>
    </row>
    <row r="124" spans="1:2" x14ac:dyDescent="0.55000000000000004">
      <c r="A124" t="s">
        <v>1370</v>
      </c>
      <c r="B124">
        <v>2</v>
      </c>
    </row>
    <row r="125" spans="1:2" x14ac:dyDescent="0.55000000000000004">
      <c r="A125" t="s">
        <v>1371</v>
      </c>
      <c r="B125">
        <v>1</v>
      </c>
    </row>
    <row r="126" spans="1:2" x14ac:dyDescent="0.55000000000000004">
      <c r="A126" t="s">
        <v>1372</v>
      </c>
      <c r="B126">
        <v>1</v>
      </c>
    </row>
    <row r="127" spans="1:2" x14ac:dyDescent="0.55000000000000004">
      <c r="A127" t="s">
        <v>1373</v>
      </c>
      <c r="B127">
        <v>1</v>
      </c>
    </row>
    <row r="128" spans="1:2" x14ac:dyDescent="0.55000000000000004">
      <c r="A128" t="s">
        <v>1374</v>
      </c>
      <c r="B128">
        <v>1</v>
      </c>
    </row>
    <row r="129" spans="1:2" x14ac:dyDescent="0.55000000000000004">
      <c r="A129" t="s">
        <v>1375</v>
      </c>
      <c r="B129">
        <v>1</v>
      </c>
    </row>
    <row r="130" spans="1:2" x14ac:dyDescent="0.55000000000000004">
      <c r="A130" t="s">
        <v>1376</v>
      </c>
      <c r="B130">
        <v>1</v>
      </c>
    </row>
    <row r="131" spans="1:2" x14ac:dyDescent="0.55000000000000004">
      <c r="A131" t="s">
        <v>1377</v>
      </c>
      <c r="B131">
        <v>1</v>
      </c>
    </row>
    <row r="132" spans="1:2" x14ac:dyDescent="0.55000000000000004">
      <c r="A132" t="s">
        <v>1378</v>
      </c>
      <c r="B132">
        <v>1</v>
      </c>
    </row>
    <row r="133" spans="1:2" x14ac:dyDescent="0.55000000000000004">
      <c r="A133" t="s">
        <v>1379</v>
      </c>
      <c r="B133">
        <v>1</v>
      </c>
    </row>
    <row r="134" spans="1:2" x14ac:dyDescent="0.55000000000000004">
      <c r="A134" t="s">
        <v>1380</v>
      </c>
      <c r="B134">
        <v>1</v>
      </c>
    </row>
    <row r="135" spans="1:2" x14ac:dyDescent="0.55000000000000004">
      <c r="A135" t="s">
        <v>1381</v>
      </c>
      <c r="B135">
        <v>1</v>
      </c>
    </row>
    <row r="136" spans="1:2" x14ac:dyDescent="0.55000000000000004">
      <c r="A136" t="s">
        <v>1382</v>
      </c>
      <c r="B136">
        <v>1</v>
      </c>
    </row>
    <row r="137" spans="1:2" x14ac:dyDescent="0.55000000000000004">
      <c r="A137" t="s">
        <v>1383</v>
      </c>
      <c r="B137">
        <v>1</v>
      </c>
    </row>
    <row r="138" spans="1:2" x14ac:dyDescent="0.55000000000000004">
      <c r="A138" t="s">
        <v>1384</v>
      </c>
      <c r="B138">
        <v>1</v>
      </c>
    </row>
    <row r="139" spans="1:2" x14ac:dyDescent="0.55000000000000004">
      <c r="A139" t="s">
        <v>1385</v>
      </c>
      <c r="B139">
        <v>1</v>
      </c>
    </row>
    <row r="140" spans="1:2" x14ac:dyDescent="0.55000000000000004">
      <c r="A140" t="s">
        <v>1386</v>
      </c>
      <c r="B140">
        <v>1</v>
      </c>
    </row>
    <row r="141" spans="1:2" x14ac:dyDescent="0.55000000000000004">
      <c r="A141" t="s">
        <v>1387</v>
      </c>
      <c r="B141">
        <v>1</v>
      </c>
    </row>
    <row r="142" spans="1:2" x14ac:dyDescent="0.55000000000000004">
      <c r="A142" t="s">
        <v>1388</v>
      </c>
      <c r="B142">
        <v>1</v>
      </c>
    </row>
    <row r="143" spans="1:2" x14ac:dyDescent="0.55000000000000004">
      <c r="A143" t="s">
        <v>1389</v>
      </c>
      <c r="B143">
        <v>1</v>
      </c>
    </row>
    <row r="144" spans="1:2" x14ac:dyDescent="0.55000000000000004">
      <c r="A144" t="s">
        <v>1390</v>
      </c>
      <c r="B144">
        <v>1</v>
      </c>
    </row>
    <row r="145" spans="1:2" x14ac:dyDescent="0.55000000000000004">
      <c r="A145" t="s">
        <v>1391</v>
      </c>
      <c r="B145">
        <v>1</v>
      </c>
    </row>
    <row r="146" spans="1:2" x14ac:dyDescent="0.55000000000000004">
      <c r="A146" t="s">
        <v>1392</v>
      </c>
      <c r="B146">
        <v>1</v>
      </c>
    </row>
    <row r="147" spans="1:2" x14ac:dyDescent="0.55000000000000004">
      <c r="A147" t="s">
        <v>1393</v>
      </c>
      <c r="B147">
        <v>1</v>
      </c>
    </row>
    <row r="148" spans="1:2" x14ac:dyDescent="0.55000000000000004">
      <c r="A148" t="s">
        <v>1394</v>
      </c>
      <c r="B148">
        <v>1</v>
      </c>
    </row>
    <row r="149" spans="1:2" x14ac:dyDescent="0.55000000000000004">
      <c r="A149" t="s">
        <v>1395</v>
      </c>
      <c r="B149">
        <v>1</v>
      </c>
    </row>
    <row r="150" spans="1:2" x14ac:dyDescent="0.55000000000000004">
      <c r="A150" t="s">
        <v>1396</v>
      </c>
      <c r="B150">
        <v>1</v>
      </c>
    </row>
    <row r="151" spans="1:2" x14ac:dyDescent="0.55000000000000004">
      <c r="A151" t="s">
        <v>1397</v>
      </c>
      <c r="B151">
        <v>2</v>
      </c>
    </row>
    <row r="152" spans="1:2" x14ac:dyDescent="0.55000000000000004">
      <c r="A152" t="s">
        <v>1398</v>
      </c>
      <c r="B152">
        <v>1</v>
      </c>
    </row>
    <row r="153" spans="1:2" x14ac:dyDescent="0.55000000000000004">
      <c r="A153" t="s">
        <v>1399</v>
      </c>
      <c r="B153">
        <v>1</v>
      </c>
    </row>
    <row r="154" spans="1:2" x14ac:dyDescent="0.55000000000000004">
      <c r="A154" t="s">
        <v>1400</v>
      </c>
      <c r="B154">
        <v>1</v>
      </c>
    </row>
    <row r="155" spans="1:2" x14ac:dyDescent="0.55000000000000004">
      <c r="A155" t="s">
        <v>1401</v>
      </c>
      <c r="B155">
        <v>1</v>
      </c>
    </row>
    <row r="156" spans="1:2" x14ac:dyDescent="0.55000000000000004">
      <c r="A156" t="s">
        <v>1402</v>
      </c>
      <c r="B156">
        <v>1</v>
      </c>
    </row>
    <row r="157" spans="1:2" x14ac:dyDescent="0.55000000000000004">
      <c r="A157" t="s">
        <v>1403</v>
      </c>
      <c r="B157">
        <v>1</v>
      </c>
    </row>
    <row r="158" spans="1:2" x14ac:dyDescent="0.55000000000000004">
      <c r="A158" t="s">
        <v>1404</v>
      </c>
      <c r="B158">
        <v>1</v>
      </c>
    </row>
    <row r="159" spans="1:2" x14ac:dyDescent="0.55000000000000004">
      <c r="A159" t="s">
        <v>1405</v>
      </c>
      <c r="B159">
        <v>1</v>
      </c>
    </row>
    <row r="160" spans="1:2" x14ac:dyDescent="0.55000000000000004">
      <c r="A160" t="s">
        <v>1406</v>
      </c>
      <c r="B160">
        <v>1</v>
      </c>
    </row>
    <row r="161" spans="1:2" x14ac:dyDescent="0.55000000000000004">
      <c r="A161" t="s">
        <v>1407</v>
      </c>
      <c r="B161">
        <v>1</v>
      </c>
    </row>
    <row r="162" spans="1:2" x14ac:dyDescent="0.55000000000000004">
      <c r="A162" t="s">
        <v>1408</v>
      </c>
      <c r="B162">
        <v>1</v>
      </c>
    </row>
    <row r="163" spans="1:2" x14ac:dyDescent="0.55000000000000004">
      <c r="A163" t="s">
        <v>1409</v>
      </c>
      <c r="B163">
        <v>1</v>
      </c>
    </row>
    <row r="164" spans="1:2" x14ac:dyDescent="0.55000000000000004">
      <c r="A164" t="s">
        <v>1410</v>
      </c>
      <c r="B164">
        <v>1</v>
      </c>
    </row>
    <row r="165" spans="1:2" x14ac:dyDescent="0.55000000000000004">
      <c r="A165" t="s">
        <v>1349</v>
      </c>
      <c r="B165">
        <v>1</v>
      </c>
    </row>
    <row r="166" spans="1:2" x14ac:dyDescent="0.55000000000000004">
      <c r="A166" t="s">
        <v>1350</v>
      </c>
      <c r="B166">
        <v>1</v>
      </c>
    </row>
    <row r="167" spans="1:2" x14ac:dyDescent="0.55000000000000004">
      <c r="A167" t="s">
        <v>1351</v>
      </c>
      <c r="B167">
        <v>1</v>
      </c>
    </row>
    <row r="168" spans="1:2" x14ac:dyDescent="0.55000000000000004">
      <c r="A168" t="s">
        <v>1352</v>
      </c>
      <c r="B168">
        <v>1</v>
      </c>
    </row>
    <row r="169" spans="1:2" s="75" customFormat="1" x14ac:dyDescent="0.55000000000000004">
      <c r="A169" s="75" t="s">
        <v>1411</v>
      </c>
      <c r="B169" s="75">
        <v>226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0"/>
  <sheetViews>
    <sheetView zoomScale="85" zoomScaleNormal="85" workbookViewId="0">
      <selection activeCell="G191" sqref="G191:H191"/>
    </sheetView>
  </sheetViews>
  <sheetFormatPr defaultRowHeight="14.4" x14ac:dyDescent="0.55000000000000004"/>
  <cols>
    <col min="1" max="1" width="10.89453125" customWidth="1"/>
    <col min="2" max="2" width="48.68359375" bestFit="1" customWidth="1"/>
    <col min="3" max="3" width="41.5234375" style="12" bestFit="1" customWidth="1"/>
    <col min="4" max="4" width="8.1015625" customWidth="1"/>
    <col min="5" max="5" width="6" customWidth="1"/>
    <col min="6" max="6" width="4.89453125" customWidth="1"/>
    <col min="7" max="7" width="20.1015625" style="50" customWidth="1"/>
    <col min="8" max="8" width="52.3125" style="50" customWidth="1"/>
    <col min="9" max="9" width="55.3125" style="50" customWidth="1"/>
    <col min="10" max="10" width="55.3125" bestFit="1" customWidth="1"/>
    <col min="11" max="11" width="22.5234375" customWidth="1"/>
    <col min="12" max="12" width="61.1015625" bestFit="1" customWidth="1"/>
    <col min="13" max="13" width="12" customWidth="1"/>
    <col min="14" max="14" width="13.89453125" bestFit="1" customWidth="1"/>
    <col min="15" max="15" width="14.1015625" bestFit="1" customWidth="1"/>
    <col min="16" max="16" width="12.68359375" bestFit="1" customWidth="1"/>
    <col min="17" max="17" width="13.5234375" bestFit="1" customWidth="1"/>
  </cols>
  <sheetData>
    <row r="1" spans="1:17" ht="201.6" x14ac:dyDescent="0.6">
      <c r="A1" s="26" t="s">
        <v>0</v>
      </c>
      <c r="B1" s="30" t="s">
        <v>1</v>
      </c>
      <c r="C1" s="51" t="s">
        <v>2</v>
      </c>
      <c r="D1" s="22" t="s">
        <v>3</v>
      </c>
      <c r="E1" s="22" t="s">
        <v>4</v>
      </c>
      <c r="F1" s="22" t="s">
        <v>5</v>
      </c>
      <c r="G1" s="40" t="s">
        <v>6</v>
      </c>
      <c r="H1" s="40" t="s">
        <v>7</v>
      </c>
      <c r="I1" s="40" t="s">
        <v>8</v>
      </c>
      <c r="J1" s="43" t="s">
        <v>9</v>
      </c>
      <c r="K1" s="26" t="s">
        <v>10</v>
      </c>
      <c r="L1" s="22" t="s">
        <v>11</v>
      </c>
      <c r="M1" s="40" t="s">
        <v>12</v>
      </c>
      <c r="N1" s="40" t="s">
        <v>13</v>
      </c>
      <c r="O1" s="40" t="s">
        <v>14</v>
      </c>
      <c r="P1" s="40" t="s">
        <v>15</v>
      </c>
      <c r="Q1" s="40" t="s">
        <v>16</v>
      </c>
    </row>
    <row r="2" spans="1:17" s="58" customFormat="1" ht="43.2" hidden="1" x14ac:dyDescent="0.55000000000000004">
      <c r="A2" s="53">
        <v>1</v>
      </c>
      <c r="B2" s="54" t="s">
        <v>17</v>
      </c>
      <c r="C2" s="55" t="s">
        <v>18</v>
      </c>
      <c r="D2" s="54">
        <f>IF('Final List'!$C2=0,0,1)</f>
        <v>1</v>
      </c>
      <c r="E2" s="54" t="s">
        <v>19</v>
      </c>
      <c r="F2" s="54"/>
      <c r="G2" s="56" t="s">
        <v>20</v>
      </c>
      <c r="H2" s="56" t="s">
        <v>21</v>
      </c>
      <c r="I2" s="56" t="s">
        <v>22</v>
      </c>
      <c r="J2" s="57" t="s">
        <v>23</v>
      </c>
      <c r="K2" s="53"/>
      <c r="L2" s="54"/>
      <c r="M2" s="58" t="s">
        <v>24</v>
      </c>
      <c r="N2" s="90"/>
      <c r="O2" s="90"/>
      <c r="P2" s="90"/>
      <c r="Q2" s="90"/>
    </row>
    <row r="3" spans="1:17" ht="57.6" hidden="1" x14ac:dyDescent="0.55000000000000004">
      <c r="A3" s="28">
        <v>2</v>
      </c>
      <c r="B3" s="24" t="s">
        <v>25</v>
      </c>
      <c r="C3" s="31" t="s">
        <v>26</v>
      </c>
      <c r="D3" s="24">
        <f>IF('Final List'!$C3=0,0,1)</f>
        <v>1</v>
      </c>
      <c r="E3" s="24" t="s">
        <v>27</v>
      </c>
      <c r="F3" s="24"/>
      <c r="G3" s="49" t="s">
        <v>28</v>
      </c>
      <c r="H3" s="49"/>
      <c r="I3" s="49" t="s">
        <v>29</v>
      </c>
      <c r="J3" s="2" t="s">
        <v>23</v>
      </c>
      <c r="K3" s="28" t="s">
        <v>27</v>
      </c>
      <c r="L3" s="24"/>
      <c r="M3" t="s">
        <v>24</v>
      </c>
      <c r="N3" s="90"/>
      <c r="O3" s="90"/>
      <c r="P3" s="90"/>
      <c r="Q3" s="90"/>
    </row>
    <row r="4" spans="1:17" ht="43.2" hidden="1" x14ac:dyDescent="0.55000000000000004">
      <c r="A4" s="27">
        <v>3</v>
      </c>
      <c r="B4" s="23" t="s">
        <v>30</v>
      </c>
      <c r="C4" s="32" t="s">
        <v>31</v>
      </c>
      <c r="D4" s="23">
        <f>IF('Final List'!$C4=0,0,1)</f>
        <v>1</v>
      </c>
      <c r="E4" s="23" t="s">
        <v>19</v>
      </c>
      <c r="F4" s="23"/>
      <c r="G4" s="48" t="s">
        <v>32</v>
      </c>
      <c r="H4" s="48" t="s">
        <v>33</v>
      </c>
      <c r="I4" s="48" t="s">
        <v>34</v>
      </c>
      <c r="J4" s="44" t="s">
        <v>23</v>
      </c>
      <c r="K4" s="27" t="s">
        <v>19</v>
      </c>
      <c r="L4" t="s">
        <v>35</v>
      </c>
      <c r="M4" t="s">
        <v>36</v>
      </c>
      <c r="N4" s="90"/>
      <c r="O4" s="90"/>
      <c r="P4" s="90"/>
      <c r="Q4" s="90"/>
    </row>
    <row r="5" spans="1:17" ht="28.8" hidden="1" x14ac:dyDescent="0.55000000000000004">
      <c r="A5" s="28">
        <v>4</v>
      </c>
      <c r="B5" s="24" t="s">
        <v>37</v>
      </c>
      <c r="C5" s="31" t="s">
        <v>38</v>
      </c>
      <c r="D5" s="24">
        <f>IF('Final List'!$C5=0,0,1)</f>
        <v>1</v>
      </c>
      <c r="E5" s="24" t="s">
        <v>27</v>
      </c>
      <c r="F5" s="24"/>
      <c r="G5" s="49" t="s">
        <v>39</v>
      </c>
      <c r="H5" s="49" t="s">
        <v>40</v>
      </c>
      <c r="I5" s="49" t="s">
        <v>41</v>
      </c>
      <c r="J5" s="2" t="s">
        <v>23</v>
      </c>
      <c r="K5" s="28" t="s">
        <v>27</v>
      </c>
      <c r="L5" s="24"/>
      <c r="N5" s="90"/>
      <c r="O5" s="90"/>
      <c r="P5" s="90"/>
      <c r="Q5" s="90"/>
    </row>
    <row r="6" spans="1:17" ht="129.6" hidden="1" x14ac:dyDescent="0.55000000000000004">
      <c r="A6" s="27">
        <v>5</v>
      </c>
      <c r="B6" s="23" t="s">
        <v>42</v>
      </c>
      <c r="C6" s="34" t="s">
        <v>43</v>
      </c>
      <c r="D6" s="23">
        <f>IF('Final List'!$C6=0,0,1)</f>
        <v>1</v>
      </c>
      <c r="E6" s="23" t="s">
        <v>27</v>
      </c>
      <c r="F6" s="23"/>
      <c r="G6" s="48" t="s">
        <v>44</v>
      </c>
      <c r="H6" s="48" t="s">
        <v>45</v>
      </c>
      <c r="I6" s="48" t="s">
        <v>46</v>
      </c>
      <c r="J6" s="44" t="s">
        <v>47</v>
      </c>
      <c r="K6" s="27" t="s">
        <v>27</v>
      </c>
      <c r="L6" s="23"/>
      <c r="N6" s="90"/>
      <c r="O6" s="90"/>
      <c r="P6" s="90"/>
      <c r="Q6" s="90"/>
    </row>
    <row r="7" spans="1:17" s="70" customFormat="1" hidden="1" x14ac:dyDescent="0.55000000000000004">
      <c r="A7" s="65">
        <v>6</v>
      </c>
      <c r="B7" s="66" t="s">
        <v>48</v>
      </c>
      <c r="C7" s="67" t="s">
        <v>49</v>
      </c>
      <c r="D7" s="66">
        <f>IF('Final List'!$C7=0,0,1)</f>
        <v>1</v>
      </c>
      <c r="E7" s="66" t="s">
        <v>19</v>
      </c>
      <c r="F7" s="66"/>
      <c r="G7" s="68" t="s">
        <v>50</v>
      </c>
      <c r="H7" s="68"/>
      <c r="I7" s="68"/>
      <c r="J7" s="69" t="s">
        <v>23</v>
      </c>
      <c r="K7" s="65" t="s">
        <v>27</v>
      </c>
      <c r="L7" s="66"/>
      <c r="M7" s="70" t="s">
        <v>51</v>
      </c>
      <c r="N7" s="90"/>
      <c r="O7" s="90"/>
      <c r="P7" s="90"/>
      <c r="Q7" s="90"/>
    </row>
    <row r="8" spans="1:17" ht="72" hidden="1" x14ac:dyDescent="0.55000000000000004">
      <c r="A8" s="27">
        <v>7</v>
      </c>
      <c r="B8" s="23" t="s">
        <v>52</v>
      </c>
      <c r="C8" s="32" t="s">
        <v>53</v>
      </c>
      <c r="D8" s="23">
        <f>IF('Final List'!$C8=0,0,1)</f>
        <v>1</v>
      </c>
      <c r="E8" s="23" t="s">
        <v>19</v>
      </c>
      <c r="F8" s="23"/>
      <c r="G8" s="48" t="s">
        <v>54</v>
      </c>
      <c r="H8" s="48" t="s">
        <v>55</v>
      </c>
      <c r="I8" s="48"/>
      <c r="J8" s="44" t="s">
        <v>56</v>
      </c>
      <c r="K8" s="27" t="s">
        <v>27</v>
      </c>
      <c r="L8" t="s">
        <v>57</v>
      </c>
      <c r="N8" s="90"/>
      <c r="O8" s="90"/>
      <c r="P8" s="90"/>
      <c r="Q8" s="90"/>
    </row>
    <row r="9" spans="1:17" ht="57.6" hidden="1" x14ac:dyDescent="0.55000000000000004">
      <c r="A9" s="28">
        <v>8</v>
      </c>
      <c r="B9" s="24" t="s">
        <v>58</v>
      </c>
      <c r="C9" s="31" t="s">
        <v>59</v>
      </c>
      <c r="D9" s="24">
        <f>IF('Final List'!$C9=0,0,1)</f>
        <v>1</v>
      </c>
      <c r="E9" s="24" t="s">
        <v>27</v>
      </c>
      <c r="F9" s="24"/>
      <c r="G9" s="49" t="s">
        <v>60</v>
      </c>
      <c r="H9" s="49" t="s">
        <v>61</v>
      </c>
      <c r="I9" s="49" t="s">
        <v>62</v>
      </c>
      <c r="J9" s="2" t="s">
        <v>63</v>
      </c>
      <c r="K9" s="28" t="s">
        <v>27</v>
      </c>
      <c r="L9" s="38"/>
      <c r="N9" s="90"/>
      <c r="O9" s="90"/>
      <c r="P9" s="90"/>
      <c r="Q9" s="90"/>
    </row>
    <row r="10" spans="1:17" hidden="1" x14ac:dyDescent="0.55000000000000004">
      <c r="A10" s="27">
        <v>9</v>
      </c>
      <c r="B10" s="23" t="s">
        <v>64</v>
      </c>
      <c r="C10" s="34" t="s">
        <v>65</v>
      </c>
      <c r="D10" s="23">
        <f>IF('Final List'!$C10=0,0,1)</f>
        <v>1</v>
      </c>
      <c r="E10" s="23" t="s">
        <v>27</v>
      </c>
      <c r="F10" s="23"/>
      <c r="G10" s="48" t="s">
        <v>66</v>
      </c>
      <c r="H10" s="48"/>
      <c r="I10" s="48" t="s">
        <v>67</v>
      </c>
      <c r="J10" s="44" t="s">
        <v>23</v>
      </c>
      <c r="K10" s="27" t="s">
        <v>27</v>
      </c>
      <c r="L10" s="39" t="s">
        <v>68</v>
      </c>
      <c r="N10" s="90"/>
      <c r="O10" s="90"/>
      <c r="P10" s="90"/>
      <c r="Q10" s="90"/>
    </row>
    <row r="11" spans="1:17" ht="43.2" hidden="1" x14ac:dyDescent="0.55000000000000004">
      <c r="A11" s="28">
        <v>10</v>
      </c>
      <c r="B11" s="24" t="s">
        <v>69</v>
      </c>
      <c r="C11" s="31" t="s">
        <v>70</v>
      </c>
      <c r="D11" s="24">
        <f>IF('Final List'!$C11=0,0,1)</f>
        <v>1</v>
      </c>
      <c r="E11" s="24" t="s">
        <v>27</v>
      </c>
      <c r="F11" s="24"/>
      <c r="G11" s="49" t="s">
        <v>71</v>
      </c>
      <c r="H11" s="49"/>
      <c r="I11" s="49" t="s">
        <v>72</v>
      </c>
      <c r="J11" s="2" t="s">
        <v>23</v>
      </c>
      <c r="K11" s="28" t="s">
        <v>27</v>
      </c>
      <c r="L11" s="24"/>
      <c r="N11" s="90"/>
      <c r="O11" s="90"/>
      <c r="P11" s="90"/>
      <c r="Q11" s="90"/>
    </row>
    <row r="12" spans="1:17" ht="100.8" hidden="1" x14ac:dyDescent="0.55000000000000004">
      <c r="A12" s="27">
        <v>11</v>
      </c>
      <c r="B12" s="23" t="s">
        <v>73</v>
      </c>
      <c r="C12" s="34" t="s">
        <v>74</v>
      </c>
      <c r="D12" s="23">
        <f>IF('Final List'!$C12=0,0,1)</f>
        <v>1</v>
      </c>
      <c r="E12" s="23" t="s">
        <v>27</v>
      </c>
      <c r="F12" s="23"/>
      <c r="G12" s="48" t="s">
        <v>75</v>
      </c>
      <c r="H12" s="48"/>
      <c r="I12" s="48" t="s">
        <v>76</v>
      </c>
      <c r="J12" s="44" t="s">
        <v>23</v>
      </c>
      <c r="K12" s="27" t="s">
        <v>27</v>
      </c>
      <c r="L12" s="23"/>
      <c r="N12" s="90"/>
      <c r="O12" s="90"/>
      <c r="P12" s="90"/>
      <c r="Q12" s="90"/>
    </row>
    <row r="13" spans="1:17" s="58" customFormat="1" ht="28.8" hidden="1" x14ac:dyDescent="0.55000000000000004">
      <c r="A13" s="59">
        <v>12</v>
      </c>
      <c r="B13" s="60" t="s">
        <v>77</v>
      </c>
      <c r="C13" s="63" t="s">
        <v>78</v>
      </c>
      <c r="D13" s="60">
        <f>IF('Final List'!$C13=0,0,1)</f>
        <v>1</v>
      </c>
      <c r="E13" s="60" t="s">
        <v>27</v>
      </c>
      <c r="F13" s="60"/>
      <c r="G13" s="61" t="s">
        <v>79</v>
      </c>
      <c r="H13" s="61"/>
      <c r="I13" s="61"/>
      <c r="J13" s="62" t="s">
        <v>23</v>
      </c>
      <c r="K13" s="59" t="s">
        <v>27</v>
      </c>
      <c r="L13" s="60"/>
      <c r="N13" s="90"/>
      <c r="O13" s="90"/>
      <c r="P13" s="90"/>
      <c r="Q13" s="90"/>
    </row>
    <row r="14" spans="1:17" ht="43.2" hidden="1" x14ac:dyDescent="0.55000000000000004">
      <c r="A14" s="27">
        <v>13</v>
      </c>
      <c r="B14" s="23" t="s">
        <v>80</v>
      </c>
      <c r="C14" s="32" t="s">
        <v>81</v>
      </c>
      <c r="D14" s="23">
        <f>IF('Final List'!$C14=0,0,1)</f>
        <v>1</v>
      </c>
      <c r="E14" s="23" t="s">
        <v>19</v>
      </c>
      <c r="F14" s="23"/>
      <c r="G14" s="48" t="s">
        <v>82</v>
      </c>
      <c r="H14" s="48" t="s">
        <v>83</v>
      </c>
      <c r="I14" s="48" t="s">
        <v>84</v>
      </c>
      <c r="J14" s="44" t="s">
        <v>23</v>
      </c>
      <c r="K14" s="27" t="s">
        <v>19</v>
      </c>
      <c r="L14" s="23"/>
      <c r="M14" t="s">
        <v>85</v>
      </c>
      <c r="N14" s="90"/>
      <c r="O14" s="90"/>
      <c r="P14" s="90"/>
      <c r="Q14" s="90"/>
    </row>
    <row r="15" spans="1:17" hidden="1" x14ac:dyDescent="0.55000000000000004">
      <c r="A15" s="28">
        <v>14</v>
      </c>
      <c r="B15" s="24" t="s">
        <v>86</v>
      </c>
      <c r="C15" s="31" t="s">
        <v>87</v>
      </c>
      <c r="D15" s="24">
        <f>IF('Final List'!$C15=0,0,1)</f>
        <v>1</v>
      </c>
      <c r="E15" s="24"/>
      <c r="F15" s="24"/>
      <c r="G15" s="49" t="s">
        <v>88</v>
      </c>
      <c r="H15" s="49" t="s">
        <v>89</v>
      </c>
      <c r="I15" s="49"/>
      <c r="J15" s="2" t="s">
        <v>90</v>
      </c>
      <c r="K15" s="28" t="s">
        <v>19</v>
      </c>
      <c r="L15" s="24" t="s">
        <v>91</v>
      </c>
      <c r="N15" s="90"/>
      <c r="O15" s="90"/>
      <c r="P15" s="90"/>
      <c r="Q15" s="90"/>
    </row>
    <row r="16" spans="1:17" ht="28.8" hidden="1" x14ac:dyDescent="0.55000000000000004">
      <c r="A16" s="27">
        <v>15</v>
      </c>
      <c r="B16" s="23" t="s">
        <v>92</v>
      </c>
      <c r="C16" s="34" t="s">
        <v>93</v>
      </c>
      <c r="D16" s="23">
        <f>IF('Final List'!$C16=0,0,1)</f>
        <v>1</v>
      </c>
      <c r="E16" s="23"/>
      <c r="F16" s="23"/>
      <c r="G16" s="48" t="s">
        <v>88</v>
      </c>
      <c r="H16" s="48" t="s">
        <v>94</v>
      </c>
      <c r="I16" s="48" t="s">
        <v>95</v>
      </c>
      <c r="J16" s="44" t="s">
        <v>23</v>
      </c>
      <c r="K16" s="27"/>
      <c r="L16" s="23"/>
      <c r="N16" s="90"/>
      <c r="O16" s="90"/>
      <c r="P16" s="90"/>
      <c r="Q16" s="90"/>
    </row>
    <row r="17" spans="1:17" hidden="1" x14ac:dyDescent="0.55000000000000004">
      <c r="A17" s="28">
        <v>16</v>
      </c>
      <c r="B17" s="24" t="s">
        <v>96</v>
      </c>
      <c r="C17" s="31" t="s">
        <v>97</v>
      </c>
      <c r="D17" s="24">
        <f>IF('Final List'!$C17=0,0,1)</f>
        <v>1</v>
      </c>
      <c r="E17" s="24" t="s">
        <v>19</v>
      </c>
      <c r="F17" s="24"/>
      <c r="G17" s="49" t="s">
        <v>88</v>
      </c>
      <c r="H17" s="49" t="s">
        <v>98</v>
      </c>
      <c r="I17" s="49"/>
      <c r="J17" s="2" t="s">
        <v>23</v>
      </c>
      <c r="K17" s="28" t="s">
        <v>27</v>
      </c>
      <c r="L17" s="24"/>
      <c r="N17" s="90"/>
      <c r="O17" s="90"/>
      <c r="P17" s="90"/>
      <c r="Q17" s="90"/>
    </row>
    <row r="18" spans="1:17" ht="115.2" hidden="1" x14ac:dyDescent="0.55000000000000004">
      <c r="A18" s="27">
        <v>17</v>
      </c>
      <c r="B18" s="23" t="s">
        <v>99</v>
      </c>
      <c r="C18" s="32" t="s">
        <v>100</v>
      </c>
      <c r="D18" s="23">
        <f>IF('Final List'!$C18=0,0,1)</f>
        <v>1</v>
      </c>
      <c r="E18" s="23" t="s">
        <v>19</v>
      </c>
      <c r="F18" s="23"/>
      <c r="G18" s="48" t="s">
        <v>101</v>
      </c>
      <c r="H18" s="48"/>
      <c r="I18" s="48" t="s">
        <v>102</v>
      </c>
      <c r="J18" s="45" t="s">
        <v>103</v>
      </c>
      <c r="K18" s="27"/>
      <c r="L18" s="23"/>
      <c r="M18" t="s">
        <v>85</v>
      </c>
      <c r="N18" s="90"/>
      <c r="O18" s="90"/>
      <c r="P18" s="90"/>
      <c r="Q18" s="90"/>
    </row>
    <row r="19" spans="1:17" ht="43.2" hidden="1" x14ac:dyDescent="0.55000000000000004">
      <c r="A19" s="28">
        <v>18</v>
      </c>
      <c r="B19" s="24" t="s">
        <v>104</v>
      </c>
      <c r="C19" s="33" t="s">
        <v>105</v>
      </c>
      <c r="D19" s="24">
        <f>IF('Final List'!$C19=0,0,1)</f>
        <v>1</v>
      </c>
      <c r="E19" s="24" t="s">
        <v>19</v>
      </c>
      <c r="F19" s="24"/>
      <c r="G19" s="49" t="s">
        <v>88</v>
      </c>
      <c r="H19" s="49" t="s">
        <v>106</v>
      </c>
      <c r="I19" s="49"/>
      <c r="J19" s="2" t="s">
        <v>23</v>
      </c>
      <c r="K19" s="28" t="s">
        <v>27</v>
      </c>
      <c r="L19" s="24" t="s">
        <v>107</v>
      </c>
      <c r="N19" s="90"/>
      <c r="O19" s="90"/>
      <c r="P19" s="90"/>
      <c r="Q19" s="90"/>
    </row>
    <row r="20" spans="1:17" ht="57.6" hidden="1" x14ac:dyDescent="0.55000000000000004">
      <c r="A20" s="27">
        <v>19</v>
      </c>
      <c r="B20" s="23" t="s">
        <v>108</v>
      </c>
      <c r="C20" s="34" t="s">
        <v>109</v>
      </c>
      <c r="D20" s="23">
        <f>IF('Final List'!$C20=0,0,1)</f>
        <v>1</v>
      </c>
      <c r="E20" s="23" t="s">
        <v>19</v>
      </c>
      <c r="F20" s="23"/>
      <c r="G20" s="48" t="s">
        <v>82</v>
      </c>
      <c r="H20" s="48" t="s">
        <v>110</v>
      </c>
      <c r="I20" s="48" t="s">
        <v>111</v>
      </c>
      <c r="J20" s="44" t="s">
        <v>112</v>
      </c>
      <c r="K20" s="27" t="s">
        <v>19</v>
      </c>
      <c r="L20" s="23" t="s">
        <v>113</v>
      </c>
      <c r="N20" s="90"/>
      <c r="O20" s="90"/>
      <c r="P20" s="90"/>
      <c r="Q20" s="90"/>
    </row>
    <row r="21" spans="1:17" s="58" customFormat="1" ht="43.2" hidden="1" x14ac:dyDescent="0.55000000000000004">
      <c r="A21" s="59">
        <v>20</v>
      </c>
      <c r="B21" s="60" t="s">
        <v>114</v>
      </c>
      <c r="C21" s="63" t="s">
        <v>115</v>
      </c>
      <c r="D21" s="60">
        <f>IF('Final List'!$C21=0,0,1)</f>
        <v>1</v>
      </c>
      <c r="E21" s="60" t="s">
        <v>19</v>
      </c>
      <c r="F21" s="60"/>
      <c r="G21" s="61" t="s">
        <v>116</v>
      </c>
      <c r="H21" s="61" t="s">
        <v>117</v>
      </c>
      <c r="I21" s="61" t="s">
        <v>118</v>
      </c>
      <c r="J21" s="62" t="s">
        <v>23</v>
      </c>
      <c r="K21" s="59" t="s">
        <v>27</v>
      </c>
      <c r="L21" s="60"/>
      <c r="N21" s="90"/>
      <c r="O21" s="90"/>
      <c r="P21" s="90"/>
      <c r="Q21" s="90"/>
    </row>
    <row r="22" spans="1:17" ht="43.2" hidden="1" x14ac:dyDescent="0.55000000000000004">
      <c r="A22" s="27">
        <v>21</v>
      </c>
      <c r="B22" s="23" t="s">
        <v>119</v>
      </c>
      <c r="C22" s="32" t="s">
        <v>120</v>
      </c>
      <c r="D22" s="23">
        <f>IF('Final List'!$C22=0,0,1)</f>
        <v>1</v>
      </c>
      <c r="E22" s="23" t="s">
        <v>27</v>
      </c>
      <c r="F22" s="23"/>
      <c r="G22" s="48" t="s">
        <v>121</v>
      </c>
      <c r="H22" s="48" t="s">
        <v>122</v>
      </c>
      <c r="I22" s="48" t="s">
        <v>123</v>
      </c>
      <c r="J22" s="44" t="s">
        <v>23</v>
      </c>
      <c r="K22" s="27" t="s">
        <v>27</v>
      </c>
      <c r="L22" s="23"/>
      <c r="N22" s="90"/>
      <c r="O22" s="90"/>
      <c r="P22" s="90"/>
      <c r="Q22" s="90"/>
    </row>
    <row r="23" spans="1:17" ht="57.6" hidden="1" x14ac:dyDescent="0.55000000000000004">
      <c r="A23" s="28">
        <v>22</v>
      </c>
      <c r="B23" s="24" t="s">
        <v>124</v>
      </c>
      <c r="C23" s="33" t="s">
        <v>125</v>
      </c>
      <c r="D23" s="24">
        <f>IF('Final List'!$C23=0,0,1)</f>
        <v>1</v>
      </c>
      <c r="E23" s="24" t="s">
        <v>19</v>
      </c>
      <c r="F23" s="24"/>
      <c r="G23" s="49" t="s">
        <v>88</v>
      </c>
      <c r="H23" s="49" t="s">
        <v>126</v>
      </c>
      <c r="I23" s="49" t="s">
        <v>127</v>
      </c>
      <c r="J23" s="2" t="s">
        <v>112</v>
      </c>
      <c r="K23" s="28" t="s">
        <v>19</v>
      </c>
      <c r="L23" t="s">
        <v>128</v>
      </c>
      <c r="N23" s="90"/>
      <c r="O23" s="90"/>
      <c r="P23" s="90"/>
      <c r="Q23" s="90"/>
    </row>
    <row r="24" spans="1:17" ht="57.6" hidden="1" x14ac:dyDescent="0.55000000000000004">
      <c r="A24" s="27">
        <v>23</v>
      </c>
      <c r="B24" s="23" t="s">
        <v>129</v>
      </c>
      <c r="C24" s="34" t="s">
        <v>130</v>
      </c>
      <c r="D24" s="23">
        <f>IF('Final List'!$C24=0,0,1)</f>
        <v>1</v>
      </c>
      <c r="E24" s="23" t="s">
        <v>27</v>
      </c>
      <c r="F24" s="23"/>
      <c r="G24" s="48" t="s">
        <v>131</v>
      </c>
      <c r="H24" s="48" t="s">
        <v>132</v>
      </c>
      <c r="I24" s="48" t="s">
        <v>133</v>
      </c>
      <c r="J24" s="44" t="s">
        <v>23</v>
      </c>
      <c r="K24" s="27" t="s">
        <v>19</v>
      </c>
      <c r="L24" s="23"/>
      <c r="N24" s="90"/>
      <c r="O24" s="90"/>
      <c r="P24" s="90"/>
      <c r="Q24" s="90"/>
    </row>
    <row r="25" spans="1:17" ht="43.2" hidden="1" x14ac:dyDescent="0.55000000000000004">
      <c r="A25" s="28">
        <v>24</v>
      </c>
      <c r="B25" s="24" t="s">
        <v>134</v>
      </c>
      <c r="C25" s="31" t="s">
        <v>81</v>
      </c>
      <c r="D25" s="24">
        <f>IF('Final List'!$C25=0,0,1)</f>
        <v>1</v>
      </c>
      <c r="E25" s="24" t="s">
        <v>19</v>
      </c>
      <c r="F25" s="24"/>
      <c r="G25" s="49" t="s">
        <v>82</v>
      </c>
      <c r="H25" s="49" t="s">
        <v>83</v>
      </c>
      <c r="I25" s="49" t="s">
        <v>84</v>
      </c>
      <c r="J25" s="2" t="s">
        <v>23</v>
      </c>
      <c r="K25" s="28" t="s">
        <v>19</v>
      </c>
      <c r="L25" s="24" t="s">
        <v>135</v>
      </c>
      <c r="N25" s="90"/>
      <c r="O25" s="90"/>
      <c r="P25" s="90"/>
      <c r="Q25" s="90"/>
    </row>
    <row r="26" spans="1:17" s="58" customFormat="1" ht="100.8" hidden="1" x14ac:dyDescent="0.55000000000000004">
      <c r="A26" s="53">
        <v>25</v>
      </c>
      <c r="B26" s="54" t="s">
        <v>136</v>
      </c>
      <c r="C26" s="55" t="s">
        <v>137</v>
      </c>
      <c r="D26" s="54">
        <f>IF('Final List'!$C26=0,0,1)</f>
        <v>1</v>
      </c>
      <c r="E26" s="54"/>
      <c r="F26" s="54"/>
      <c r="G26" s="56" t="s">
        <v>138</v>
      </c>
      <c r="H26" s="56" t="s">
        <v>139</v>
      </c>
      <c r="I26" s="56" t="s">
        <v>140</v>
      </c>
      <c r="J26" s="57" t="s">
        <v>23</v>
      </c>
      <c r="K26" s="53" t="s">
        <v>27</v>
      </c>
      <c r="L26" s="54"/>
      <c r="N26" s="90"/>
      <c r="O26" s="90"/>
      <c r="P26" s="90"/>
      <c r="Q26" s="90"/>
    </row>
    <row r="27" spans="1:17" hidden="1" x14ac:dyDescent="0.55000000000000004">
      <c r="A27" s="28">
        <v>26</v>
      </c>
      <c r="B27" s="24" t="s">
        <v>141</v>
      </c>
      <c r="C27" s="31" t="s">
        <v>142</v>
      </c>
      <c r="D27" s="24">
        <f>IF('Final List'!$C27=0,0,1)</f>
        <v>1</v>
      </c>
      <c r="E27" s="24" t="s">
        <v>19</v>
      </c>
      <c r="F27" s="24"/>
      <c r="G27" s="49" t="s">
        <v>143</v>
      </c>
      <c r="H27" s="49" t="s">
        <v>144</v>
      </c>
      <c r="I27" s="49"/>
      <c r="J27" s="2" t="s">
        <v>23</v>
      </c>
      <c r="K27" s="28" t="s">
        <v>27</v>
      </c>
      <c r="L27" s="24"/>
      <c r="N27" s="90"/>
      <c r="O27" s="90"/>
      <c r="P27" s="90"/>
      <c r="Q27" s="90"/>
    </row>
    <row r="28" spans="1:17" s="58" customFormat="1" hidden="1" x14ac:dyDescent="0.55000000000000004">
      <c r="A28" s="53">
        <v>27</v>
      </c>
      <c r="B28" s="54" t="s">
        <v>145</v>
      </c>
      <c r="C28" s="55" t="s">
        <v>146</v>
      </c>
      <c r="D28" s="54">
        <f>IF('Final List'!$C28=0,0,1)</f>
        <v>1</v>
      </c>
      <c r="E28" s="54" t="s">
        <v>27</v>
      </c>
      <c r="F28" s="54"/>
      <c r="G28" s="56" t="s">
        <v>147</v>
      </c>
      <c r="H28" s="56"/>
      <c r="I28" s="56" t="s">
        <v>148</v>
      </c>
      <c r="J28" s="57" t="s">
        <v>23</v>
      </c>
      <c r="K28" s="53" t="s">
        <v>19</v>
      </c>
      <c r="L28" s="54"/>
      <c r="M28" s="58" t="s">
        <v>149</v>
      </c>
      <c r="N28" s="90"/>
      <c r="O28" s="90"/>
      <c r="P28" s="90"/>
      <c r="Q28" s="90"/>
    </row>
    <row r="29" spans="1:17" hidden="1" x14ac:dyDescent="0.55000000000000004">
      <c r="A29" s="28">
        <v>28</v>
      </c>
      <c r="B29" s="24" t="s">
        <v>150</v>
      </c>
      <c r="C29" s="31" t="s">
        <v>151</v>
      </c>
      <c r="D29" s="24">
        <f>IF('Final List'!$C29=0,0,1)</f>
        <v>1</v>
      </c>
      <c r="E29" s="24" t="s">
        <v>19</v>
      </c>
      <c r="F29" s="24"/>
      <c r="G29" s="49" t="s">
        <v>152</v>
      </c>
      <c r="H29" s="49" t="s">
        <v>153</v>
      </c>
      <c r="I29" s="49"/>
      <c r="J29" s="2" t="s">
        <v>23</v>
      </c>
      <c r="K29" s="28" t="s">
        <v>19</v>
      </c>
      <c r="L29" s="24"/>
      <c r="M29" t="s">
        <v>154</v>
      </c>
      <c r="N29" s="90"/>
      <c r="O29" s="90"/>
      <c r="P29" s="90"/>
      <c r="Q29" s="90"/>
    </row>
    <row r="30" spans="1:17" ht="28.8" hidden="1" x14ac:dyDescent="0.55000000000000004">
      <c r="A30" s="27">
        <v>29</v>
      </c>
      <c r="B30" s="23" t="s">
        <v>155</v>
      </c>
      <c r="C30" s="34" t="s">
        <v>156</v>
      </c>
      <c r="D30" s="23">
        <f>IF('Final List'!$C30=0,0,1)</f>
        <v>1</v>
      </c>
      <c r="E30" s="23" t="s">
        <v>19</v>
      </c>
      <c r="F30" s="23"/>
      <c r="G30" s="48" t="s">
        <v>157</v>
      </c>
      <c r="H30" s="48" t="s">
        <v>158</v>
      </c>
      <c r="I30" s="48"/>
      <c r="J30" s="44" t="s">
        <v>23</v>
      </c>
      <c r="K30" s="27" t="s">
        <v>19</v>
      </c>
      <c r="L30" s="23"/>
      <c r="M30" t="s">
        <v>159</v>
      </c>
      <c r="N30" s="90"/>
      <c r="O30" s="90"/>
      <c r="P30" s="90"/>
      <c r="Q30" s="90"/>
    </row>
    <row r="31" spans="1:17" hidden="1" x14ac:dyDescent="0.55000000000000004">
      <c r="A31" s="28">
        <v>30</v>
      </c>
      <c r="B31" s="24" t="s">
        <v>160</v>
      </c>
      <c r="C31" s="31" t="s">
        <v>161</v>
      </c>
      <c r="D31" s="24">
        <f>IF('Final List'!$C31=0,0,1)</f>
        <v>1</v>
      </c>
      <c r="E31" s="24" t="s">
        <v>19</v>
      </c>
      <c r="F31" s="24"/>
      <c r="G31" s="49" t="s">
        <v>162</v>
      </c>
      <c r="H31" s="49" t="s">
        <v>163</v>
      </c>
      <c r="I31" s="49"/>
      <c r="J31" s="2" t="s">
        <v>23</v>
      </c>
      <c r="K31" s="28" t="s">
        <v>19</v>
      </c>
      <c r="L31" s="24"/>
      <c r="N31" s="90"/>
      <c r="O31" s="90"/>
      <c r="P31" s="90"/>
      <c r="Q31" s="90"/>
    </row>
    <row r="32" spans="1:17" ht="57.6" hidden="1" x14ac:dyDescent="0.55000000000000004">
      <c r="A32" s="27">
        <v>31</v>
      </c>
      <c r="B32" s="23" t="s">
        <v>164</v>
      </c>
      <c r="C32" s="34" t="s">
        <v>165</v>
      </c>
      <c r="D32" s="23">
        <f>IF('Final List'!$C32=0,0,1)</f>
        <v>1</v>
      </c>
      <c r="E32" s="23" t="s">
        <v>27</v>
      </c>
      <c r="F32" s="23"/>
      <c r="G32" s="48" t="s">
        <v>166</v>
      </c>
      <c r="H32" s="48" t="s">
        <v>167</v>
      </c>
      <c r="I32" s="48"/>
      <c r="J32" s="44" t="s">
        <v>23</v>
      </c>
      <c r="K32" s="27" t="s">
        <v>19</v>
      </c>
      <c r="L32" s="23"/>
      <c r="N32" s="90"/>
      <c r="O32" s="90"/>
      <c r="P32" s="90"/>
      <c r="Q32" s="90"/>
    </row>
    <row r="33" spans="1:17" ht="28.8" hidden="1" x14ac:dyDescent="0.55000000000000004">
      <c r="A33" s="28">
        <v>32</v>
      </c>
      <c r="B33" s="24" t="s">
        <v>168</v>
      </c>
      <c r="C33" s="33" t="s">
        <v>169</v>
      </c>
      <c r="D33" s="24">
        <f>IF('Final List'!$C33=0,0,1)</f>
        <v>1</v>
      </c>
      <c r="E33" s="24" t="s">
        <v>19</v>
      </c>
      <c r="F33" s="24"/>
      <c r="G33" s="49" t="s">
        <v>170</v>
      </c>
      <c r="H33" s="49" t="s">
        <v>171</v>
      </c>
      <c r="I33" s="49" t="s">
        <v>172</v>
      </c>
      <c r="J33" s="2" t="s">
        <v>23</v>
      </c>
      <c r="K33" s="28" t="s">
        <v>19</v>
      </c>
      <c r="L33" s="24"/>
      <c r="N33" s="90"/>
      <c r="O33" s="90"/>
      <c r="P33" s="90"/>
      <c r="Q33" s="90"/>
    </row>
    <row r="34" spans="1:17" ht="28.8" hidden="1" x14ac:dyDescent="0.55000000000000004">
      <c r="A34" s="27">
        <v>33</v>
      </c>
      <c r="B34" s="23" t="s">
        <v>173</v>
      </c>
      <c r="C34" s="32" t="s">
        <v>174</v>
      </c>
      <c r="D34" s="23">
        <f>IF('Final List'!$C34=0,0,1)</f>
        <v>1</v>
      </c>
      <c r="E34" s="23" t="s">
        <v>27</v>
      </c>
      <c r="F34" s="23"/>
      <c r="G34" s="48" t="s">
        <v>82</v>
      </c>
      <c r="H34" s="48" t="s">
        <v>175</v>
      </c>
      <c r="I34" s="48" t="s">
        <v>176</v>
      </c>
      <c r="J34" s="44" t="s">
        <v>23</v>
      </c>
      <c r="K34" s="27" t="s">
        <v>19</v>
      </c>
      <c r="L34" s="23"/>
      <c r="N34" s="90"/>
      <c r="O34" s="90"/>
      <c r="P34" s="90"/>
      <c r="Q34" s="90"/>
    </row>
    <row r="35" spans="1:17" ht="28.8" hidden="1" x14ac:dyDescent="0.55000000000000004">
      <c r="A35" s="28">
        <v>34</v>
      </c>
      <c r="B35" s="24" t="s">
        <v>177</v>
      </c>
      <c r="C35" s="31" t="s">
        <v>178</v>
      </c>
      <c r="D35" s="24">
        <f>IF('Final List'!$C35=0,0,1)</f>
        <v>1</v>
      </c>
      <c r="E35" s="24" t="s">
        <v>19</v>
      </c>
      <c r="F35" s="24"/>
      <c r="G35" s="49" t="s">
        <v>82</v>
      </c>
      <c r="H35" s="49" t="s">
        <v>179</v>
      </c>
      <c r="I35" s="49" t="s">
        <v>180</v>
      </c>
      <c r="J35" s="2" t="s">
        <v>181</v>
      </c>
      <c r="K35" s="28" t="s">
        <v>19</v>
      </c>
      <c r="L35" s="24"/>
      <c r="N35" s="90"/>
      <c r="O35" s="90"/>
      <c r="P35" s="90"/>
      <c r="Q35" s="90"/>
    </row>
    <row r="36" spans="1:17" ht="28.8" hidden="1" x14ac:dyDescent="0.55000000000000004">
      <c r="A36" s="27">
        <v>35</v>
      </c>
      <c r="B36" s="23" t="s">
        <v>182</v>
      </c>
      <c r="C36" s="34" t="s">
        <v>183</v>
      </c>
      <c r="D36" s="23">
        <f>IF('Final List'!$C36=0,0,1)</f>
        <v>1</v>
      </c>
      <c r="E36" s="23" t="s">
        <v>19</v>
      </c>
      <c r="F36" s="23"/>
      <c r="G36" s="48" t="s">
        <v>88</v>
      </c>
      <c r="H36" s="48" t="s">
        <v>184</v>
      </c>
      <c r="I36" s="48" t="s">
        <v>185</v>
      </c>
      <c r="J36" s="44" t="s">
        <v>23</v>
      </c>
      <c r="K36" s="27" t="s">
        <v>27</v>
      </c>
      <c r="L36" s="23" t="s">
        <v>186</v>
      </c>
      <c r="N36" s="90"/>
      <c r="O36" s="90"/>
      <c r="P36" s="90"/>
      <c r="Q36" s="90"/>
    </row>
    <row r="37" spans="1:17" hidden="1" x14ac:dyDescent="0.55000000000000004">
      <c r="A37" s="28">
        <v>36</v>
      </c>
      <c r="B37" s="24" t="s">
        <v>187</v>
      </c>
      <c r="C37" s="31"/>
      <c r="D37" s="24">
        <f>IF('Final List'!$C37=0,0,1)</f>
        <v>0</v>
      </c>
      <c r="E37" s="24"/>
      <c r="F37" s="24"/>
      <c r="G37" s="49"/>
      <c r="H37" s="49"/>
      <c r="I37" s="49"/>
      <c r="J37" s="2"/>
      <c r="K37" s="28"/>
      <c r="L37" s="24"/>
      <c r="M37" t="s">
        <v>188</v>
      </c>
      <c r="N37" s="90"/>
      <c r="O37" s="90"/>
      <c r="P37" s="90"/>
      <c r="Q37" s="90"/>
    </row>
    <row r="38" spans="1:17" s="58" customFormat="1" hidden="1" x14ac:dyDescent="0.55000000000000004">
      <c r="A38" s="53">
        <v>37</v>
      </c>
      <c r="B38" s="54" t="s">
        <v>189</v>
      </c>
      <c r="C38" s="64" t="s">
        <v>190</v>
      </c>
      <c r="D38" s="54">
        <f>IF('Final List'!$C38=0,0,1)</f>
        <v>1</v>
      </c>
      <c r="E38" s="54" t="s">
        <v>19</v>
      </c>
      <c r="F38" s="54"/>
      <c r="G38" s="56" t="s">
        <v>191</v>
      </c>
      <c r="H38" s="56" t="s">
        <v>192</v>
      </c>
      <c r="I38" s="56"/>
      <c r="J38" s="57" t="s">
        <v>193</v>
      </c>
      <c r="K38" s="53" t="s">
        <v>19</v>
      </c>
      <c r="L38" s="54"/>
      <c r="N38" s="90"/>
      <c r="O38" s="90"/>
      <c r="P38" s="90"/>
      <c r="Q38" s="90"/>
    </row>
    <row r="39" spans="1:17" s="58" customFormat="1" ht="72" hidden="1" x14ac:dyDescent="0.55000000000000004">
      <c r="A39" s="59">
        <v>38</v>
      </c>
      <c r="B39" s="60" t="s">
        <v>194</v>
      </c>
      <c r="C39" s="63" t="s">
        <v>195</v>
      </c>
      <c r="D39" s="60">
        <f>IF('Final List'!$C39=0,0,1)</f>
        <v>1</v>
      </c>
      <c r="E39" s="60" t="s">
        <v>27</v>
      </c>
      <c r="F39" s="60"/>
      <c r="G39" s="61"/>
      <c r="H39" s="61"/>
      <c r="I39" s="61" t="s">
        <v>196</v>
      </c>
      <c r="J39" s="62" t="s">
        <v>23</v>
      </c>
      <c r="K39" s="59" t="s">
        <v>27</v>
      </c>
      <c r="L39" s="60"/>
      <c r="N39" s="90"/>
      <c r="O39" s="90"/>
      <c r="P39" s="90"/>
      <c r="Q39" s="90"/>
    </row>
    <row r="40" spans="1:17" s="58" customFormat="1" hidden="1" x14ac:dyDescent="0.55000000000000004">
      <c r="A40" s="53">
        <v>39</v>
      </c>
      <c r="B40" s="54" t="s">
        <v>197</v>
      </c>
      <c r="C40" s="55" t="s">
        <v>198</v>
      </c>
      <c r="D40" s="54">
        <f>IF('Final List'!$C40=0,0,1)</f>
        <v>1</v>
      </c>
      <c r="E40" s="54" t="s">
        <v>19</v>
      </c>
      <c r="F40" s="54"/>
      <c r="G40" s="56" t="s">
        <v>199</v>
      </c>
      <c r="H40" s="56" t="s">
        <v>200</v>
      </c>
      <c r="I40" s="56"/>
      <c r="J40" s="57" t="s">
        <v>23</v>
      </c>
      <c r="K40" s="53" t="s">
        <v>27</v>
      </c>
      <c r="L40" s="54"/>
      <c r="N40" s="90"/>
      <c r="O40" s="90"/>
      <c r="P40" s="90"/>
      <c r="Q40" s="90"/>
    </row>
    <row r="41" spans="1:17" ht="187.2" hidden="1" x14ac:dyDescent="0.55000000000000004">
      <c r="A41" s="28">
        <v>40</v>
      </c>
      <c r="B41" s="24" t="s">
        <v>201</v>
      </c>
      <c r="C41" s="31" t="s">
        <v>202</v>
      </c>
      <c r="D41" s="24">
        <f>IF('Final List'!$C41=0,0,1)</f>
        <v>1</v>
      </c>
      <c r="E41" s="24" t="s">
        <v>203</v>
      </c>
      <c r="F41" s="24"/>
      <c r="G41" s="49" t="s">
        <v>204</v>
      </c>
      <c r="H41" s="49" t="s">
        <v>205</v>
      </c>
      <c r="I41" s="49" t="s">
        <v>206</v>
      </c>
      <c r="J41" s="2" t="s">
        <v>23</v>
      </c>
      <c r="K41" s="24" t="s">
        <v>203</v>
      </c>
      <c r="L41" s="24"/>
    </row>
    <row r="42" spans="1:17" ht="115.2" hidden="1" x14ac:dyDescent="0.55000000000000004">
      <c r="A42" s="27">
        <v>41</v>
      </c>
      <c r="B42" s="23" t="s">
        <v>207</v>
      </c>
      <c r="C42" s="34" t="s">
        <v>208</v>
      </c>
      <c r="D42" s="23">
        <f>IF('Final List'!$C42=0,0,1)</f>
        <v>1</v>
      </c>
      <c r="E42" s="23" t="s">
        <v>27</v>
      </c>
      <c r="F42" s="23"/>
      <c r="G42" s="48" t="s">
        <v>209</v>
      </c>
      <c r="H42" s="49" t="s">
        <v>210</v>
      </c>
      <c r="I42" s="49" t="s">
        <v>211</v>
      </c>
      <c r="J42" s="49">
        <f>_xlfn.IFNA(VLOOKUP(Table2[[#This Row],[Website]],'Contacted Companies'!$C$2:$L$28,8,FALSE),0)</f>
        <v>0</v>
      </c>
      <c r="K42" s="23" t="s">
        <v>27</v>
      </c>
      <c r="L42" s="49">
        <f>_xlfn.IFNA(VLOOKUP(Table2[[#This Row],[Website]],'Contacted Companies'!$C$2:$L$28,10,FALSE),0)</f>
        <v>0</v>
      </c>
      <c r="M42">
        <f>_xlfn.IFNA(VLOOKUP(Table2[[#This Row],[Website]],'Contacted Companies'!$C$2:$L$28,11,FALSE),0)</f>
        <v>0</v>
      </c>
      <c r="P42" t="s">
        <v>212</v>
      </c>
      <c r="Q42" t="s">
        <v>213</v>
      </c>
    </row>
    <row r="43" spans="1:17" ht="43.2" hidden="1" x14ac:dyDescent="0.55000000000000004">
      <c r="A43" s="28">
        <v>42</v>
      </c>
      <c r="B43" s="24" t="s">
        <v>214</v>
      </c>
      <c r="C43" s="31" t="s">
        <v>215</v>
      </c>
      <c r="D43" s="24">
        <f>IF('Final List'!$C43=0,0,1)</f>
        <v>1</v>
      </c>
      <c r="E43" s="24" t="s">
        <v>27</v>
      </c>
      <c r="F43" s="24"/>
      <c r="G43" s="49" t="s">
        <v>216</v>
      </c>
      <c r="H43" s="49" t="s">
        <v>217</v>
      </c>
      <c r="I43" s="49" t="s">
        <v>218</v>
      </c>
      <c r="J43" s="2" t="s">
        <v>23</v>
      </c>
      <c r="K43" s="24" t="s">
        <v>27</v>
      </c>
      <c r="L43" s="49">
        <f>_xlfn.IFNA(VLOOKUP(Table2[[#This Row],[Website]],'Contacted Companies'!$C$2:$L$28,10,FALSE),0)</f>
        <v>0</v>
      </c>
      <c r="M43">
        <f>_xlfn.IFNA(VLOOKUP(Table2[[#This Row],[Website]],'Contacted Companies'!$C$2:$L$28,11,FALSE),0)</f>
        <v>0</v>
      </c>
      <c r="P43" t="s">
        <v>212</v>
      </c>
    </row>
    <row r="44" spans="1:17" ht="57.6" hidden="1" x14ac:dyDescent="0.55000000000000004">
      <c r="A44" s="27">
        <v>43</v>
      </c>
      <c r="B44" s="23" t="s">
        <v>219</v>
      </c>
      <c r="C44" s="34" t="s">
        <v>220</v>
      </c>
      <c r="D44" s="23">
        <f>IF('Final List'!$C44=0,0,1)</f>
        <v>1</v>
      </c>
      <c r="E44" s="23" t="s">
        <v>19</v>
      </c>
      <c r="F44" s="23"/>
      <c r="G44" s="49" t="s">
        <v>221</v>
      </c>
      <c r="H44" s="49" t="s">
        <v>222</v>
      </c>
      <c r="I44" s="48" t="s">
        <v>223</v>
      </c>
      <c r="J44" s="44" t="s">
        <v>23</v>
      </c>
      <c r="K44" s="23" t="s">
        <v>19</v>
      </c>
      <c r="L44" s="49">
        <f>_xlfn.IFNA(VLOOKUP(Table2[[#This Row],[Website]],'Contacted Companies'!$C$2:$L$28,10,FALSE),0)</f>
        <v>0</v>
      </c>
      <c r="M44">
        <f>_xlfn.IFNA(VLOOKUP(Table2[[#This Row],[Website]],'Contacted Companies'!$C$2:$L$28,11,FALSE),0)</f>
        <v>0</v>
      </c>
    </row>
    <row r="45" spans="1:17" ht="115.2" hidden="1" x14ac:dyDescent="0.55000000000000004">
      <c r="A45" s="28">
        <v>44</v>
      </c>
      <c r="B45" s="24" t="s">
        <v>224</v>
      </c>
      <c r="C45" s="31" t="s">
        <v>225</v>
      </c>
      <c r="D45" s="24">
        <f>IF('Final List'!$C45=0,0,1)</f>
        <v>1</v>
      </c>
      <c r="E45" s="24" t="s">
        <v>19</v>
      </c>
      <c r="F45" s="24"/>
      <c r="G45" s="49" t="s">
        <v>88</v>
      </c>
      <c r="H45" s="49" t="s">
        <v>226</v>
      </c>
      <c r="I45" s="49" t="s">
        <v>227</v>
      </c>
      <c r="J45" s="2" t="s">
        <v>23</v>
      </c>
      <c r="K45" s="24" t="s">
        <v>19</v>
      </c>
      <c r="L45" s="49" t="s">
        <v>228</v>
      </c>
      <c r="M45">
        <f>_xlfn.IFNA(VLOOKUP(Table2[[#This Row],[Website]],'Contacted Companies'!$C$2:$L$28,11,FALSE),0)</f>
        <v>0</v>
      </c>
      <c r="P45" t="s">
        <v>212</v>
      </c>
      <c r="Q45" s="88" t="s">
        <v>229</v>
      </c>
    </row>
    <row r="46" spans="1:17" ht="43.2" hidden="1" x14ac:dyDescent="0.55000000000000004">
      <c r="A46" s="27">
        <v>45</v>
      </c>
      <c r="B46" s="23" t="s">
        <v>230</v>
      </c>
      <c r="C46" s="34" t="s">
        <v>231</v>
      </c>
      <c r="D46" s="23">
        <f>IF('Final List'!$C46=0,0,1)</f>
        <v>1</v>
      </c>
      <c r="E46" s="23" t="s">
        <v>19</v>
      </c>
      <c r="F46" s="23"/>
      <c r="G46" s="49" t="s">
        <v>162</v>
      </c>
      <c r="H46" s="49" t="s">
        <v>232</v>
      </c>
      <c r="I46" s="48" t="s">
        <v>233</v>
      </c>
      <c r="J46" s="44" t="s">
        <v>23</v>
      </c>
      <c r="K46" s="23" t="s">
        <v>19</v>
      </c>
      <c r="L46" s="49">
        <f>_xlfn.IFNA(VLOOKUP(Table2[[#This Row],[Website]],'Contacted Companies'!$C$2:$L$28,10,FALSE),0)</f>
        <v>0</v>
      </c>
      <c r="M46">
        <f>_xlfn.IFNA(VLOOKUP(Table2[[#This Row],[Website]],'Contacted Companies'!$C$2:$L$28,11,FALSE),0)</f>
        <v>0</v>
      </c>
    </row>
    <row r="47" spans="1:17" ht="172.8" hidden="1" x14ac:dyDescent="0.55000000000000004">
      <c r="A47" s="28">
        <v>46</v>
      </c>
      <c r="B47" s="24" t="s">
        <v>234</v>
      </c>
      <c r="C47" s="33" t="s">
        <v>235</v>
      </c>
      <c r="D47" s="24">
        <f>IF('Final List'!$C47=0,0,1)</f>
        <v>1</v>
      </c>
      <c r="E47" s="24" t="s">
        <v>27</v>
      </c>
      <c r="F47" s="24"/>
      <c r="G47" s="49" t="s">
        <v>236</v>
      </c>
      <c r="H47" s="49" t="s">
        <v>237</v>
      </c>
      <c r="I47" s="49" t="s">
        <v>238</v>
      </c>
      <c r="J47" s="46" t="s">
        <v>239</v>
      </c>
      <c r="K47" s="24" t="s">
        <v>27</v>
      </c>
      <c r="L47" s="49">
        <f>_xlfn.IFNA(VLOOKUP(Table2[[#This Row],[Website]],'Contacted Companies'!$C$2:$L$28,10,FALSE),0)</f>
        <v>0</v>
      </c>
      <c r="M47">
        <f>_xlfn.IFNA(VLOOKUP(Table2[[#This Row],[Website]],'Contacted Companies'!$C$2:$L$28,11,FALSE),0)</f>
        <v>0</v>
      </c>
    </row>
    <row r="48" spans="1:17" hidden="1" x14ac:dyDescent="0.55000000000000004">
      <c r="A48" s="27">
        <v>47</v>
      </c>
      <c r="B48" s="23" t="s">
        <v>240</v>
      </c>
      <c r="C48" s="34" t="s">
        <v>241</v>
      </c>
      <c r="D48" s="23">
        <f>IF('Final List'!$C48=0,0,1)</f>
        <v>1</v>
      </c>
      <c r="E48" s="23" t="s">
        <v>19</v>
      </c>
      <c r="F48" s="23"/>
      <c r="G48" s="49">
        <f>_xlfn.IFNA(VLOOKUP(Table2[[#This Row],[Website]],'Contacted Companies'!$C$2:$L$28,5,FALSE),0)</f>
        <v>0</v>
      </c>
      <c r="H48" s="49">
        <f>_xlfn.IFNA(VLOOKUP(Table2[[#This Row],[Website]],'Contacted Companies'!$C$2:$L$28,6,FALSE),0)</f>
        <v>0</v>
      </c>
      <c r="I48" s="48" t="s">
        <v>242</v>
      </c>
      <c r="J48" s="44"/>
      <c r="K48" s="23" t="s">
        <v>19</v>
      </c>
      <c r="L48" s="49">
        <f>_xlfn.IFNA(VLOOKUP(Table2[[#This Row],[Website]],'Contacted Companies'!$C$2:$L$28,10,FALSE),0)</f>
        <v>0</v>
      </c>
      <c r="M48">
        <f>_xlfn.IFNA(VLOOKUP(Table2[[#This Row],[Website]],'Contacted Companies'!$C$2:$L$28,11,FALSE),0)</f>
        <v>0</v>
      </c>
    </row>
    <row r="49" spans="1:17" hidden="1" x14ac:dyDescent="0.55000000000000004">
      <c r="A49" s="28">
        <v>48</v>
      </c>
      <c r="B49" s="24" t="s">
        <v>243</v>
      </c>
      <c r="C49" s="31"/>
      <c r="D49" s="24">
        <f>IF('Final List'!$C49=0,0,1)</f>
        <v>0</v>
      </c>
      <c r="E49" s="24"/>
      <c r="F49" s="24"/>
      <c r="G49" s="48"/>
      <c r="H49" s="48"/>
      <c r="I49" s="48"/>
      <c r="J49" s="2" t="s">
        <v>23</v>
      </c>
      <c r="K49" s="24"/>
      <c r="L49" s="49">
        <f>_xlfn.IFNA(VLOOKUP(Table2[[#This Row],[Website]],'Contacted Companies'!$C$2:$L$28,10,FALSE),0)</f>
        <v>0</v>
      </c>
      <c r="M49">
        <f>_xlfn.IFNA(VLOOKUP(Table2[[#This Row],[Website]],'Contacted Companies'!$C$2:$L$28,11,FALSE),0)</f>
        <v>0</v>
      </c>
    </row>
    <row r="50" spans="1:17" ht="115.2" hidden="1" x14ac:dyDescent="0.55000000000000004">
      <c r="A50" s="27">
        <v>49</v>
      </c>
      <c r="B50" s="23" t="s">
        <v>244</v>
      </c>
      <c r="C50" s="32" t="s">
        <v>245</v>
      </c>
      <c r="D50" s="23">
        <f>IF('Final List'!$C50=0,0,1)</f>
        <v>1</v>
      </c>
      <c r="E50" s="23" t="s">
        <v>19</v>
      </c>
      <c r="F50" s="23"/>
      <c r="G50" s="49" t="s">
        <v>32</v>
      </c>
      <c r="H50" s="81" t="s">
        <v>246</v>
      </c>
      <c r="I50" s="49" t="s">
        <v>247</v>
      </c>
      <c r="J50" s="44" t="s">
        <v>23</v>
      </c>
      <c r="K50" s="23" t="s">
        <v>19</v>
      </c>
      <c r="L50" s="49">
        <f>_xlfn.IFNA(VLOOKUP(Table2[[#This Row],[Website]],'Contacted Companies'!$C$2:$L$28,10,FALSE),0)</f>
        <v>0</v>
      </c>
      <c r="M50">
        <f>_xlfn.IFNA(VLOOKUP(Table2[[#This Row],[Website]],'Contacted Companies'!$C$2:$L$28,11,FALSE),0)</f>
        <v>0</v>
      </c>
    </row>
    <row r="51" spans="1:17" ht="201.6" hidden="1" x14ac:dyDescent="0.55000000000000004">
      <c r="A51" s="28">
        <v>50</v>
      </c>
      <c r="B51" s="24" t="s">
        <v>248</v>
      </c>
      <c r="C51" s="33" t="s">
        <v>249</v>
      </c>
      <c r="D51" s="24">
        <f>IF('Final List'!$C51=0,0,1)</f>
        <v>1</v>
      </c>
      <c r="E51" s="24" t="s">
        <v>19</v>
      </c>
      <c r="F51" s="24"/>
      <c r="G51" s="49" t="s">
        <v>250</v>
      </c>
      <c r="H51" s="49" t="s">
        <v>251</v>
      </c>
      <c r="I51" s="49" t="s">
        <v>252</v>
      </c>
      <c r="J51" s="2" t="s">
        <v>253</v>
      </c>
      <c r="K51" s="24" t="s">
        <v>19</v>
      </c>
      <c r="L51" s="49">
        <f>_xlfn.IFNA(VLOOKUP(Table2[[#This Row],[Website]],'Contacted Companies'!$C$2:$L$28,10,FALSE),0)</f>
        <v>0</v>
      </c>
      <c r="M51">
        <f>_xlfn.IFNA(VLOOKUP(Table2[[#This Row],[Website]],'Contacted Companies'!$C$2:$L$28,11,FALSE),0)</f>
        <v>0</v>
      </c>
      <c r="N51" s="89" t="s">
        <v>254</v>
      </c>
      <c r="O51" s="50" t="s">
        <v>255</v>
      </c>
    </row>
    <row r="52" spans="1:17" ht="187.2" hidden="1" x14ac:dyDescent="0.55000000000000004">
      <c r="A52" s="27">
        <v>51</v>
      </c>
      <c r="B52" s="23" t="s">
        <v>256</v>
      </c>
      <c r="C52" s="34" t="s">
        <v>257</v>
      </c>
      <c r="D52" s="23">
        <f>IF('Final List'!$C52=0,0,1)</f>
        <v>1</v>
      </c>
      <c r="E52" s="23" t="s">
        <v>27</v>
      </c>
      <c r="F52" s="23"/>
      <c r="G52" s="49" t="s">
        <v>32</v>
      </c>
      <c r="H52" s="49" t="s">
        <v>258</v>
      </c>
      <c r="I52" s="48" t="s">
        <v>259</v>
      </c>
      <c r="J52" s="44" t="s">
        <v>23</v>
      </c>
      <c r="K52" s="23" t="s">
        <v>27</v>
      </c>
      <c r="L52" s="49">
        <f>_xlfn.IFNA(VLOOKUP(Table2[[#This Row],[Website]],'Contacted Companies'!$C$2:$L$28,10,FALSE),0)</f>
        <v>0</v>
      </c>
      <c r="M52">
        <f>_xlfn.IFNA(VLOOKUP(Table2[[#This Row],[Website]],'Contacted Companies'!$C$2:$L$28,11,FALSE),0)</f>
        <v>0</v>
      </c>
      <c r="P52" t="s">
        <v>212</v>
      </c>
    </row>
    <row r="53" spans="1:17" ht="106.2" hidden="1" customHeight="1" x14ac:dyDescent="0.55000000000000004">
      <c r="A53" s="28">
        <v>52</v>
      </c>
      <c r="B53" s="24" t="s">
        <v>260</v>
      </c>
      <c r="C53" s="33" t="s">
        <v>261</v>
      </c>
      <c r="D53" s="24">
        <f>IF('Final List'!$C53=0,0,1)</f>
        <v>1</v>
      </c>
      <c r="E53" s="24" t="s">
        <v>27</v>
      </c>
      <c r="F53" s="24"/>
      <c r="G53" s="49" t="s">
        <v>262</v>
      </c>
      <c r="H53" s="49" t="s">
        <v>263</v>
      </c>
      <c r="I53" s="49" t="s">
        <v>264</v>
      </c>
      <c r="J53" s="2" t="s">
        <v>23</v>
      </c>
      <c r="K53" s="24" t="s">
        <v>27</v>
      </c>
      <c r="L53" s="49">
        <f>_xlfn.IFNA(VLOOKUP(Table2[[#This Row],[Website]],'Contacted Companies'!$C$2:$L$28,10,FALSE),0)</f>
        <v>0</v>
      </c>
      <c r="M53">
        <f>_xlfn.IFNA(VLOOKUP(Table2[[#This Row],[Website]],'Contacted Companies'!$C$2:$L$28,11,FALSE),0)</f>
        <v>0</v>
      </c>
      <c r="P53" t="s">
        <v>212</v>
      </c>
    </row>
    <row r="54" spans="1:17" ht="72" hidden="1" x14ac:dyDescent="0.55000000000000004">
      <c r="A54" s="27">
        <v>53</v>
      </c>
      <c r="B54" s="23" t="s">
        <v>265</v>
      </c>
      <c r="C54" s="32" t="s">
        <v>266</v>
      </c>
      <c r="D54" s="23">
        <f>IF('Final List'!$C54=0,0,1)</f>
        <v>1</v>
      </c>
      <c r="E54" s="23" t="s">
        <v>27</v>
      </c>
      <c r="F54" s="23"/>
      <c r="G54" s="49" t="s">
        <v>82</v>
      </c>
      <c r="H54" s="49" t="s">
        <v>267</v>
      </c>
      <c r="I54" s="48" t="s">
        <v>268</v>
      </c>
      <c r="J54" s="44" t="s">
        <v>47</v>
      </c>
      <c r="K54" s="23" t="s">
        <v>27</v>
      </c>
      <c r="L54" s="49">
        <f>_xlfn.IFNA(VLOOKUP(Table2[[#This Row],[Website]],'Contacted Companies'!$C$2:$L$28,10,FALSE),0)</f>
        <v>0</v>
      </c>
      <c r="M54">
        <f>_xlfn.IFNA(VLOOKUP(Table2[[#This Row],[Website]],'Contacted Companies'!$C$2:$L$28,11,FALSE),0)</f>
        <v>0</v>
      </c>
      <c r="P54" t="s">
        <v>212</v>
      </c>
    </row>
    <row r="55" spans="1:17" s="87" customFormat="1" ht="86.4" hidden="1" x14ac:dyDescent="0.55000000000000004">
      <c r="A55" s="82">
        <v>54</v>
      </c>
      <c r="B55" s="83" t="s">
        <v>269</v>
      </c>
      <c r="C55" s="84" t="s">
        <v>270</v>
      </c>
      <c r="D55" s="83">
        <f>IF('Final List'!$C55=0,0,1)</f>
        <v>1</v>
      </c>
      <c r="E55" s="83" t="s">
        <v>19</v>
      </c>
      <c r="F55" s="83"/>
      <c r="G55" s="85" t="str">
        <f>_xlfn.IFNA(VLOOKUP(Table2[[#This Row],[Website]],'Contacted Companies'!$C$2:$L$28,5,FALSE),0)</f>
        <v>Manufacturing</v>
      </c>
      <c r="H55" s="85" t="str">
        <f>_xlfn.IFNA(VLOOKUP(Table2[[#This Row],[Website]],'Contacted Companies'!$C$2:$L$28,6,FALSE),0)</f>
        <v>Creating solutions for machine and process efficiencies,  Creating turnkey process planning and implementation for your manufacturing line,                    FOOD AND BEVERAGE DIVISION:  Custom machine/component design and manufacturing,  OEM parts replacement and equipment refurbishmen Development of new processing line to enhance productivity.</v>
      </c>
      <c r="I55" s="85"/>
      <c r="J55" s="86" t="s">
        <v>271</v>
      </c>
      <c r="K55" s="83" t="s">
        <v>19</v>
      </c>
      <c r="L55" s="85">
        <f>_xlfn.IFNA(VLOOKUP(Table2[[#This Row],[Website]],'Contacted Companies'!$C$2:$L$28,10,FALSE),0)</f>
        <v>0</v>
      </c>
      <c r="M55" s="87" t="e">
        <f>_xlfn.IFNA(VLOOKUP(Table2[[#This Row],[Website]],'Contacted Companies'!$C$2:$L$28,11,FALSE),0)</f>
        <v>#REF!</v>
      </c>
      <c r="N55"/>
      <c r="O55"/>
      <c r="P55" t="s">
        <v>212</v>
      </c>
      <c r="Q55"/>
    </row>
    <row r="56" spans="1:17" ht="230.4" hidden="1" x14ac:dyDescent="0.55000000000000004">
      <c r="A56" s="27">
        <v>55</v>
      </c>
      <c r="B56" s="23" t="s">
        <v>272</v>
      </c>
      <c r="C56" s="34" t="s">
        <v>273</v>
      </c>
      <c r="D56" s="23">
        <f>IF('Final List'!$C56=0,0,1)</f>
        <v>1</v>
      </c>
      <c r="E56" s="23" t="s">
        <v>27</v>
      </c>
      <c r="F56" s="23"/>
      <c r="G56" s="49" t="s">
        <v>32</v>
      </c>
      <c r="H56" s="49" t="s">
        <v>274</v>
      </c>
      <c r="I56" s="48" t="s">
        <v>275</v>
      </c>
      <c r="J56" s="44" t="s">
        <v>23</v>
      </c>
      <c r="K56" s="23" t="s">
        <v>27</v>
      </c>
      <c r="L56" s="49">
        <f>_xlfn.IFNA(VLOOKUP(Table2[[#This Row],[Website]],'Contacted Companies'!$C$2:$L$28,10,FALSE),0)</f>
        <v>0</v>
      </c>
      <c r="M56">
        <f>_xlfn.IFNA(VLOOKUP(Table2[[#This Row],[Website]],'Contacted Companies'!$C$2:$L$28,11,FALSE),0)</f>
        <v>0</v>
      </c>
      <c r="O56" s="50" t="s">
        <v>276</v>
      </c>
    </row>
    <row r="57" spans="1:17" ht="158.4" hidden="1" x14ac:dyDescent="0.55000000000000004">
      <c r="A57" s="28">
        <v>56</v>
      </c>
      <c r="B57" s="24" t="s">
        <v>277</v>
      </c>
      <c r="C57" s="31" t="s">
        <v>278</v>
      </c>
      <c r="D57" s="24">
        <f>IF('Final List'!$C57=0,0,1)</f>
        <v>1</v>
      </c>
      <c r="E57" s="24" t="s">
        <v>19</v>
      </c>
      <c r="F57" s="24"/>
      <c r="G57" s="49" t="s">
        <v>88</v>
      </c>
      <c r="H57" s="49" t="s">
        <v>279</v>
      </c>
      <c r="I57" s="49" t="s">
        <v>280</v>
      </c>
      <c r="J57" s="44" t="s">
        <v>281</v>
      </c>
      <c r="K57" s="24" t="s">
        <v>19</v>
      </c>
      <c r="L57" s="49" t="s">
        <v>282</v>
      </c>
      <c r="M57">
        <f>_xlfn.IFNA(VLOOKUP(Table2[[#This Row],[Website]],'Contacted Companies'!$C$2:$L$28,11,FALSE),0)</f>
        <v>0</v>
      </c>
    </row>
    <row r="58" spans="1:17" ht="100.8" hidden="1" x14ac:dyDescent="0.55000000000000004">
      <c r="A58" s="27">
        <v>57</v>
      </c>
      <c r="B58" s="23" t="s">
        <v>283</v>
      </c>
      <c r="C58" s="34" t="s">
        <v>284</v>
      </c>
      <c r="D58" s="23">
        <f>IF('Final List'!$C58=0,0,1)</f>
        <v>1</v>
      </c>
      <c r="E58" s="23" t="s">
        <v>27</v>
      </c>
      <c r="F58" s="23"/>
      <c r="G58" s="49" t="s">
        <v>88</v>
      </c>
      <c r="H58" s="49" t="s">
        <v>285</v>
      </c>
      <c r="I58" s="48" t="s">
        <v>286</v>
      </c>
      <c r="J58" s="44" t="s">
        <v>23</v>
      </c>
      <c r="K58" s="23" t="s">
        <v>27</v>
      </c>
      <c r="L58" s="49">
        <f>_xlfn.IFNA(VLOOKUP(Table2[[#This Row],[Website]],'Contacted Companies'!$C$2:$L$28,10,FALSE),0)</f>
        <v>0</v>
      </c>
      <c r="M58">
        <f>_xlfn.IFNA(VLOOKUP(Table2[[#This Row],[Website]],'Contacted Companies'!$C$2:$L$28,11,FALSE),0)</f>
        <v>0</v>
      </c>
    </row>
    <row r="59" spans="1:17" ht="129.6" hidden="1" x14ac:dyDescent="0.55000000000000004">
      <c r="A59" s="28">
        <v>58</v>
      </c>
      <c r="B59" s="24" t="s">
        <v>287</v>
      </c>
      <c r="C59" s="31" t="s">
        <v>288</v>
      </c>
      <c r="D59" s="24">
        <f>IF('Final List'!$C59=0,0,1)</f>
        <v>1</v>
      </c>
      <c r="E59" s="24" t="s">
        <v>27</v>
      </c>
      <c r="F59" s="24"/>
      <c r="G59" s="49" t="s">
        <v>289</v>
      </c>
      <c r="H59" s="49" t="s">
        <v>290</v>
      </c>
      <c r="I59" s="49" t="s">
        <v>291</v>
      </c>
      <c r="J59" s="47" t="s">
        <v>23</v>
      </c>
      <c r="K59" s="24" t="s">
        <v>27</v>
      </c>
      <c r="L59" s="49">
        <f>_xlfn.IFNA(VLOOKUP(Table2[[#This Row],[Website]],'Contacted Companies'!$C$2:$L$28,10,FALSE),0)</f>
        <v>0</v>
      </c>
      <c r="M59">
        <f>_xlfn.IFNA(VLOOKUP(Table2[[#This Row],[Website]],'Contacted Companies'!$C$2:$L$28,11,FALSE),0)</f>
        <v>0</v>
      </c>
    </row>
    <row r="60" spans="1:17" ht="72" hidden="1" x14ac:dyDescent="0.55000000000000004">
      <c r="A60" s="27">
        <v>59</v>
      </c>
      <c r="B60" s="23" t="s">
        <v>292</v>
      </c>
      <c r="C60" s="34" t="s">
        <v>293</v>
      </c>
      <c r="D60" s="23">
        <f>IF('Final List'!$C60=0,0,1)</f>
        <v>1</v>
      </c>
      <c r="E60" s="23" t="s">
        <v>27</v>
      </c>
      <c r="F60" s="23"/>
      <c r="G60" s="49" t="s">
        <v>294</v>
      </c>
      <c r="H60" s="49" t="s">
        <v>295</v>
      </c>
      <c r="I60" s="48" t="s">
        <v>296</v>
      </c>
      <c r="J60" s="44" t="s">
        <v>23</v>
      </c>
      <c r="K60" s="23" t="s">
        <v>27</v>
      </c>
      <c r="L60" s="49">
        <f>_xlfn.IFNA(VLOOKUP(Table2[[#This Row],[Website]],'Contacted Companies'!$C$2:$L$28,10,FALSE),0)</f>
        <v>0</v>
      </c>
      <c r="M60">
        <f>_xlfn.IFNA(VLOOKUP(Table2[[#This Row],[Website]],'Contacted Companies'!$C$2:$L$28,11,FALSE),0)</f>
        <v>0</v>
      </c>
    </row>
    <row r="61" spans="1:17" ht="72" hidden="1" x14ac:dyDescent="0.55000000000000004">
      <c r="A61" s="28">
        <v>60</v>
      </c>
      <c r="B61" s="24" t="s">
        <v>297</v>
      </c>
      <c r="C61" s="33" t="s">
        <v>298</v>
      </c>
      <c r="D61" s="24">
        <f>IF('Final List'!$C61=0,0,1)</f>
        <v>1</v>
      </c>
      <c r="E61" s="24" t="s">
        <v>27</v>
      </c>
      <c r="F61" s="24"/>
      <c r="G61" s="49" t="s">
        <v>204</v>
      </c>
      <c r="H61" s="49" t="s">
        <v>299</v>
      </c>
      <c r="I61" s="49" t="s">
        <v>300</v>
      </c>
      <c r="J61" s="2" t="s">
        <v>23</v>
      </c>
      <c r="K61" s="24" t="s">
        <v>27</v>
      </c>
      <c r="L61" s="49">
        <f>_xlfn.IFNA(VLOOKUP(Table2[[#This Row],[Website]],'Contacted Companies'!$C$2:$L$28,10,FALSE),0)</f>
        <v>0</v>
      </c>
      <c r="M61">
        <f>_xlfn.IFNA(VLOOKUP(Table2[[#This Row],[Website]],'Contacted Companies'!$C$2:$L$28,11,FALSE),0)</f>
        <v>0</v>
      </c>
      <c r="P61" t="s">
        <v>212</v>
      </c>
    </row>
    <row r="62" spans="1:17" ht="86.4" hidden="1" x14ac:dyDescent="0.55000000000000004">
      <c r="A62" s="27">
        <v>61</v>
      </c>
      <c r="B62" s="23" t="s">
        <v>301</v>
      </c>
      <c r="C62" s="32" t="s">
        <v>302</v>
      </c>
      <c r="D62" s="23">
        <f>IF('Final List'!$C62=0,0,1)</f>
        <v>1</v>
      </c>
      <c r="E62" s="23" t="s">
        <v>27</v>
      </c>
      <c r="F62" s="23"/>
      <c r="G62" s="49" t="s">
        <v>303</v>
      </c>
      <c r="H62" s="49" t="s">
        <v>304</v>
      </c>
      <c r="I62" s="48" t="s">
        <v>305</v>
      </c>
      <c r="J62" s="44" t="s">
        <v>23</v>
      </c>
      <c r="K62" s="23" t="s">
        <v>27</v>
      </c>
      <c r="L62" s="49">
        <f>_xlfn.IFNA(VLOOKUP(Table2[[#This Row],[Website]],'Contacted Companies'!$C$2:$L$28,10,FALSE),0)</f>
        <v>0</v>
      </c>
      <c r="M62">
        <f>_xlfn.IFNA(VLOOKUP(Table2[[#This Row],[Website]],'Contacted Companies'!$C$2:$L$28,11,FALSE),0)</f>
        <v>0</v>
      </c>
    </row>
    <row r="63" spans="1:17" hidden="1" x14ac:dyDescent="0.55000000000000004">
      <c r="A63" s="28">
        <v>62</v>
      </c>
      <c r="B63" s="24" t="s">
        <v>306</v>
      </c>
      <c r="C63" s="31" t="s">
        <v>307</v>
      </c>
      <c r="D63" s="24">
        <f>IF('Final List'!$C63=0,0,1)</f>
        <v>1</v>
      </c>
      <c r="E63" s="24" t="s">
        <v>308</v>
      </c>
      <c r="F63" s="24"/>
      <c r="G63" s="49">
        <v>0</v>
      </c>
      <c r="H63" s="49">
        <v>0</v>
      </c>
      <c r="I63" s="49" t="s">
        <v>309</v>
      </c>
      <c r="J63" s="2" t="s">
        <v>23</v>
      </c>
      <c r="K63" s="24" t="s">
        <v>308</v>
      </c>
      <c r="L63" s="49">
        <f>_xlfn.IFNA(VLOOKUP(Table2[[#This Row],[Website]],'Contacted Companies'!$C$2:$L$28,10,FALSE),0)</f>
        <v>0</v>
      </c>
      <c r="M63">
        <f>_xlfn.IFNA(VLOOKUP(Table2[[#This Row],[Website]],'Contacted Companies'!$C$2:$L$28,11,FALSE),0)</f>
        <v>0</v>
      </c>
    </row>
    <row r="64" spans="1:17" ht="86.4" hidden="1" x14ac:dyDescent="0.55000000000000004">
      <c r="A64" s="27">
        <v>63</v>
      </c>
      <c r="B64" s="23" t="s">
        <v>310</v>
      </c>
      <c r="C64" s="34" t="s">
        <v>311</v>
      </c>
      <c r="D64" s="23">
        <f>IF('Final List'!$C64=0,0,1)</f>
        <v>1</v>
      </c>
      <c r="E64" s="23" t="s">
        <v>203</v>
      </c>
      <c r="F64" s="23"/>
      <c r="G64" s="49" t="s">
        <v>88</v>
      </c>
      <c r="H64" s="49" t="s">
        <v>312</v>
      </c>
      <c r="I64" s="48"/>
      <c r="J64" s="44" t="s">
        <v>23</v>
      </c>
      <c r="K64" s="23" t="s">
        <v>203</v>
      </c>
      <c r="L64" s="49">
        <f>_xlfn.IFNA(VLOOKUP(Table2[[#This Row],[Website]],'Contacted Companies'!$C$2:$L$28,10,FALSE),0)</f>
        <v>0</v>
      </c>
      <c r="M64">
        <f>_xlfn.IFNA(VLOOKUP(Table2[[#This Row],[Website]],'Contacted Companies'!$C$2:$L$28,11,FALSE),0)</f>
        <v>0</v>
      </c>
      <c r="Q64" s="50" t="s">
        <v>313</v>
      </c>
    </row>
    <row r="65" spans="1:17" ht="57.6" hidden="1" x14ac:dyDescent="0.55000000000000004">
      <c r="A65" s="28">
        <v>64</v>
      </c>
      <c r="B65" s="24" t="s">
        <v>314</v>
      </c>
      <c r="C65" s="31" t="s">
        <v>315</v>
      </c>
      <c r="D65" s="24">
        <f>IF('Final List'!$C65=0,0,1)</f>
        <v>1</v>
      </c>
      <c r="E65" s="24" t="s">
        <v>27</v>
      </c>
      <c r="F65" s="24"/>
      <c r="G65" s="49" t="s">
        <v>316</v>
      </c>
      <c r="H65" s="49" t="s">
        <v>317</v>
      </c>
      <c r="I65" s="49" t="s">
        <v>318</v>
      </c>
      <c r="J65" s="2" t="s">
        <v>23</v>
      </c>
      <c r="K65" s="24" t="s">
        <v>27</v>
      </c>
      <c r="L65" s="49">
        <f>_xlfn.IFNA(VLOOKUP(Table2[[#This Row],[Website]],'Contacted Companies'!$C$2:$L$28,10,FALSE),0)</f>
        <v>0</v>
      </c>
      <c r="M65">
        <f>_xlfn.IFNA(VLOOKUP(Table2[[#This Row],[Website]],'Contacted Companies'!$C$2:$L$28,11,FALSE),0)</f>
        <v>0</v>
      </c>
      <c r="Q65" t="s">
        <v>319</v>
      </c>
    </row>
    <row r="66" spans="1:17" hidden="1" x14ac:dyDescent="0.55000000000000004">
      <c r="A66" s="27">
        <v>65</v>
      </c>
      <c r="B66" s="23" t="s">
        <v>320</v>
      </c>
      <c r="C66" s="34" t="s">
        <v>321</v>
      </c>
      <c r="D66" s="23">
        <f>IF('Final List'!$C66=0,0,1)</f>
        <v>1</v>
      </c>
      <c r="E66" s="23" t="s">
        <v>27</v>
      </c>
      <c r="F66" s="23"/>
      <c r="G66" s="49">
        <v>0</v>
      </c>
      <c r="H66" s="49">
        <v>0</v>
      </c>
      <c r="I66" s="48"/>
      <c r="J66" s="44" t="s">
        <v>23</v>
      </c>
      <c r="K66" s="23" t="s">
        <v>27</v>
      </c>
      <c r="L66" s="49">
        <f>_xlfn.IFNA(VLOOKUP(Table2[[#This Row],[Website]],'Contacted Companies'!$C$2:$L$28,10,FALSE),0)</f>
        <v>0</v>
      </c>
      <c r="M66">
        <f>_xlfn.IFNA(VLOOKUP(Table2[[#This Row],[Website]],'Contacted Companies'!$C$2:$L$28,11,FALSE),0)</f>
        <v>0</v>
      </c>
    </row>
    <row r="67" spans="1:17" ht="57.6" hidden="1" x14ac:dyDescent="0.55000000000000004">
      <c r="A67" s="28">
        <v>66</v>
      </c>
      <c r="B67" s="24" t="s">
        <v>322</v>
      </c>
      <c r="C67" s="33" t="s">
        <v>323</v>
      </c>
      <c r="D67" s="24">
        <f>IF('Final List'!$C67=0,0,1)</f>
        <v>1</v>
      </c>
      <c r="E67" s="24" t="s">
        <v>19</v>
      </c>
      <c r="F67" s="24"/>
      <c r="G67" s="49" t="s">
        <v>324</v>
      </c>
      <c r="H67" s="49" t="s">
        <v>325</v>
      </c>
      <c r="I67" s="49" t="s">
        <v>326</v>
      </c>
      <c r="J67" s="2" t="s">
        <v>327</v>
      </c>
      <c r="K67" s="24" t="s">
        <v>19</v>
      </c>
      <c r="L67" s="49" t="s">
        <v>328</v>
      </c>
      <c r="M67">
        <f>_xlfn.IFNA(VLOOKUP(Table2[[#This Row],[Website]],'Contacted Companies'!$C$2:$L$28,11,FALSE),0)</f>
        <v>0</v>
      </c>
      <c r="N67" t="s">
        <v>329</v>
      </c>
      <c r="Q67" t="s">
        <v>330</v>
      </c>
    </row>
    <row r="68" spans="1:17" ht="57.6" hidden="1" x14ac:dyDescent="0.55000000000000004">
      <c r="A68" s="27">
        <v>67</v>
      </c>
      <c r="B68" s="23" t="s">
        <v>331</v>
      </c>
      <c r="C68" s="32" t="s">
        <v>332</v>
      </c>
      <c r="D68" s="23">
        <f>IF('Final List'!$C68=0,0,1)</f>
        <v>1</v>
      </c>
      <c r="E68" s="23" t="s">
        <v>19</v>
      </c>
      <c r="F68" s="23"/>
      <c r="G68" s="49" t="s">
        <v>333</v>
      </c>
      <c r="H68" s="49" t="s">
        <v>334</v>
      </c>
      <c r="I68" s="48" t="s">
        <v>335</v>
      </c>
      <c r="J68" s="44" t="s">
        <v>23</v>
      </c>
      <c r="K68" s="23" t="s">
        <v>19</v>
      </c>
      <c r="L68" s="49" t="s">
        <v>336</v>
      </c>
      <c r="M68">
        <f>_xlfn.IFNA(VLOOKUP(Table2[[#This Row],[Website]],'Contacted Companies'!$C$2:$L$28,11,FALSE),0)</f>
        <v>0</v>
      </c>
    </row>
    <row r="69" spans="1:17" ht="57.6" hidden="1" x14ac:dyDescent="0.55000000000000004">
      <c r="A69" s="28">
        <v>68</v>
      </c>
      <c r="B69" s="24" t="s">
        <v>337</v>
      </c>
      <c r="C69" s="31" t="s">
        <v>338</v>
      </c>
      <c r="D69" s="24">
        <f>IF('Final List'!$C69=0,0,1)</f>
        <v>1</v>
      </c>
      <c r="E69" s="24" t="s">
        <v>19</v>
      </c>
      <c r="F69" s="24"/>
      <c r="G69" s="49" t="s">
        <v>88</v>
      </c>
      <c r="H69" s="49" t="s">
        <v>339</v>
      </c>
      <c r="I69" s="49" t="s">
        <v>340</v>
      </c>
      <c r="J69" s="2" t="s">
        <v>23</v>
      </c>
      <c r="K69" s="24" t="s">
        <v>19</v>
      </c>
      <c r="L69" s="49">
        <f>_xlfn.IFNA(VLOOKUP(Table2[[#This Row],[Website]],'Contacted Companies'!$C$2:$L$28,10,FALSE),0)</f>
        <v>0</v>
      </c>
      <c r="M69">
        <f>_xlfn.IFNA(VLOOKUP(Table2[[#This Row],[Website]],'Contacted Companies'!$C$2:$L$28,11,FALSE),0)</f>
        <v>0</v>
      </c>
      <c r="Q69" t="s">
        <v>341</v>
      </c>
    </row>
    <row r="70" spans="1:17" ht="187.2" hidden="1" x14ac:dyDescent="0.55000000000000004">
      <c r="A70" s="27">
        <v>69</v>
      </c>
      <c r="B70" s="23" t="s">
        <v>342</v>
      </c>
      <c r="C70" s="34" t="s">
        <v>343</v>
      </c>
      <c r="D70" s="23">
        <f>IF('Final List'!$C70=0,0,1)</f>
        <v>1</v>
      </c>
      <c r="E70" s="23" t="s">
        <v>19</v>
      </c>
      <c r="F70" s="23"/>
      <c r="G70" s="49" t="s">
        <v>344</v>
      </c>
      <c r="H70" s="49" t="s">
        <v>345</v>
      </c>
      <c r="I70" s="48" t="s">
        <v>346</v>
      </c>
      <c r="J70" s="44" t="s">
        <v>23</v>
      </c>
      <c r="K70" s="23" t="s">
        <v>19</v>
      </c>
      <c r="L70" s="49">
        <f>_xlfn.IFNA(VLOOKUP(Table2[[#This Row],[Website]],'Contacted Companies'!$C$2:$L$28,10,FALSE),0)</f>
        <v>0</v>
      </c>
      <c r="M70">
        <f>_xlfn.IFNA(VLOOKUP(Table2[[#This Row],[Website]],'Contacted Companies'!$C$2:$L$28,11,FALSE),0)</f>
        <v>0</v>
      </c>
    </row>
    <row r="71" spans="1:17" ht="187.2" hidden="1" x14ac:dyDescent="0.55000000000000004">
      <c r="A71" s="28">
        <v>70</v>
      </c>
      <c r="B71" s="24" t="s">
        <v>347</v>
      </c>
      <c r="C71" s="31" t="s">
        <v>348</v>
      </c>
      <c r="D71" s="24">
        <f>IF('Final List'!$C71=0,0,1)</f>
        <v>1</v>
      </c>
      <c r="E71" s="24" t="s">
        <v>27</v>
      </c>
      <c r="F71" s="24"/>
      <c r="G71" s="49" t="s">
        <v>349</v>
      </c>
      <c r="H71" s="49" t="s">
        <v>350</v>
      </c>
      <c r="I71" s="49" t="s">
        <v>351</v>
      </c>
      <c r="J71" s="2" t="s">
        <v>23</v>
      </c>
      <c r="K71" s="24" t="s">
        <v>27</v>
      </c>
      <c r="L71" s="49">
        <f>_xlfn.IFNA(VLOOKUP(Table2[[#This Row],[Website]],'Contacted Companies'!$C$2:$L$28,10,FALSE),0)</f>
        <v>0</v>
      </c>
      <c r="M71">
        <f>_xlfn.IFNA(VLOOKUP(Table2[[#This Row],[Website]],'Contacted Companies'!$C$2:$L$28,11,FALSE),0)</f>
        <v>0</v>
      </c>
    </row>
    <row r="72" spans="1:17" hidden="1" x14ac:dyDescent="0.55000000000000004">
      <c r="A72" s="27">
        <v>71</v>
      </c>
      <c r="B72" s="23" t="s">
        <v>352</v>
      </c>
      <c r="C72" s="34" t="s">
        <v>353</v>
      </c>
      <c r="D72" s="23">
        <f>IF('Final List'!$C72=0,0,1)</f>
        <v>1</v>
      </c>
      <c r="E72" s="23" t="s">
        <v>27</v>
      </c>
      <c r="F72" s="23"/>
      <c r="G72" s="49">
        <v>0</v>
      </c>
      <c r="H72" s="49">
        <v>0</v>
      </c>
      <c r="I72" s="48" t="s">
        <v>354</v>
      </c>
      <c r="J72" s="44" t="s">
        <v>23</v>
      </c>
      <c r="K72" s="23" t="s">
        <v>27</v>
      </c>
      <c r="L72" s="49">
        <f>_xlfn.IFNA(VLOOKUP(Table2[[#This Row],[Website]],'Contacted Companies'!$C$2:$L$28,10,FALSE),0)</f>
        <v>0</v>
      </c>
      <c r="M72">
        <f>_xlfn.IFNA(VLOOKUP(Table2[[#This Row],[Website]],'Contacted Companies'!$C$2:$L$28,11,FALSE),0)</f>
        <v>0</v>
      </c>
    </row>
    <row r="73" spans="1:17" ht="115.2" hidden="1" x14ac:dyDescent="0.55000000000000004">
      <c r="A73" s="28">
        <v>72</v>
      </c>
      <c r="B73" s="24" t="s">
        <v>355</v>
      </c>
      <c r="C73" s="33" t="s">
        <v>356</v>
      </c>
      <c r="D73" s="24">
        <f>IF('Final List'!$C73=0,0,1)</f>
        <v>1</v>
      </c>
      <c r="E73" s="24" t="s">
        <v>308</v>
      </c>
      <c r="F73" s="24"/>
      <c r="G73" s="49" t="s">
        <v>357</v>
      </c>
      <c r="H73" s="49" t="s">
        <v>358</v>
      </c>
      <c r="I73" s="49" t="s">
        <v>359</v>
      </c>
      <c r="J73" s="2" t="s">
        <v>23</v>
      </c>
      <c r="K73" s="24" t="s">
        <v>308</v>
      </c>
      <c r="L73" s="49">
        <f>_xlfn.IFNA(VLOOKUP(Table2[[#This Row],[Website]],'Contacted Companies'!$C$2:$L$28,10,FALSE),0)</f>
        <v>0</v>
      </c>
      <c r="M73">
        <f>_xlfn.IFNA(VLOOKUP(Table2[[#This Row],[Website]],'Contacted Companies'!$C$2:$L$28,11,FALSE),0)</f>
        <v>0</v>
      </c>
    </row>
    <row r="74" spans="1:17" ht="115.2" hidden="1" x14ac:dyDescent="0.55000000000000004">
      <c r="A74" s="27">
        <v>73</v>
      </c>
      <c r="B74" s="23" t="s">
        <v>360</v>
      </c>
      <c r="C74" s="32" t="s">
        <v>361</v>
      </c>
      <c r="D74" s="23">
        <f>IF('Final List'!$C74=0,0,1)</f>
        <v>1</v>
      </c>
      <c r="E74" s="23" t="s">
        <v>27</v>
      </c>
      <c r="F74" s="23"/>
      <c r="G74" s="49" t="s">
        <v>362</v>
      </c>
      <c r="H74" s="49" t="s">
        <v>363</v>
      </c>
      <c r="I74" s="48" t="s">
        <v>364</v>
      </c>
      <c r="J74" s="44" t="s">
        <v>23</v>
      </c>
      <c r="K74" s="23" t="s">
        <v>27</v>
      </c>
      <c r="L74" s="49">
        <f>_xlfn.IFNA(VLOOKUP(Table2[[#This Row],[Website]],'Contacted Companies'!$C$2:$L$28,10,FALSE),0)</f>
        <v>0</v>
      </c>
      <c r="M74">
        <f>_xlfn.IFNA(VLOOKUP(Table2[[#This Row],[Website]],'Contacted Companies'!$C$2:$L$28,11,FALSE),0)</f>
        <v>0</v>
      </c>
    </row>
    <row r="75" spans="1:17" hidden="1" x14ac:dyDescent="0.55000000000000004">
      <c r="A75" s="28">
        <v>74</v>
      </c>
      <c r="B75" s="24" t="s">
        <v>365</v>
      </c>
      <c r="C75" s="31" t="s">
        <v>365</v>
      </c>
      <c r="D75" s="24">
        <f>IF('Final List'!$C75=0,0,1)</f>
        <v>1</v>
      </c>
      <c r="E75" s="24" t="s">
        <v>308</v>
      </c>
      <c r="F75" s="24"/>
      <c r="G75" s="49">
        <v>0</v>
      </c>
      <c r="H75" s="49">
        <v>0</v>
      </c>
      <c r="I75" s="49" t="s">
        <v>366</v>
      </c>
      <c r="J75" s="2" t="s">
        <v>23</v>
      </c>
      <c r="K75" s="24" t="s">
        <v>308</v>
      </c>
      <c r="L75" s="49">
        <f>_xlfn.IFNA(VLOOKUP(Table2[[#This Row],[Website]],'Contacted Companies'!$C$2:$L$28,10,FALSE),0)</f>
        <v>0</v>
      </c>
      <c r="M75">
        <f>_xlfn.IFNA(VLOOKUP(Table2[[#This Row],[Website]],'Contacted Companies'!$C$2:$L$28,11,FALSE),0)</f>
        <v>0</v>
      </c>
    </row>
    <row r="76" spans="1:17" ht="115.2" hidden="1" x14ac:dyDescent="0.55000000000000004">
      <c r="A76" s="27">
        <v>75</v>
      </c>
      <c r="B76" s="23" t="s">
        <v>367</v>
      </c>
      <c r="C76" s="32" t="s">
        <v>368</v>
      </c>
      <c r="D76" s="23">
        <f>IF('Final List'!$C76=0,0,1)</f>
        <v>1</v>
      </c>
      <c r="E76" s="23" t="s">
        <v>19</v>
      </c>
      <c r="F76" s="23"/>
      <c r="G76" s="49" t="s">
        <v>32</v>
      </c>
      <c r="H76" s="49" t="s">
        <v>369</v>
      </c>
      <c r="I76" s="48" t="s">
        <v>370</v>
      </c>
      <c r="J76" s="44" t="s">
        <v>23</v>
      </c>
      <c r="K76" s="23" t="s">
        <v>19</v>
      </c>
      <c r="L76" s="49" t="s">
        <v>371</v>
      </c>
      <c r="M76">
        <f>_xlfn.IFNA(VLOOKUP(Table2[[#This Row],[Website]],'Contacted Companies'!$C$2:$L$28,11,FALSE),0)</f>
        <v>0</v>
      </c>
    </row>
    <row r="77" spans="1:17" ht="100.8" hidden="1" x14ac:dyDescent="0.55000000000000004">
      <c r="A77" s="28">
        <v>76</v>
      </c>
      <c r="B77" s="24" t="s">
        <v>372</v>
      </c>
      <c r="C77" s="31" t="s">
        <v>373</v>
      </c>
      <c r="D77" s="24">
        <f>IF('Final List'!$C77=0,0,1)</f>
        <v>1</v>
      </c>
      <c r="E77" s="24" t="s">
        <v>27</v>
      </c>
      <c r="F77" s="24"/>
      <c r="G77" s="49" t="s">
        <v>374</v>
      </c>
      <c r="H77" s="49">
        <v>0</v>
      </c>
      <c r="I77" s="49" t="s">
        <v>375</v>
      </c>
      <c r="J77" s="2" t="s">
        <v>23</v>
      </c>
      <c r="K77" s="24" t="s">
        <v>27</v>
      </c>
      <c r="L77" s="49" t="s">
        <v>376</v>
      </c>
      <c r="M77">
        <f>_xlfn.IFNA(VLOOKUP(Table2[[#This Row],[Website]],'Contacted Companies'!$C$2:$L$28,11,FALSE),0)</f>
        <v>0</v>
      </c>
    </row>
    <row r="78" spans="1:17" hidden="1" x14ac:dyDescent="0.55000000000000004">
      <c r="A78" s="27">
        <v>77</v>
      </c>
      <c r="B78" s="23" t="s">
        <v>377</v>
      </c>
      <c r="C78" s="32" t="s">
        <v>378</v>
      </c>
      <c r="D78" s="23">
        <f>IF('Final List'!$C78=0,0,1)</f>
        <v>1</v>
      </c>
      <c r="E78" s="23" t="s">
        <v>27</v>
      </c>
      <c r="F78" s="23"/>
      <c r="G78" s="49">
        <v>0</v>
      </c>
      <c r="H78" s="49">
        <v>0</v>
      </c>
      <c r="I78" s="48" t="s">
        <v>379</v>
      </c>
      <c r="J78" s="44" t="s">
        <v>23</v>
      </c>
      <c r="K78" s="23" t="s">
        <v>27</v>
      </c>
      <c r="L78" s="49">
        <f>_xlfn.IFNA(VLOOKUP(Table2[[#This Row],[Website]],'Contacted Companies'!$C$2:$L$28,10,FALSE),0)</f>
        <v>0</v>
      </c>
      <c r="M78">
        <f>_xlfn.IFNA(VLOOKUP(Table2[[#This Row],[Website]],'Contacted Companies'!$C$2:$L$28,11,FALSE),0)</f>
        <v>0</v>
      </c>
    </row>
    <row r="79" spans="1:17" ht="86.4" hidden="1" x14ac:dyDescent="0.55000000000000004">
      <c r="A79" s="28">
        <v>78</v>
      </c>
      <c r="B79" s="24" t="s">
        <v>380</v>
      </c>
      <c r="C79" s="31" t="s">
        <v>381</v>
      </c>
      <c r="D79" s="24">
        <f>IF('Final List'!$C79=0,0,1)</f>
        <v>1</v>
      </c>
      <c r="E79" s="24" t="s">
        <v>19</v>
      </c>
      <c r="F79" s="24"/>
      <c r="G79" s="49" t="s">
        <v>382</v>
      </c>
      <c r="H79" s="49" t="s">
        <v>383</v>
      </c>
      <c r="I79" s="49" t="s">
        <v>384</v>
      </c>
      <c r="J79" s="2" t="s">
        <v>23</v>
      </c>
      <c r="K79" s="24" t="s">
        <v>19</v>
      </c>
      <c r="L79" s="49">
        <f>_xlfn.IFNA(VLOOKUP(Table2[[#This Row],[Website]],'Contacted Companies'!$C$2:$L$28,10,FALSE),0)</f>
        <v>0</v>
      </c>
      <c r="M79">
        <f>_xlfn.IFNA(VLOOKUP(Table2[[#This Row],[Website]],'Contacted Companies'!$C$2:$L$28,11,FALSE),0)</f>
        <v>0</v>
      </c>
    </row>
    <row r="80" spans="1:17" ht="172.8" hidden="1" x14ac:dyDescent="0.55000000000000004">
      <c r="A80" s="27">
        <v>79</v>
      </c>
      <c r="B80" s="23" t="s">
        <v>385</v>
      </c>
      <c r="C80" s="34" t="s">
        <v>386</v>
      </c>
      <c r="D80" s="23">
        <f>IF('Final List'!$C80=0,0,1)</f>
        <v>1</v>
      </c>
      <c r="E80" s="23"/>
      <c r="F80" s="23"/>
      <c r="G80" s="49" t="s">
        <v>382</v>
      </c>
      <c r="H80" s="49" t="s">
        <v>387</v>
      </c>
      <c r="I80" s="48" t="s">
        <v>388</v>
      </c>
      <c r="J80" s="44"/>
      <c r="K80" s="23"/>
      <c r="L80" s="49">
        <f>_xlfn.IFNA(VLOOKUP(Table2[[#This Row],[Website]],'Contacted Companies'!$C$2:$L$28,10,FALSE),0)</f>
        <v>0</v>
      </c>
      <c r="M80">
        <f>_xlfn.IFNA(VLOOKUP(Table2[[#This Row],[Website]],'Contacted Companies'!$C$2:$L$28,11,FALSE),0)</f>
        <v>0</v>
      </c>
    </row>
    <row r="81" spans="1:17" ht="28.8" hidden="1" x14ac:dyDescent="0.55000000000000004">
      <c r="A81" s="28">
        <v>80</v>
      </c>
      <c r="B81" s="24" t="s">
        <v>389</v>
      </c>
      <c r="C81" s="33" t="s">
        <v>390</v>
      </c>
      <c r="D81" s="24">
        <f>IF('Final List'!$C81=0,0,1)</f>
        <v>1</v>
      </c>
      <c r="E81" s="24" t="s">
        <v>27</v>
      </c>
      <c r="F81" s="24"/>
      <c r="G81" s="49" t="s">
        <v>391</v>
      </c>
      <c r="H81" s="49" t="s">
        <v>392</v>
      </c>
      <c r="I81" s="49" t="s">
        <v>393</v>
      </c>
      <c r="J81" s="2" t="s">
        <v>23</v>
      </c>
      <c r="K81" s="24" t="s">
        <v>27</v>
      </c>
      <c r="L81" s="49">
        <f>_xlfn.IFNA(VLOOKUP(Table2[[#This Row],[Website]],'Contacted Companies'!$C$2:$L$28,10,FALSE),0)</f>
        <v>0</v>
      </c>
      <c r="M81">
        <f>_xlfn.IFNA(VLOOKUP(Table2[[#This Row],[Website]],'Contacted Companies'!$C$2:$L$28,11,FALSE),0)</f>
        <v>0</v>
      </c>
      <c r="P81" t="s">
        <v>212</v>
      </c>
      <c r="Q81" t="s">
        <v>394</v>
      </c>
    </row>
    <row r="82" spans="1:17" ht="57.6" hidden="1" x14ac:dyDescent="0.55000000000000004">
      <c r="A82" s="27">
        <v>81</v>
      </c>
      <c r="B82" s="23" t="s">
        <v>395</v>
      </c>
      <c r="C82" s="34" t="s">
        <v>396</v>
      </c>
      <c r="D82" s="23">
        <f>IF('Final List'!$C82=0,0,1)</f>
        <v>1</v>
      </c>
      <c r="E82" s="23"/>
      <c r="F82" s="23"/>
      <c r="G82" s="49" t="s">
        <v>397</v>
      </c>
      <c r="H82" s="49" t="s">
        <v>398</v>
      </c>
      <c r="I82" s="48" t="s">
        <v>399</v>
      </c>
      <c r="J82" s="44" t="s">
        <v>23</v>
      </c>
      <c r="K82" s="49">
        <f>_xlfn.IFNA(VLOOKUP(Table2[[#This Row],[Website]],'Contacted Companies'!$C$2:$L$28,9,FALSE),0)</f>
        <v>0</v>
      </c>
      <c r="L82" s="49">
        <f>_xlfn.IFNA(VLOOKUP(Table2[[#This Row],[Website]],'Contacted Companies'!$C$2:$L$28,10,FALSE),0)</f>
        <v>0</v>
      </c>
      <c r="M82">
        <f>_xlfn.IFNA(VLOOKUP(Table2[[#This Row],[Website]],'Contacted Companies'!$C$2:$L$28,11,FALSE),0)</f>
        <v>0</v>
      </c>
      <c r="N82" s="90"/>
      <c r="O82" s="90"/>
      <c r="P82" s="90"/>
      <c r="Q82" s="90"/>
    </row>
    <row r="83" spans="1:17" ht="57.6" hidden="1" x14ac:dyDescent="0.55000000000000004">
      <c r="A83" s="28">
        <v>82</v>
      </c>
      <c r="B83" s="24" t="s">
        <v>400</v>
      </c>
      <c r="C83" s="33" t="s">
        <v>401</v>
      </c>
      <c r="D83" s="24">
        <f>IF('Final List'!$C83=0,0,1)</f>
        <v>1</v>
      </c>
      <c r="E83" s="24" t="s">
        <v>27</v>
      </c>
      <c r="F83" s="24"/>
      <c r="G83" s="48" t="s">
        <v>402</v>
      </c>
      <c r="H83" s="49" t="s">
        <v>403</v>
      </c>
      <c r="I83" s="49" t="s">
        <v>404</v>
      </c>
      <c r="J83" s="2" t="s">
        <v>23</v>
      </c>
      <c r="K83" s="49">
        <f>_xlfn.IFNA(VLOOKUP(Table2[[#This Row],[Website]],'Contacted Companies'!$C$2:$L$28,9,FALSE),0)</f>
        <v>0</v>
      </c>
      <c r="L83" s="49">
        <f>_xlfn.IFNA(VLOOKUP(Table2[[#This Row],[Website]],'Contacted Companies'!$C$2:$L$28,10,FALSE),0)</f>
        <v>0</v>
      </c>
      <c r="M83">
        <f>_xlfn.IFNA(VLOOKUP(Table2[[#This Row],[Website]],'Contacted Companies'!$C$2:$L$28,11,FALSE),0)</f>
        <v>0</v>
      </c>
      <c r="N83" s="90"/>
      <c r="O83" s="90"/>
      <c r="P83" s="90"/>
      <c r="Q83" s="90"/>
    </row>
    <row r="84" spans="1:17" ht="115.2" hidden="1" x14ac:dyDescent="0.55000000000000004">
      <c r="A84" s="27">
        <v>83</v>
      </c>
      <c r="B84" s="23" t="s">
        <v>405</v>
      </c>
      <c r="C84" s="32" t="s">
        <v>406</v>
      </c>
      <c r="D84" s="23">
        <f>IF('Final List'!$C84=0,0,1)</f>
        <v>1</v>
      </c>
      <c r="E84" s="23" t="s">
        <v>19</v>
      </c>
      <c r="F84" s="23"/>
      <c r="G84" s="49" t="s">
        <v>407</v>
      </c>
      <c r="H84" s="49" t="s">
        <v>408</v>
      </c>
      <c r="I84" s="48" t="s">
        <v>409</v>
      </c>
      <c r="J84" s="44" t="s">
        <v>23</v>
      </c>
      <c r="K84" s="49">
        <f>_xlfn.IFNA(VLOOKUP(Table2[[#This Row],[Website]],'Contacted Companies'!$C$2:$L$28,9,FALSE),0)</f>
        <v>0</v>
      </c>
      <c r="L84" s="49">
        <f>_xlfn.IFNA(VLOOKUP(Table2[[#This Row],[Website]],'Contacted Companies'!$C$2:$L$28,10,FALSE),0)</f>
        <v>0</v>
      </c>
      <c r="M84">
        <f>_xlfn.IFNA(VLOOKUP(Table2[[#This Row],[Website]],'Contacted Companies'!$C$2:$L$28,11,FALSE),0)</f>
        <v>0</v>
      </c>
      <c r="N84" s="90"/>
      <c r="O84" s="90"/>
      <c r="P84" s="90"/>
      <c r="Q84" s="90"/>
    </row>
    <row r="85" spans="1:17" ht="273.60000000000002" hidden="1" x14ac:dyDescent="0.55000000000000004">
      <c r="A85" s="28">
        <v>84</v>
      </c>
      <c r="B85" s="24" t="s">
        <v>410</v>
      </c>
      <c r="C85" s="31" t="s">
        <v>411</v>
      </c>
      <c r="D85" s="24">
        <f>IF('Final List'!$C85=0,0,1)</f>
        <v>1</v>
      </c>
      <c r="E85" s="24" t="s">
        <v>19</v>
      </c>
      <c r="F85" s="24"/>
      <c r="G85" s="49" t="s">
        <v>412</v>
      </c>
      <c r="H85" s="49" t="s">
        <v>413</v>
      </c>
      <c r="I85" s="49" t="s">
        <v>414</v>
      </c>
      <c r="J85" s="2" t="s">
        <v>23</v>
      </c>
      <c r="K85" s="49">
        <f>_xlfn.IFNA(VLOOKUP(Table2[[#This Row],[Website]],'Contacted Companies'!$C$2:$L$28,9,FALSE),0)</f>
        <v>0</v>
      </c>
      <c r="L85" s="49">
        <f>_xlfn.IFNA(VLOOKUP(Table2[[#This Row],[Website]],'Contacted Companies'!$C$2:$L$28,10,FALSE),0)</f>
        <v>0</v>
      </c>
      <c r="M85">
        <f>_xlfn.IFNA(VLOOKUP(Table2[[#This Row],[Website]],'Contacted Companies'!$C$2:$L$28,11,FALSE),0)</f>
        <v>0</v>
      </c>
      <c r="N85" s="90"/>
      <c r="O85" s="90"/>
      <c r="P85" s="90"/>
      <c r="Q85" s="90"/>
    </row>
    <row r="86" spans="1:17" ht="72" hidden="1" x14ac:dyDescent="0.55000000000000004">
      <c r="A86" s="27">
        <v>85</v>
      </c>
      <c r="B86" s="23" t="s">
        <v>415</v>
      </c>
      <c r="C86" s="34" t="s">
        <v>416</v>
      </c>
      <c r="D86" s="23">
        <f>IF('Final List'!$C86=0,0,1)</f>
        <v>1</v>
      </c>
      <c r="E86" s="23"/>
      <c r="F86" s="23"/>
      <c r="G86" s="49" t="s">
        <v>417</v>
      </c>
      <c r="H86" s="49" t="s">
        <v>418</v>
      </c>
      <c r="I86" s="48" t="s">
        <v>419</v>
      </c>
      <c r="J86" s="44" t="s">
        <v>23</v>
      </c>
      <c r="K86" s="49">
        <f>_xlfn.IFNA(VLOOKUP(Table2[[#This Row],[Website]],'Contacted Companies'!$C$2:$L$28,9,FALSE),0)</f>
        <v>0</v>
      </c>
      <c r="L86" s="49">
        <f>_xlfn.IFNA(VLOOKUP(Table2[[#This Row],[Website]],'Contacted Companies'!$C$2:$L$28,10,FALSE),0)</f>
        <v>0</v>
      </c>
      <c r="M86">
        <f>_xlfn.IFNA(VLOOKUP(Table2[[#This Row],[Website]],'Contacted Companies'!$C$2:$L$28,11,FALSE),0)</f>
        <v>0</v>
      </c>
      <c r="N86" s="90"/>
      <c r="O86" s="90"/>
      <c r="P86" s="90"/>
      <c r="Q86" s="90"/>
    </row>
    <row r="87" spans="1:17" ht="100.8" hidden="1" x14ac:dyDescent="0.55000000000000004">
      <c r="A87" s="28">
        <v>86</v>
      </c>
      <c r="B87" s="24" t="s">
        <v>420</v>
      </c>
      <c r="C87" s="31" t="s">
        <v>421</v>
      </c>
      <c r="D87" s="24">
        <f>IF('Final List'!$C87=0,0,1)</f>
        <v>1</v>
      </c>
      <c r="E87" s="24"/>
      <c r="F87" s="24"/>
      <c r="G87" s="49" t="s">
        <v>422</v>
      </c>
      <c r="H87" s="49" t="s">
        <v>423</v>
      </c>
      <c r="I87" s="48" t="s">
        <v>424</v>
      </c>
      <c r="J87" s="2" t="s">
        <v>23</v>
      </c>
      <c r="K87" s="49">
        <f>_xlfn.IFNA(VLOOKUP(Table2[[#This Row],[Website]],'Contacted Companies'!$C$2:$L$28,9,FALSE),0)</f>
        <v>0</v>
      </c>
      <c r="L87" s="49">
        <f>_xlfn.IFNA(VLOOKUP(Table2[[#This Row],[Website]],'Contacted Companies'!$C$2:$L$28,10,FALSE),0)</f>
        <v>0</v>
      </c>
      <c r="M87">
        <f>_xlfn.IFNA(VLOOKUP(Table2[[#This Row],[Website]],'Contacted Companies'!$C$2:$L$28,11,FALSE),0)</f>
        <v>0</v>
      </c>
      <c r="N87" s="90"/>
      <c r="O87" s="90"/>
      <c r="P87" s="90"/>
      <c r="Q87" s="90"/>
    </row>
    <row r="88" spans="1:17" s="87" customFormat="1" hidden="1" x14ac:dyDescent="0.55000000000000004">
      <c r="A88" s="82">
        <v>87</v>
      </c>
      <c r="B88" s="83" t="s">
        <v>425</v>
      </c>
      <c r="C88" s="92" t="s">
        <v>225</v>
      </c>
      <c r="D88" s="83">
        <f>IF('Final List'!$C88=0,0,1)</f>
        <v>1</v>
      </c>
      <c r="E88" s="83"/>
      <c r="F88" s="83"/>
      <c r="G88" s="85">
        <f>_xlfn.IFNA(VLOOKUP(Table2[[#This Row],[Website]],'Contacted Companies'!$C$2:$L$28,5,FALSE),0)</f>
        <v>0</v>
      </c>
      <c r="H88" s="85">
        <f>_xlfn.IFNA(VLOOKUP(Table2[[#This Row],[Website]],'Contacted Companies'!$C$2:$L$28,6,FALSE),0)</f>
        <v>0</v>
      </c>
      <c r="I88" s="85"/>
      <c r="J88" s="86" t="s">
        <v>23</v>
      </c>
      <c r="K88" s="85">
        <f>_xlfn.IFNA(VLOOKUP(Table2[[#This Row],[Website]],'Contacted Companies'!$C$2:$L$28,9,FALSE),0)</f>
        <v>0</v>
      </c>
      <c r="L88" s="85">
        <f>_xlfn.IFNA(VLOOKUP(Table2[[#This Row],[Website]],'Contacted Companies'!$C$2:$L$28,10,FALSE),0)</f>
        <v>0</v>
      </c>
      <c r="M88" s="87">
        <f>_xlfn.IFNA(VLOOKUP(Table2[[#This Row],[Website]],'Contacted Companies'!$C$2:$L$28,11,FALSE),0)</f>
        <v>0</v>
      </c>
    </row>
    <row r="89" spans="1:17" ht="230.4" hidden="1" x14ac:dyDescent="0.55000000000000004">
      <c r="A89" s="28">
        <v>88</v>
      </c>
      <c r="B89" s="24" t="s">
        <v>426</v>
      </c>
      <c r="C89" s="33" t="s">
        <v>427</v>
      </c>
      <c r="D89" s="24">
        <f>IF('Final List'!$C89=0,0,1)</f>
        <v>1</v>
      </c>
      <c r="E89" s="24"/>
      <c r="F89" s="24"/>
      <c r="G89" s="49" t="s">
        <v>428</v>
      </c>
      <c r="H89" s="49" t="s">
        <v>429</v>
      </c>
      <c r="I89" s="49"/>
      <c r="J89" s="2" t="s">
        <v>193</v>
      </c>
      <c r="K89" s="49">
        <f>_xlfn.IFNA(VLOOKUP(Table2[[#This Row],[Website]],'Contacted Companies'!$C$2:$L$28,9,FALSE),0)</f>
        <v>0</v>
      </c>
      <c r="L89" s="49">
        <f>_xlfn.IFNA(VLOOKUP(Table2[[#This Row],[Website]],'Contacted Companies'!$C$2:$L$28,10,FALSE),0)</f>
        <v>0</v>
      </c>
      <c r="M89">
        <f>_xlfn.IFNA(VLOOKUP(Table2[[#This Row],[Website]],'Contacted Companies'!$C$2:$L$28,11,FALSE),0)</f>
        <v>0</v>
      </c>
      <c r="N89" s="90"/>
      <c r="O89" s="90"/>
      <c r="P89" s="90"/>
      <c r="Q89" s="90"/>
    </row>
    <row r="90" spans="1:17" ht="72" hidden="1" x14ac:dyDescent="0.55000000000000004">
      <c r="A90" s="27">
        <v>89</v>
      </c>
      <c r="B90" s="23" t="s">
        <v>430</v>
      </c>
      <c r="C90" s="34" t="s">
        <v>431</v>
      </c>
      <c r="D90" s="23">
        <f>IF('Final List'!$C90=0,0,1)</f>
        <v>1</v>
      </c>
      <c r="E90" s="23"/>
      <c r="F90" s="23"/>
      <c r="G90" s="49" t="s">
        <v>88</v>
      </c>
      <c r="H90" s="49" t="s">
        <v>432</v>
      </c>
      <c r="I90" s="48" t="s">
        <v>433</v>
      </c>
      <c r="J90" s="44"/>
      <c r="K90" s="49">
        <f>_xlfn.IFNA(VLOOKUP(Table2[[#This Row],[Website]],'Contacted Companies'!$C$2:$L$28,9,FALSE),0)</f>
        <v>0</v>
      </c>
      <c r="L90" s="49">
        <f>_xlfn.IFNA(VLOOKUP(Table2[[#This Row],[Website]],'Contacted Companies'!$C$2:$L$28,10,FALSE),0)</f>
        <v>0</v>
      </c>
      <c r="M90">
        <f>_xlfn.IFNA(VLOOKUP(Table2[[#This Row],[Website]],'Contacted Companies'!$C$2:$L$28,11,FALSE),0)</f>
        <v>0</v>
      </c>
      <c r="N90" s="90"/>
      <c r="O90" s="90"/>
      <c r="P90" s="90"/>
      <c r="Q90" s="90"/>
    </row>
    <row r="91" spans="1:17" ht="57.6" hidden="1" x14ac:dyDescent="0.55000000000000004">
      <c r="A91" s="28">
        <v>90</v>
      </c>
      <c r="B91" s="35" t="s">
        <v>434</v>
      </c>
      <c r="C91" s="31" t="s">
        <v>435</v>
      </c>
      <c r="D91" s="24">
        <f>IF('Final List'!$C91=0,0,1)</f>
        <v>1</v>
      </c>
      <c r="E91" s="24" t="s">
        <v>436</v>
      </c>
      <c r="F91" s="24"/>
      <c r="G91" s="49" t="str">
        <f>_xlfn.IFNA(VLOOKUP(Table2[[#This Row],[Website]],'Contacted Companies'!$C$2:$L$28,5,FALSE),0)</f>
        <v>OEM</v>
      </c>
      <c r="H91" s="49" t="str">
        <f>_xlfn.IFNA(VLOOKUP(Table2[[#This Row],[Website]],'Contacted Companies'!$C$2:$L$28,6,FALSE),0)</f>
        <v>Air Products and Timers, Auxiliary Generators, Cab Cooling &amp; Heating, Dynamic Braking Resistors, Locomotive Cooling Fan Assemblies, Locomotive Motor-Driven Air Compressors, Miscellaneous Mechanical, Motor, Pole pieces</v>
      </c>
      <c r="I91" s="49"/>
      <c r="J91" s="2" t="s">
        <v>437</v>
      </c>
      <c r="K91" s="49">
        <f>_xlfn.IFNA(VLOOKUP(Table2[[#This Row],[Website]],'Contacted Companies'!$C$2:$L$28,9,FALSE),0)</f>
        <v>0</v>
      </c>
      <c r="L91" s="49">
        <f>_xlfn.IFNA(VLOOKUP(Table2[[#This Row],[Website]],'Contacted Companies'!$C$2:$L$28,10,FALSE),0)</f>
        <v>0</v>
      </c>
      <c r="M91" t="e">
        <f>_xlfn.IFNA(VLOOKUP(Table2[[#This Row],[Website]],'Contacted Companies'!$C$2:$L$28,11,FALSE),0)</f>
        <v>#REF!</v>
      </c>
      <c r="N91" s="90"/>
      <c r="O91" s="90"/>
      <c r="P91" s="90"/>
      <c r="Q91" s="90"/>
    </row>
    <row r="92" spans="1:17" ht="72" hidden="1" x14ac:dyDescent="0.55000000000000004">
      <c r="A92" s="27">
        <v>91</v>
      </c>
      <c r="B92" s="23" t="s">
        <v>438</v>
      </c>
      <c r="C92" s="34" t="s">
        <v>439</v>
      </c>
      <c r="D92" s="23">
        <f>IF('Final List'!$C92=0,0,1)</f>
        <v>1</v>
      </c>
      <c r="E92" s="23"/>
      <c r="F92" s="23"/>
      <c r="G92" s="49" t="s">
        <v>71</v>
      </c>
      <c r="H92" s="49" t="s">
        <v>440</v>
      </c>
      <c r="I92" s="48" t="s">
        <v>441</v>
      </c>
      <c r="J92" s="44"/>
      <c r="K92" s="49">
        <f>_xlfn.IFNA(VLOOKUP(Table2[[#This Row],[Website]],'Contacted Companies'!$C$2:$L$28,9,FALSE),0)</f>
        <v>0</v>
      </c>
      <c r="L92" s="49">
        <f>_xlfn.IFNA(VLOOKUP(Table2[[#This Row],[Website]],'Contacted Companies'!$C$2:$L$28,10,FALSE),0)</f>
        <v>0</v>
      </c>
      <c r="M92">
        <f>_xlfn.IFNA(VLOOKUP(Table2[[#This Row],[Website]],'Contacted Companies'!$C$2:$L$28,11,FALSE),0)</f>
        <v>0</v>
      </c>
      <c r="N92" s="90"/>
      <c r="O92" s="90"/>
      <c r="P92" s="90"/>
      <c r="Q92" s="90"/>
    </row>
    <row r="93" spans="1:17" ht="57.6" hidden="1" x14ac:dyDescent="0.55000000000000004">
      <c r="A93" s="28">
        <v>92</v>
      </c>
      <c r="B93" s="24" t="s">
        <v>442</v>
      </c>
      <c r="C93" s="31" t="s">
        <v>443</v>
      </c>
      <c r="D93" s="24">
        <f>IF('Final List'!$C93=0,0,1)</f>
        <v>1</v>
      </c>
      <c r="E93" s="24"/>
      <c r="F93" s="24"/>
      <c r="G93" s="49" t="s">
        <v>444</v>
      </c>
      <c r="H93" s="49">
        <f>_xlfn.IFNA(VLOOKUP(Table2[[#This Row],[Website]],'Contacted Companies'!$C$2:$L$28,6,FALSE),0)</f>
        <v>0</v>
      </c>
      <c r="I93" s="49" t="s">
        <v>445</v>
      </c>
      <c r="J93" s="2"/>
      <c r="K93" s="49">
        <f>_xlfn.IFNA(VLOOKUP(Table2[[#This Row],[Website]],'Contacted Companies'!$C$2:$L$28,9,FALSE),0)</f>
        <v>0</v>
      </c>
      <c r="L93" s="49">
        <f>_xlfn.IFNA(VLOOKUP(Table2[[#This Row],[Website]],'Contacted Companies'!$C$2:$L$28,10,FALSE),0)</f>
        <v>0</v>
      </c>
      <c r="M93">
        <f>_xlfn.IFNA(VLOOKUP(Table2[[#This Row],[Website]],'Contacted Companies'!$C$2:$L$28,11,FALSE),0)</f>
        <v>0</v>
      </c>
      <c r="N93" s="90"/>
      <c r="O93" s="90"/>
      <c r="P93" s="90"/>
      <c r="Q93" s="90"/>
    </row>
    <row r="94" spans="1:17" ht="43.2" hidden="1" x14ac:dyDescent="0.55000000000000004">
      <c r="A94" s="27">
        <v>93</v>
      </c>
      <c r="B94" s="23" t="s">
        <v>446</v>
      </c>
      <c r="C94" s="34" t="s">
        <v>447</v>
      </c>
      <c r="D94" s="23">
        <f>IF('Final List'!$C94=0,0,1)</f>
        <v>1</v>
      </c>
      <c r="E94" s="23" t="s">
        <v>27</v>
      </c>
      <c r="F94" s="23"/>
      <c r="G94" s="49" t="s">
        <v>88</v>
      </c>
      <c r="H94" s="49" t="s">
        <v>448</v>
      </c>
      <c r="I94" s="48" t="s">
        <v>449</v>
      </c>
      <c r="J94" s="44"/>
      <c r="K94" s="49">
        <f>_xlfn.IFNA(VLOOKUP(Table2[[#This Row],[Website]],'Contacted Companies'!$C$2:$L$28,9,FALSE),0)</f>
        <v>0</v>
      </c>
      <c r="L94" s="49">
        <f>_xlfn.IFNA(VLOOKUP(Table2[[#This Row],[Website]],'Contacted Companies'!$C$2:$L$28,10,FALSE),0)</f>
        <v>0</v>
      </c>
      <c r="M94">
        <f>_xlfn.IFNA(VLOOKUP(Table2[[#This Row],[Website]],'Contacted Companies'!$C$2:$L$28,11,FALSE),0)</f>
        <v>0</v>
      </c>
      <c r="N94" s="90"/>
      <c r="O94" s="90"/>
      <c r="P94" s="90"/>
      <c r="Q94" s="90"/>
    </row>
    <row r="95" spans="1:17" s="98" customFormat="1" ht="28.8" hidden="1" x14ac:dyDescent="0.55000000000000004">
      <c r="A95" s="93">
        <v>94</v>
      </c>
      <c r="B95" s="94" t="s">
        <v>450</v>
      </c>
      <c r="C95" s="95">
        <v>0</v>
      </c>
      <c r="D95" s="94">
        <f>IF('Final List'!$C95=0,0,1)</f>
        <v>0</v>
      </c>
      <c r="E95" s="94"/>
      <c r="F95" s="94">
        <v>1</v>
      </c>
      <c r="G95" s="96" t="s">
        <v>451</v>
      </c>
      <c r="H95" s="96" t="s">
        <v>452</v>
      </c>
      <c r="I95" s="96"/>
      <c r="J95" s="97"/>
      <c r="K95" s="96">
        <f>_xlfn.IFNA(VLOOKUP(Table2[[#This Row],[Website]],'Contacted Companies'!$C$2:$L$28,9,FALSE),0)</f>
        <v>0</v>
      </c>
      <c r="L95" s="96">
        <f>_xlfn.IFNA(VLOOKUP(Table2[[#This Row],[Website]],'Contacted Companies'!$C$2:$L$28,10,FALSE),0)</f>
        <v>0</v>
      </c>
      <c r="M95" s="98">
        <f>_xlfn.IFNA(VLOOKUP(Table2[[#This Row],[Website]],'Contacted Companies'!$C$2:$L$28,11,FALSE),0)</f>
        <v>0</v>
      </c>
    </row>
    <row r="96" spans="1:17" ht="86.4" hidden="1" x14ac:dyDescent="0.55000000000000004">
      <c r="A96" s="27">
        <v>95</v>
      </c>
      <c r="B96" s="23" t="s">
        <v>453</v>
      </c>
      <c r="C96" s="34" t="s">
        <v>454</v>
      </c>
      <c r="D96" s="23">
        <f>IF('Final List'!$C96=0,0,1)</f>
        <v>1</v>
      </c>
      <c r="E96" s="23"/>
      <c r="F96" s="23"/>
      <c r="G96" s="49" t="s">
        <v>455</v>
      </c>
      <c r="H96" s="49" t="s">
        <v>456</v>
      </c>
      <c r="I96" s="48" t="s">
        <v>457</v>
      </c>
      <c r="J96" s="44"/>
      <c r="K96" s="49">
        <f>_xlfn.IFNA(VLOOKUP(Table2[[#This Row],[Website]],'Contacted Companies'!$C$2:$L$28,9,FALSE),0)</f>
        <v>0</v>
      </c>
      <c r="L96" s="49">
        <f>_xlfn.IFNA(VLOOKUP(Table2[[#This Row],[Website]],'Contacted Companies'!$C$2:$L$28,10,FALSE),0)</f>
        <v>0</v>
      </c>
      <c r="M96">
        <f>_xlfn.IFNA(VLOOKUP(Table2[[#This Row],[Website]],'Contacted Companies'!$C$2:$L$28,11,FALSE),0)</f>
        <v>0</v>
      </c>
      <c r="N96" s="90"/>
      <c r="O96" s="90"/>
      <c r="P96" s="90"/>
      <c r="Q96" s="90"/>
    </row>
    <row r="97" spans="1:17" ht="115.2" hidden="1" x14ac:dyDescent="0.55000000000000004">
      <c r="A97" s="28">
        <v>96</v>
      </c>
      <c r="B97" s="24" t="s">
        <v>458</v>
      </c>
      <c r="C97" s="31" t="s">
        <v>459</v>
      </c>
      <c r="D97" s="24">
        <f>IF('Final List'!$C97=0,0,1)</f>
        <v>1</v>
      </c>
      <c r="E97" s="24"/>
      <c r="F97" s="24"/>
      <c r="G97" s="49" t="s">
        <v>460</v>
      </c>
      <c r="H97" s="49" t="s">
        <v>461</v>
      </c>
      <c r="I97" s="49" t="s">
        <v>462</v>
      </c>
      <c r="J97" s="2"/>
      <c r="K97" s="49">
        <f>_xlfn.IFNA(VLOOKUP(Table2[[#This Row],[Website]],'Contacted Companies'!$C$2:$L$28,9,FALSE),0)</f>
        <v>0</v>
      </c>
      <c r="L97" s="49">
        <f>_xlfn.IFNA(VLOOKUP(Table2[[#This Row],[Website]],'Contacted Companies'!$C$2:$L$28,10,FALSE),0)</f>
        <v>0</v>
      </c>
      <c r="M97">
        <f>_xlfn.IFNA(VLOOKUP(Table2[[#This Row],[Website]],'Contacted Companies'!$C$2:$L$28,11,FALSE),0)</f>
        <v>0</v>
      </c>
      <c r="N97" s="90"/>
      <c r="O97" s="90"/>
      <c r="P97" s="90"/>
      <c r="Q97" s="90"/>
    </row>
    <row r="98" spans="1:17" ht="317.39999999999998" hidden="1" customHeight="1" x14ac:dyDescent="0.55000000000000004">
      <c r="A98" s="27">
        <v>97</v>
      </c>
      <c r="B98" s="23" t="s">
        <v>463</v>
      </c>
      <c r="C98" s="34" t="s">
        <v>464</v>
      </c>
      <c r="D98" s="23">
        <f>IF('Final List'!$C98=0,0,1)</f>
        <v>1</v>
      </c>
      <c r="E98" s="23"/>
      <c r="F98" s="23"/>
      <c r="G98" s="49" t="s">
        <v>88</v>
      </c>
      <c r="H98" s="49" t="s">
        <v>465</v>
      </c>
      <c r="I98" s="48" t="s">
        <v>466</v>
      </c>
      <c r="J98" s="44"/>
      <c r="K98" s="49">
        <f>_xlfn.IFNA(VLOOKUP(Table2[[#This Row],[Website]],'Contacted Companies'!$C$2:$L$28,9,FALSE),0)</f>
        <v>0</v>
      </c>
      <c r="L98" s="49">
        <f>_xlfn.IFNA(VLOOKUP(Table2[[#This Row],[Website]],'Contacted Companies'!$C$2:$L$28,10,FALSE),0)</f>
        <v>0</v>
      </c>
      <c r="M98">
        <f>_xlfn.IFNA(VLOOKUP(Table2[[#This Row],[Website]],'Contacted Companies'!$C$2:$L$28,11,FALSE),0)</f>
        <v>0</v>
      </c>
      <c r="N98" s="90"/>
      <c r="O98" s="90"/>
      <c r="P98" s="90"/>
      <c r="Q98" s="90"/>
    </row>
    <row r="99" spans="1:17" ht="86.4" hidden="1" x14ac:dyDescent="0.55000000000000004">
      <c r="A99" s="28">
        <v>98</v>
      </c>
      <c r="B99" s="24" t="s">
        <v>467</v>
      </c>
      <c r="C99" s="33" t="s">
        <v>468</v>
      </c>
      <c r="D99" s="24">
        <f>IF('Final List'!$C99=0,0,1)</f>
        <v>1</v>
      </c>
      <c r="E99" s="24" t="s">
        <v>27</v>
      </c>
      <c r="F99" s="24"/>
      <c r="G99" s="49" t="s">
        <v>469</v>
      </c>
      <c r="H99" s="49" t="s">
        <v>470</v>
      </c>
      <c r="I99" s="49" t="s">
        <v>471</v>
      </c>
      <c r="J99" s="2"/>
      <c r="K99" s="49">
        <f>_xlfn.IFNA(VLOOKUP(Table2[[#This Row],[Website]],'Contacted Companies'!$C$2:$L$28,9,FALSE),0)</f>
        <v>0</v>
      </c>
      <c r="L99" s="49">
        <f>_xlfn.IFNA(VLOOKUP(Table2[[#This Row],[Website]],'Contacted Companies'!$C$2:$L$28,10,FALSE),0)</f>
        <v>0</v>
      </c>
      <c r="M99">
        <f>_xlfn.IFNA(VLOOKUP(Table2[[#This Row],[Website]],'Contacted Companies'!$C$2:$L$28,11,FALSE),0)</f>
        <v>0</v>
      </c>
      <c r="N99" s="90"/>
      <c r="O99" s="90"/>
      <c r="P99" s="90"/>
      <c r="Q99" s="90"/>
    </row>
    <row r="100" spans="1:17" ht="57.6" hidden="1" x14ac:dyDescent="0.55000000000000004">
      <c r="A100" s="27">
        <v>99</v>
      </c>
      <c r="B100" s="23" t="s">
        <v>472</v>
      </c>
      <c r="C100" s="34" t="s">
        <v>473</v>
      </c>
      <c r="D100" s="23">
        <f>IF('Final List'!$C100=0,0,1)</f>
        <v>1</v>
      </c>
      <c r="E100" s="23" t="s">
        <v>27</v>
      </c>
      <c r="F100" s="23"/>
      <c r="G100" s="49" t="s">
        <v>474</v>
      </c>
      <c r="H100" s="49" t="s">
        <v>475</v>
      </c>
      <c r="I100" s="48" t="s">
        <v>476</v>
      </c>
      <c r="J100" s="44"/>
      <c r="K100" s="49">
        <f>_xlfn.IFNA(VLOOKUP(Table2[[#This Row],[Website]],'Contacted Companies'!$C$2:$L$28,9,FALSE),0)</f>
        <v>0</v>
      </c>
      <c r="L100" s="49">
        <f>_xlfn.IFNA(VLOOKUP(Table2[[#This Row],[Website]],'Contacted Companies'!$C$2:$L$28,10,FALSE),0)</f>
        <v>0</v>
      </c>
      <c r="M100">
        <f>_xlfn.IFNA(VLOOKUP(Table2[[#This Row],[Website]],'Contacted Companies'!$C$2:$L$28,11,FALSE),0)</f>
        <v>0</v>
      </c>
      <c r="N100" s="90"/>
      <c r="O100" s="90"/>
      <c r="P100" s="90"/>
      <c r="Q100" s="90"/>
    </row>
    <row r="101" spans="1:17" ht="72" hidden="1" x14ac:dyDescent="0.55000000000000004">
      <c r="A101" s="28">
        <v>100</v>
      </c>
      <c r="B101" s="24" t="s">
        <v>477</v>
      </c>
      <c r="C101" s="31" t="s">
        <v>478</v>
      </c>
      <c r="D101" s="24">
        <f>IF('Final List'!$C101=0,0,1)</f>
        <v>1</v>
      </c>
      <c r="E101" s="24" t="s">
        <v>27</v>
      </c>
      <c r="F101" s="24"/>
      <c r="G101" s="49" t="s">
        <v>479</v>
      </c>
      <c r="H101" s="49" t="s">
        <v>480</v>
      </c>
      <c r="I101" s="49" t="s">
        <v>481</v>
      </c>
      <c r="J101" s="2"/>
      <c r="K101" s="49">
        <f>_xlfn.IFNA(VLOOKUP(Table2[[#This Row],[Website]],'Contacted Companies'!$C$2:$L$28,9,FALSE),0)</f>
        <v>0</v>
      </c>
      <c r="L101" s="49">
        <f>_xlfn.IFNA(VLOOKUP(Table2[[#This Row],[Website]],'Contacted Companies'!$C$2:$L$28,10,FALSE),0)</f>
        <v>0</v>
      </c>
      <c r="M101">
        <f>_xlfn.IFNA(VLOOKUP(Table2[[#This Row],[Website]],'Contacted Companies'!$C$2:$L$28,11,FALSE),0)</f>
        <v>0</v>
      </c>
      <c r="N101" s="90"/>
      <c r="O101" s="90"/>
      <c r="P101" s="90"/>
      <c r="Q101" s="90"/>
    </row>
    <row r="102" spans="1:17" ht="57.6" hidden="1" x14ac:dyDescent="0.55000000000000004">
      <c r="A102" s="27">
        <v>101</v>
      </c>
      <c r="B102" s="23" t="s">
        <v>482</v>
      </c>
      <c r="C102" s="32" t="s">
        <v>483</v>
      </c>
      <c r="D102" s="23">
        <f>IF('Final List'!$C102=0,0,1)</f>
        <v>1</v>
      </c>
      <c r="E102" s="23"/>
      <c r="F102" s="23"/>
      <c r="G102" s="49" t="s">
        <v>88</v>
      </c>
      <c r="H102" s="49" t="s">
        <v>484</v>
      </c>
      <c r="I102" s="48" t="s">
        <v>485</v>
      </c>
      <c r="J102" s="44"/>
      <c r="K102" s="49">
        <f>_xlfn.IFNA(VLOOKUP(Table2[[#This Row],[Website]],'Contacted Companies'!$C$2:$L$28,9,FALSE),0)</f>
        <v>0</v>
      </c>
      <c r="L102" s="49">
        <f>_xlfn.IFNA(VLOOKUP(Table2[[#This Row],[Website]],'Contacted Companies'!$C$2:$L$28,10,FALSE),0)</f>
        <v>0</v>
      </c>
      <c r="M102">
        <f>_xlfn.IFNA(VLOOKUP(Table2[[#This Row],[Website]],'Contacted Companies'!$C$2:$L$28,11,FALSE),0)</f>
        <v>0</v>
      </c>
      <c r="N102" s="90"/>
      <c r="O102" s="90"/>
      <c r="P102" s="90"/>
      <c r="Q102" s="90"/>
    </row>
    <row r="103" spans="1:17" s="98" customFormat="1" hidden="1" x14ac:dyDescent="0.55000000000000004">
      <c r="A103" s="93">
        <v>102</v>
      </c>
      <c r="B103" s="94" t="s">
        <v>486</v>
      </c>
      <c r="C103" s="95" t="s">
        <v>487</v>
      </c>
      <c r="D103" s="94">
        <f>IF('Final List'!$C103=0,0,1)</f>
        <v>1</v>
      </c>
      <c r="E103" s="94"/>
      <c r="F103" s="94"/>
      <c r="G103" s="96" t="s">
        <v>488</v>
      </c>
      <c r="H103" s="96" t="s">
        <v>489</v>
      </c>
      <c r="I103" s="96"/>
      <c r="J103" s="97"/>
      <c r="K103" s="96">
        <f>_xlfn.IFNA(VLOOKUP(Table2[[#This Row],[Website]],'Contacted Companies'!$C$2:$L$28,9,FALSE),0)</f>
        <v>0</v>
      </c>
      <c r="L103" s="96">
        <f>_xlfn.IFNA(VLOOKUP(Table2[[#This Row],[Website]],'Contacted Companies'!$C$2:$L$28,10,FALSE),0)</f>
        <v>0</v>
      </c>
      <c r="M103" s="98">
        <f>_xlfn.IFNA(VLOOKUP(Table2[[#This Row],[Website]],'Contacted Companies'!$C$2:$L$28,11,FALSE),0)</f>
        <v>0</v>
      </c>
    </row>
    <row r="104" spans="1:17" ht="409.5" hidden="1" x14ac:dyDescent="0.55000000000000004">
      <c r="A104" s="27">
        <v>103</v>
      </c>
      <c r="B104" s="23" t="s">
        <v>490</v>
      </c>
      <c r="C104" s="34" t="s">
        <v>491</v>
      </c>
      <c r="D104" s="23">
        <f>IF('Final List'!$C104=0,0,1)</f>
        <v>1</v>
      </c>
      <c r="E104" s="23"/>
      <c r="F104" s="23"/>
      <c r="G104" s="49" t="str">
        <f>_xlfn.IFNA(VLOOKUP(Table2[[#This Row],[Website]],'Contacted Companies'!$C$2:$L$28,5,FALSE),0)</f>
        <v>Manufacturing</v>
      </c>
      <c r="H104" s="49" t="str">
        <f>_xlfn.IFNA(VLOOKUP(Table2[[#This Row],[Website]],'Contacted Companies'!$C$2:$L$28,6,FALSE),0)</f>
        <v>assembled machined components, fabricated and welded components </v>
      </c>
      <c r="I104" s="48"/>
      <c r="J104" s="44"/>
      <c r="K104" s="49">
        <f>_xlfn.IFNA(VLOOKUP(Table2[[#This Row],[Website]],'Contacted Companies'!$C$2:$L$28,9,FALSE),0)</f>
        <v>0</v>
      </c>
      <c r="L104" s="49" t="str">
        <f>_xlfn.IFNA(VLOOKUP(Table2[[#This Row],[Website]],'Contacted Companies'!$C$2:$L$28,10,FALSE),0)</f>
        <v xml:space="preserve">1	1000 Ton Hydraulic Betendorf
 	2	500 Ton Double Action Hydraulic
 	1	250 Ton Double Action Hydraulic
 	3	450 Ton Mechanical Straight Side Hamilton
 	1	150 Ton Bliss Straight Side
 	1	150 Ton Verson OBI
 	1	130 Ton Cleveland Straight Side
 	1	125 Ton OBI Bliss
 	4	100 Ton Mechanical Straight Side
 	1	100 Ton Mechanical Gap Dries &amp; Krump
 	1	80 Ton Mechanical Gap Rouselle
 	1	500 Ton Hydraulic CNC Press Brake
 	1	175 Ton Hydraulic Press Brake
 	1	150 Ton Mechanical Press Brake Flange
 	1	130 Ton Hydraulic CNC Press Brake
 	1	90 Ton Hydraulic CNC Press Brake
 	1	80 Ton Hydraulic CNC Press Brake
 	1	75 Ton Hydraulic CNC Press Brake
 	1	40 Ton Hydraulic CNC Press Brake
 	1	225 Ton Turret Punch CNC1	Laser Trumpf 2000 Watt
60 x 100"
 	1	CNC Plasma Burn Table
60 x 120"
 	1	CNC Plasma Burn Table
72 x 264"
 	1	CNC Burn Table
High Definition Near Laser Quality
60 x 120"
 	1	Robotic 7 Axis Plasma Trim Cell
High Definition Near Laser Quality
 	1	Shear Mechanical Cincinnati 
3/16 x 96"
 	1	Shear Mechanical Cincinnati 
1/4 x 48"
 	1	Ironworkers
 	2	Abrasive Cutoff
 	1	Horizontal Band Saw
12 x 21 Auto
 	1	Horizontal Band Saw
12 x 13 Auto
 	1	Horizontal Band Saw
9 x 16 Miter
 	1	Vertical Band Saw 24"
 	1	Cold Saw 12"
 	1	Rotary Former 2 HP
 	1	Pinch Roller 30 x 2"
 	1	Hossfeld &amp; Di-Arco Benders
 	9	Mig Welder450-650 Amp
 	4	Tig Welder 350 Amp
 	4	Various Small Welding Machines
 	1	Projection Welder 70 KVA
 	1	Spot Welder 40 KVA
 	1	Stud Welder 200 KVA
 	1	Metal-Lax Weld Stress Relief Unit
 	9	Various Weld Positioner
 	4	Acord Weld Tables 48 x 120"                          1	Vertical MC CNC Hass VF9
X-Axis 90"; Y-Axis 40"; Z-Axis 20"
 	2	Vertical MC CNC Hass
X-Axis 30"; Y-Axis 16"; Z-Axis 20"
 	1	Lathe CNC Haas
14 x 34" Bar Feed &amp; Tailstock
 	1	Vertical Mill No. 4
 	1	Horizontal Mill No. 3
 	1	Vertical Mill W/DRO
 	1	Radial Drill 48"
 	1	Surface Grinder 24 x 12"
 	1	Surface Grinder 18 x 6"
 	1	Lathe Leblond 36 x 17"
 	3	Drill Presses
 	1	HVLP Paint Facilities
 	1	Automated Part Washing Line
 	1	Fully Equipped Inspection
Calibration Traceable to NIS         </v>
      </c>
      <c r="M104" t="e">
        <f>_xlfn.IFNA(VLOOKUP(Table2[[#This Row],[Website]],'Contacted Companies'!$C$2:$L$28,11,FALSE),0)</f>
        <v>#REF!</v>
      </c>
      <c r="N104" s="90"/>
      <c r="O104" s="90"/>
      <c r="P104" s="90"/>
      <c r="Q104" s="90"/>
    </row>
    <row r="105" spans="1:17" ht="28.8" hidden="1" x14ac:dyDescent="0.55000000000000004">
      <c r="A105" s="28">
        <v>104</v>
      </c>
      <c r="B105" s="24" t="s">
        <v>492</v>
      </c>
      <c r="C105" s="31" t="s">
        <v>493</v>
      </c>
      <c r="D105" s="24">
        <f>IF('Final List'!$C105=0,0,1)</f>
        <v>1</v>
      </c>
      <c r="E105" s="24"/>
      <c r="F105" s="24"/>
      <c r="G105" s="49" t="s">
        <v>88</v>
      </c>
      <c r="H105" s="49" t="s">
        <v>494</v>
      </c>
      <c r="I105" s="49"/>
      <c r="J105" s="2"/>
      <c r="K105" s="49">
        <f>_xlfn.IFNA(VLOOKUP(Table2[[#This Row],[Website]],'Contacted Companies'!$C$2:$L$28,9,FALSE),0)</f>
        <v>0</v>
      </c>
      <c r="L105" s="49">
        <f>_xlfn.IFNA(VLOOKUP(Table2[[#This Row],[Website]],'Contacted Companies'!$C$2:$L$28,10,FALSE),0)</f>
        <v>0</v>
      </c>
      <c r="M105">
        <f>_xlfn.IFNA(VLOOKUP(Table2[[#This Row],[Website]],'Contacted Companies'!$C$2:$L$28,11,FALSE),0)</f>
        <v>0</v>
      </c>
      <c r="N105" s="90"/>
      <c r="O105" s="90"/>
      <c r="P105" s="90"/>
      <c r="Q105" s="90"/>
    </row>
    <row r="106" spans="1:17" ht="158.4" hidden="1" x14ac:dyDescent="0.55000000000000004">
      <c r="A106" s="27">
        <v>105</v>
      </c>
      <c r="B106" s="23" t="s">
        <v>495</v>
      </c>
      <c r="C106" s="34" t="s">
        <v>496</v>
      </c>
      <c r="D106" s="23">
        <f>IF('Final List'!$C106=0,0,1)</f>
        <v>1</v>
      </c>
      <c r="E106" s="23"/>
      <c r="F106" s="23"/>
      <c r="G106" s="49" t="s">
        <v>204</v>
      </c>
      <c r="H106" s="49" t="s">
        <v>497</v>
      </c>
      <c r="I106" s="48" t="s">
        <v>498</v>
      </c>
      <c r="J106" s="44"/>
      <c r="K106" s="49">
        <f>_xlfn.IFNA(VLOOKUP(Table2[[#This Row],[Website]],'Contacted Companies'!$C$2:$L$28,9,FALSE),0)</f>
        <v>0</v>
      </c>
      <c r="L106" s="49">
        <f>_xlfn.IFNA(VLOOKUP(Table2[[#This Row],[Website]],'Contacted Companies'!$C$2:$L$28,10,FALSE),0)</f>
        <v>0</v>
      </c>
      <c r="M106">
        <f>_xlfn.IFNA(VLOOKUP(Table2[[#This Row],[Website]],'Contacted Companies'!$C$2:$L$28,11,FALSE),0)</f>
        <v>0</v>
      </c>
      <c r="N106" s="90"/>
      <c r="O106" s="90"/>
      <c r="P106" s="90"/>
      <c r="Q106" s="90"/>
    </row>
    <row r="107" spans="1:17" ht="100.8" hidden="1" x14ac:dyDescent="0.55000000000000004">
      <c r="A107" s="28">
        <v>106</v>
      </c>
      <c r="B107" s="24" t="s">
        <v>499</v>
      </c>
      <c r="C107" s="31" t="s">
        <v>500</v>
      </c>
      <c r="D107" s="24">
        <f>IF('Final List'!$C107=0,0,1)</f>
        <v>1</v>
      </c>
      <c r="E107" s="24" t="s">
        <v>19</v>
      </c>
      <c r="F107" s="24"/>
      <c r="G107" s="49">
        <f>_xlfn.IFNA(VLOOKUP(Table2[[#This Row],[Website]],'Contacted Companies'!$C$2:$L$28,5,FALSE),0)</f>
        <v>0</v>
      </c>
      <c r="H107" s="49" t="s">
        <v>501</v>
      </c>
      <c r="I107" s="49" t="s">
        <v>502</v>
      </c>
      <c r="J107" s="2"/>
      <c r="K107" s="49">
        <f>_xlfn.IFNA(VLOOKUP(Table2[[#This Row],[Website]],'Contacted Companies'!$C$2:$L$28,9,FALSE),0)</f>
        <v>0</v>
      </c>
      <c r="L107" s="49">
        <f>_xlfn.IFNA(VLOOKUP(Table2[[#This Row],[Website]],'Contacted Companies'!$C$2:$L$28,10,FALSE),0)</f>
        <v>0</v>
      </c>
      <c r="M107">
        <f>_xlfn.IFNA(VLOOKUP(Table2[[#This Row],[Website]],'Contacted Companies'!$C$2:$L$28,11,FALSE),0)</f>
        <v>0</v>
      </c>
      <c r="N107" s="90"/>
      <c r="O107" s="90"/>
      <c r="P107" s="90"/>
      <c r="Q107" s="90"/>
    </row>
    <row r="108" spans="1:17" s="98" customFormat="1" hidden="1" x14ac:dyDescent="0.55000000000000004">
      <c r="A108" s="93">
        <v>107</v>
      </c>
      <c r="B108" s="94" t="s">
        <v>503</v>
      </c>
      <c r="C108" s="95"/>
      <c r="D108" s="94">
        <f>IF('Final List'!$C108=0,0,1)</f>
        <v>0</v>
      </c>
      <c r="E108" s="94"/>
      <c r="F108" s="94"/>
      <c r="G108" s="96">
        <f>_xlfn.IFNA(VLOOKUP(Table2[[#This Row],[Website]],'Contacted Companies'!$C$2:$L$28,5,FALSE),0)</f>
        <v>0</v>
      </c>
      <c r="H108" s="96" t="s">
        <v>504</v>
      </c>
      <c r="I108" s="96"/>
      <c r="J108" s="97"/>
      <c r="K108" s="96">
        <f>_xlfn.IFNA(VLOOKUP(Table2[[#This Row],[Website]],'Contacted Companies'!$C$2:$L$28,9,FALSE),0)</f>
        <v>0</v>
      </c>
      <c r="L108" s="96">
        <f>_xlfn.IFNA(VLOOKUP(Table2[[#This Row],[Website]],'Contacted Companies'!$C$2:$L$28,10,FALSE),0)</f>
        <v>0</v>
      </c>
      <c r="M108" s="98">
        <f>_xlfn.IFNA(VLOOKUP(Table2[[#This Row],[Website]],'Contacted Companies'!$C$2:$L$28,11,FALSE),0)</f>
        <v>0</v>
      </c>
    </row>
    <row r="109" spans="1:17" ht="196.95" hidden="1" customHeight="1" x14ac:dyDescent="0.55000000000000004">
      <c r="A109" s="28">
        <v>108</v>
      </c>
      <c r="B109" s="24" t="s">
        <v>505</v>
      </c>
      <c r="C109" s="92" t="s">
        <v>506</v>
      </c>
      <c r="D109" s="24">
        <f>IF('Final List'!$C109=0,0,1)</f>
        <v>1</v>
      </c>
      <c r="E109" s="24"/>
      <c r="F109" s="24"/>
      <c r="G109" s="49" t="s">
        <v>507</v>
      </c>
      <c r="H109" s="49" t="s">
        <v>508</v>
      </c>
      <c r="I109" s="49" t="s">
        <v>509</v>
      </c>
      <c r="J109" s="2"/>
      <c r="K109" s="49">
        <f>_xlfn.IFNA(VLOOKUP(Table2[[#This Row],[Website]],'Contacted Companies'!$C$2:$L$28,9,FALSE),0)</f>
        <v>0</v>
      </c>
      <c r="L109" s="49">
        <f>_xlfn.IFNA(VLOOKUP(Table2[[#This Row],[Website]],'Contacted Companies'!$C$2:$L$28,10,FALSE),0)</f>
        <v>0</v>
      </c>
      <c r="M109">
        <f>_xlfn.IFNA(VLOOKUP(Table2[[#This Row],[Website]],'Contacted Companies'!$C$2:$L$28,11,FALSE),0)</f>
        <v>0</v>
      </c>
      <c r="N109" s="90"/>
      <c r="O109" s="90"/>
      <c r="P109" s="90"/>
      <c r="Q109" s="90"/>
    </row>
    <row r="110" spans="1:17" s="98" customFormat="1" hidden="1" x14ac:dyDescent="0.55000000000000004">
      <c r="A110" s="93">
        <v>109</v>
      </c>
      <c r="B110" s="94" t="s">
        <v>510</v>
      </c>
      <c r="C110" s="95" t="s">
        <v>511</v>
      </c>
      <c r="D110" s="94">
        <f>IF('Final List'!$C110=0,0,1)</f>
        <v>1</v>
      </c>
      <c r="E110" s="94"/>
      <c r="F110" s="94"/>
      <c r="G110" s="96">
        <f>_xlfn.IFNA(VLOOKUP(Table2[[#This Row],[Website]],'Contacted Companies'!$C$2:$L$28,5,FALSE),0)</f>
        <v>0</v>
      </c>
      <c r="H110" s="96" t="s">
        <v>512</v>
      </c>
      <c r="I110" s="96"/>
      <c r="J110" s="97"/>
      <c r="K110" s="96">
        <f>_xlfn.IFNA(VLOOKUP(Table2[[#This Row],[Website]],'Contacted Companies'!$C$2:$L$28,9,FALSE),0)</f>
        <v>0</v>
      </c>
      <c r="L110" s="96">
        <f>_xlfn.IFNA(VLOOKUP(Table2[[#This Row],[Website]],'Contacted Companies'!$C$2:$L$28,10,FALSE),0)</f>
        <v>0</v>
      </c>
      <c r="M110" s="98">
        <f>_xlfn.IFNA(VLOOKUP(Table2[[#This Row],[Website]],'Contacted Companies'!$C$2:$L$28,11,FALSE),0)</f>
        <v>0</v>
      </c>
    </row>
    <row r="111" spans="1:17" ht="100.8" hidden="1" x14ac:dyDescent="0.55000000000000004">
      <c r="A111" s="28">
        <v>110</v>
      </c>
      <c r="B111" s="24" t="s">
        <v>513</v>
      </c>
      <c r="C111" s="31" t="s">
        <v>514</v>
      </c>
      <c r="D111" s="24">
        <f>IF('Final List'!$C111=0,0,1)</f>
        <v>1</v>
      </c>
      <c r="E111" s="24"/>
      <c r="F111" s="24"/>
      <c r="G111" s="49" t="s">
        <v>515</v>
      </c>
      <c r="H111" s="49" t="s">
        <v>516</v>
      </c>
      <c r="I111" s="49" t="s">
        <v>517</v>
      </c>
      <c r="J111" s="2"/>
      <c r="K111" s="49">
        <f>_xlfn.IFNA(VLOOKUP(Table2[[#This Row],[Website]],'Contacted Companies'!$C$2:$L$28,9,FALSE),0)</f>
        <v>0</v>
      </c>
      <c r="L111" s="49">
        <f>_xlfn.IFNA(VLOOKUP(Table2[[#This Row],[Website]],'Contacted Companies'!$C$2:$L$28,10,FALSE),0)</f>
        <v>0</v>
      </c>
      <c r="M111">
        <f>_xlfn.IFNA(VLOOKUP(Table2[[#This Row],[Website]],'Contacted Companies'!$C$2:$L$28,11,FALSE),0)</f>
        <v>0</v>
      </c>
      <c r="N111" s="90"/>
      <c r="O111" s="90"/>
      <c r="P111" s="90"/>
      <c r="Q111" s="90"/>
    </row>
    <row r="112" spans="1:17" ht="86.4" hidden="1" x14ac:dyDescent="0.55000000000000004">
      <c r="A112" s="27">
        <v>111</v>
      </c>
      <c r="B112" s="23" t="s">
        <v>518</v>
      </c>
      <c r="C112" s="34" t="s">
        <v>519</v>
      </c>
      <c r="D112" s="23">
        <f>IF('Final List'!$C112=0,0,1)</f>
        <v>1</v>
      </c>
      <c r="E112" s="23" t="s">
        <v>19</v>
      </c>
      <c r="F112" s="23"/>
      <c r="G112" s="49" t="s">
        <v>32</v>
      </c>
      <c r="H112" s="49" t="s">
        <v>520</v>
      </c>
      <c r="I112" s="48" t="s">
        <v>521</v>
      </c>
      <c r="J112" s="44"/>
      <c r="K112" s="49">
        <f>_xlfn.IFNA(VLOOKUP(Table2[[#This Row],[Website]],'Contacted Companies'!$C$2:$L$28,9,FALSE),0)</f>
        <v>0</v>
      </c>
      <c r="L112" s="49">
        <f>_xlfn.IFNA(VLOOKUP(Table2[[#This Row],[Website]],'Contacted Companies'!$C$2:$L$28,10,FALSE),0)</f>
        <v>0</v>
      </c>
      <c r="M112">
        <f>_xlfn.IFNA(VLOOKUP(Table2[[#This Row],[Website]],'Contacted Companies'!$C$2:$L$28,11,FALSE),0)</f>
        <v>0</v>
      </c>
      <c r="N112" s="90"/>
      <c r="O112" s="90"/>
      <c r="P112" s="90"/>
      <c r="Q112" s="90"/>
    </row>
    <row r="113" spans="1:17" hidden="1" x14ac:dyDescent="0.55000000000000004">
      <c r="A113" s="28">
        <v>112</v>
      </c>
      <c r="B113" s="24" t="s">
        <v>522</v>
      </c>
      <c r="C113" s="31" t="s">
        <v>523</v>
      </c>
      <c r="D113" s="24">
        <f>IF('Final List'!$C113=0,0,1)</f>
        <v>1</v>
      </c>
      <c r="E113" s="24"/>
      <c r="F113" s="24"/>
      <c r="G113" s="49">
        <f>_xlfn.IFNA(VLOOKUP(Table2[[#This Row],[Website]],'Contacted Companies'!$C$2:$L$28,5,FALSE),0)</f>
        <v>0</v>
      </c>
      <c r="H113" s="49" t="s">
        <v>512</v>
      </c>
      <c r="I113" s="49"/>
      <c r="J113" s="2"/>
      <c r="K113" s="49">
        <f>_xlfn.IFNA(VLOOKUP(Table2[[#This Row],[Website]],'Contacted Companies'!$C$2:$L$28,9,FALSE),0)</f>
        <v>0</v>
      </c>
      <c r="L113" s="49">
        <f>_xlfn.IFNA(VLOOKUP(Table2[[#This Row],[Website]],'Contacted Companies'!$C$2:$L$28,10,FALSE),0)</f>
        <v>0</v>
      </c>
      <c r="M113">
        <f>_xlfn.IFNA(VLOOKUP(Table2[[#This Row],[Website]],'Contacted Companies'!$C$2:$L$28,11,FALSE),0)</f>
        <v>0</v>
      </c>
      <c r="N113" s="90"/>
      <c r="O113" s="90"/>
      <c r="P113" s="90"/>
      <c r="Q113" s="90"/>
    </row>
    <row r="114" spans="1:17" ht="28.8" hidden="1" x14ac:dyDescent="0.55000000000000004">
      <c r="A114" s="27">
        <v>113</v>
      </c>
      <c r="B114" s="23" t="s">
        <v>524</v>
      </c>
      <c r="C114" s="34" t="s">
        <v>525</v>
      </c>
      <c r="D114" s="23">
        <f>IF('Final List'!$C114=0,0,1)</f>
        <v>1</v>
      </c>
      <c r="E114" s="23"/>
      <c r="F114" s="23"/>
      <c r="G114" s="48" t="s">
        <v>526</v>
      </c>
      <c r="H114" s="48"/>
      <c r="I114" s="48" t="s">
        <v>527</v>
      </c>
      <c r="J114" s="44"/>
      <c r="K114" s="49">
        <f>_xlfn.IFNA(VLOOKUP(Table2[[#This Row],[Website]],'Contacted Companies'!$C$2:$L$28,9,FALSE),0)</f>
        <v>0</v>
      </c>
      <c r="L114" s="49">
        <f>_xlfn.IFNA(VLOOKUP(Table2[[#This Row],[Website]],'Contacted Companies'!$C$2:$L$28,10,FALSE),0)</f>
        <v>0</v>
      </c>
      <c r="M114">
        <f>_xlfn.IFNA(VLOOKUP(Table2[[#This Row],[Website]],'Contacted Companies'!$C$2:$L$28,11,FALSE),0)</f>
        <v>0</v>
      </c>
      <c r="N114" s="90"/>
      <c r="O114" s="90"/>
      <c r="P114" s="90"/>
      <c r="Q114" s="90"/>
    </row>
    <row r="115" spans="1:17" hidden="1" x14ac:dyDescent="0.55000000000000004">
      <c r="A115" s="28">
        <v>114</v>
      </c>
      <c r="B115" s="24" t="s">
        <v>528</v>
      </c>
      <c r="C115" s="31" t="s">
        <v>529</v>
      </c>
      <c r="D115" s="24">
        <f>IF('Final List'!$C115=0,0,1)</f>
        <v>1</v>
      </c>
      <c r="E115" s="24"/>
      <c r="F115" s="24"/>
      <c r="G115" s="48" t="s">
        <v>32</v>
      </c>
      <c r="H115" s="49" t="s">
        <v>530</v>
      </c>
      <c r="I115" s="49" t="s">
        <v>531</v>
      </c>
      <c r="J115" s="2"/>
      <c r="K115" s="49">
        <f>_xlfn.IFNA(VLOOKUP(Table2[[#This Row],[Website]],'Contacted Companies'!$C$2:$L$28,9,FALSE),0)</f>
        <v>0</v>
      </c>
      <c r="L115" s="49">
        <f>_xlfn.IFNA(VLOOKUP(Table2[[#This Row],[Website]],'Contacted Companies'!$C$2:$L$28,10,FALSE),0)</f>
        <v>0</v>
      </c>
      <c r="M115">
        <f>_xlfn.IFNA(VLOOKUP(Table2[[#This Row],[Website]],'Contacted Companies'!$C$2:$L$28,11,FALSE),0)</f>
        <v>0</v>
      </c>
      <c r="N115" s="90"/>
      <c r="O115" s="90"/>
      <c r="P115" s="90"/>
      <c r="Q115" s="90"/>
    </row>
    <row r="116" spans="1:17" ht="57.6" hidden="1" x14ac:dyDescent="0.55000000000000004">
      <c r="A116" s="27">
        <v>115</v>
      </c>
      <c r="B116" s="23" t="s">
        <v>532</v>
      </c>
      <c r="C116" s="34" t="s">
        <v>533</v>
      </c>
      <c r="D116" s="23">
        <f>IF('Final List'!$C116=0,0,1)</f>
        <v>1</v>
      </c>
      <c r="E116" s="23"/>
      <c r="F116" s="23"/>
      <c r="G116" s="49" t="s">
        <v>534</v>
      </c>
      <c r="H116" s="49"/>
      <c r="I116" s="48" t="s">
        <v>535</v>
      </c>
      <c r="J116" s="44"/>
      <c r="K116" s="49">
        <f>_xlfn.IFNA(VLOOKUP(Table2[[#This Row],[Website]],'Contacted Companies'!$C$2:$L$28,9,FALSE),0)</f>
        <v>0</v>
      </c>
      <c r="L116" s="49">
        <f>_xlfn.IFNA(VLOOKUP(Table2[[#This Row],[Website]],'Contacted Companies'!$C$2:$L$28,10,FALSE),0)</f>
        <v>0</v>
      </c>
      <c r="M116">
        <f>_xlfn.IFNA(VLOOKUP(Table2[[#This Row],[Website]],'Contacted Companies'!$C$2:$L$28,11,FALSE),0)</f>
        <v>0</v>
      </c>
      <c r="N116" s="90"/>
      <c r="O116" s="90"/>
      <c r="P116" s="90"/>
      <c r="Q116" s="90"/>
    </row>
    <row r="117" spans="1:17" ht="57.6" hidden="1" x14ac:dyDescent="0.55000000000000004">
      <c r="A117" s="28">
        <v>116</v>
      </c>
      <c r="B117" s="24" t="s">
        <v>536</v>
      </c>
      <c r="C117" s="31" t="s">
        <v>537</v>
      </c>
      <c r="D117" s="24">
        <f>IF('Final List'!$C117=0,0,1)</f>
        <v>1</v>
      </c>
      <c r="E117" s="24"/>
      <c r="F117" s="24"/>
      <c r="G117" s="49" t="s">
        <v>534</v>
      </c>
      <c r="H117" s="49"/>
      <c r="I117" s="48" t="s">
        <v>535</v>
      </c>
      <c r="J117" s="2"/>
      <c r="K117" s="49">
        <f>_xlfn.IFNA(VLOOKUP(Table2[[#This Row],[Website]],'Contacted Companies'!$C$2:$L$28,9,FALSE),0)</f>
        <v>0</v>
      </c>
      <c r="L117" s="49">
        <f>_xlfn.IFNA(VLOOKUP(Table2[[#This Row],[Website]],'Contacted Companies'!$C$2:$L$28,10,FALSE),0)</f>
        <v>0</v>
      </c>
      <c r="M117">
        <f>_xlfn.IFNA(VLOOKUP(Table2[[#This Row],[Website]],'Contacted Companies'!$C$2:$L$28,11,FALSE),0)</f>
        <v>0</v>
      </c>
      <c r="N117" s="90"/>
      <c r="O117" s="90"/>
      <c r="P117" s="90"/>
      <c r="Q117" s="90"/>
    </row>
    <row r="118" spans="1:17" s="98" customFormat="1" hidden="1" x14ac:dyDescent="0.55000000000000004">
      <c r="A118" s="93">
        <v>117</v>
      </c>
      <c r="B118" s="94" t="s">
        <v>538</v>
      </c>
      <c r="C118" s="95" t="s">
        <v>539</v>
      </c>
      <c r="D118" s="94">
        <f>IF('Final List'!$C118=0,0,1)</f>
        <v>1</v>
      </c>
      <c r="E118" s="94" t="s">
        <v>19</v>
      </c>
      <c r="F118" s="94"/>
      <c r="G118" s="96">
        <f>_xlfn.IFNA(VLOOKUP(Table2[[#This Row],[Website]],'Contacted Companies'!$C$2:$L$28,5,FALSE),0)</f>
        <v>0</v>
      </c>
      <c r="H118" s="96" t="s">
        <v>540</v>
      </c>
      <c r="I118" s="96"/>
      <c r="J118" s="97"/>
      <c r="K118" s="96">
        <f>_xlfn.IFNA(VLOOKUP(Table2[[#This Row],[Website]],'Contacted Companies'!$C$2:$L$28,9,FALSE),0)</f>
        <v>0</v>
      </c>
      <c r="L118" s="96">
        <f>_xlfn.IFNA(VLOOKUP(Table2[[#This Row],[Website]],'Contacted Companies'!$C$2:$L$28,10,FALSE),0)</f>
        <v>0</v>
      </c>
      <c r="M118" s="98">
        <f>_xlfn.IFNA(VLOOKUP(Table2[[#This Row],[Website]],'Contacted Companies'!$C$2:$L$28,11,FALSE),0)</f>
        <v>0</v>
      </c>
    </row>
    <row r="119" spans="1:17" s="98" customFormat="1" hidden="1" x14ac:dyDescent="0.55000000000000004">
      <c r="A119" s="93">
        <v>118</v>
      </c>
      <c r="B119" s="94" t="s">
        <v>541</v>
      </c>
      <c r="C119" s="95" t="s">
        <v>542</v>
      </c>
      <c r="D119" s="94">
        <f>IF('Final List'!$C119=0,0,1)</f>
        <v>1</v>
      </c>
      <c r="E119" s="94"/>
      <c r="F119" s="94"/>
      <c r="G119" s="96">
        <f>_xlfn.IFNA(VLOOKUP(Table2[[#This Row],[Website]],'Contacted Companies'!$C$2:$L$28,5,FALSE),0)</f>
        <v>0</v>
      </c>
      <c r="H119" s="96" t="s">
        <v>512</v>
      </c>
      <c r="I119" s="96"/>
      <c r="J119" s="97"/>
      <c r="K119" s="96">
        <f>_xlfn.IFNA(VLOOKUP(Table2[[#This Row],[Website]],'Contacted Companies'!$C$2:$L$28,9,FALSE),0)</f>
        <v>0</v>
      </c>
      <c r="L119" s="96">
        <f>_xlfn.IFNA(VLOOKUP(Table2[[#This Row],[Website]],'Contacted Companies'!$C$2:$L$28,10,FALSE),0)</f>
        <v>0</v>
      </c>
      <c r="M119" s="98">
        <f>_xlfn.IFNA(VLOOKUP(Table2[[#This Row],[Website]],'Contacted Companies'!$C$2:$L$28,11,FALSE),0)</f>
        <v>0</v>
      </c>
    </row>
    <row r="120" spans="1:17" ht="72" hidden="1" x14ac:dyDescent="0.55000000000000004">
      <c r="A120" s="27">
        <v>119</v>
      </c>
      <c r="B120" s="23" t="s">
        <v>543</v>
      </c>
      <c r="C120" s="32" t="s">
        <v>544</v>
      </c>
      <c r="D120" s="23">
        <f>IF('Final List'!$C120=0,0,1)</f>
        <v>1</v>
      </c>
      <c r="E120" s="23" t="s">
        <v>27</v>
      </c>
      <c r="F120" s="23"/>
      <c r="G120" s="49" t="s">
        <v>333</v>
      </c>
      <c r="H120" s="49" t="s">
        <v>545</v>
      </c>
      <c r="I120" s="48" t="s">
        <v>546</v>
      </c>
      <c r="J120" s="44"/>
      <c r="K120" s="49">
        <f>_xlfn.IFNA(VLOOKUP(Table2[[#This Row],[Website]],'Contacted Companies'!$C$2:$L$28,9,FALSE),0)</f>
        <v>0</v>
      </c>
      <c r="L120" s="49">
        <f>_xlfn.IFNA(VLOOKUP(Table2[[#This Row],[Website]],'Contacted Companies'!$C$2:$L$28,10,FALSE),0)</f>
        <v>0</v>
      </c>
      <c r="M120">
        <f>_xlfn.IFNA(VLOOKUP(Table2[[#This Row],[Website]],'Contacted Companies'!$C$2:$L$28,11,FALSE),0)</f>
        <v>0</v>
      </c>
      <c r="N120" s="90"/>
      <c r="O120" s="90"/>
      <c r="P120" s="90"/>
      <c r="Q120" s="90"/>
    </row>
    <row r="121" spans="1:17" ht="72" hidden="1" x14ac:dyDescent="0.55000000000000004">
      <c r="A121" s="28">
        <v>120</v>
      </c>
      <c r="B121" s="24" t="s">
        <v>547</v>
      </c>
      <c r="C121" s="31" t="s">
        <v>548</v>
      </c>
      <c r="D121" s="24">
        <f>IF('Final List'!$C121=0,0,1)</f>
        <v>1</v>
      </c>
      <c r="E121" s="24"/>
      <c r="F121" s="24"/>
      <c r="G121" s="49" t="s">
        <v>32</v>
      </c>
      <c r="H121" s="49" t="s">
        <v>549</v>
      </c>
      <c r="I121" s="49" t="s">
        <v>550</v>
      </c>
      <c r="J121" s="2"/>
      <c r="K121" s="49">
        <f>_xlfn.IFNA(VLOOKUP(Table2[[#This Row],[Website]],'Contacted Companies'!$C$2:$L$28,9,FALSE),0)</f>
        <v>0</v>
      </c>
      <c r="L121" s="49">
        <f>_xlfn.IFNA(VLOOKUP(Table2[[#This Row],[Website]],'Contacted Companies'!$C$2:$L$28,10,FALSE),0)</f>
        <v>0</v>
      </c>
      <c r="M121">
        <f>_xlfn.IFNA(VLOOKUP(Table2[[#This Row],[Website]],'Contacted Companies'!$C$2:$L$28,11,FALSE),0)</f>
        <v>0</v>
      </c>
      <c r="N121" s="90"/>
      <c r="O121" s="90"/>
      <c r="P121" s="90"/>
      <c r="Q121" s="90"/>
    </row>
    <row r="122" spans="1:17" ht="86.4" hidden="1" x14ac:dyDescent="0.55000000000000004">
      <c r="A122" s="27">
        <v>121</v>
      </c>
      <c r="B122" s="23" t="s">
        <v>551</v>
      </c>
      <c r="C122" s="34" t="s">
        <v>552</v>
      </c>
      <c r="D122" s="23">
        <f>IF('Final List'!$C122=0,0,1)</f>
        <v>1</v>
      </c>
      <c r="E122" s="23" t="s">
        <v>27</v>
      </c>
      <c r="F122" s="23"/>
      <c r="G122" s="49" t="s">
        <v>88</v>
      </c>
      <c r="H122" s="49" t="s">
        <v>553</v>
      </c>
      <c r="I122" s="48" t="s">
        <v>554</v>
      </c>
      <c r="J122" s="44"/>
      <c r="K122" s="49">
        <f>_xlfn.IFNA(VLOOKUP(Table2[[#This Row],[Website]],'Contacted Companies'!$C$2:$L$28,9,FALSE),0)</f>
        <v>0</v>
      </c>
      <c r="L122" s="49">
        <f>_xlfn.IFNA(VLOOKUP(Table2[[#This Row],[Website]],'Contacted Companies'!$C$2:$L$28,10,FALSE),0)</f>
        <v>0</v>
      </c>
      <c r="M122">
        <f>_xlfn.IFNA(VLOOKUP(Table2[[#This Row],[Website]],'Contacted Companies'!$C$2:$L$28,11,FALSE),0)</f>
        <v>0</v>
      </c>
      <c r="N122" s="90"/>
      <c r="O122" s="90"/>
      <c r="P122" s="90"/>
      <c r="Q122" s="90"/>
    </row>
    <row r="123" spans="1:17" ht="72" hidden="1" x14ac:dyDescent="0.55000000000000004">
      <c r="A123" s="28">
        <v>122</v>
      </c>
      <c r="B123" s="24" t="s">
        <v>555</v>
      </c>
      <c r="C123" s="31" t="s">
        <v>556</v>
      </c>
      <c r="D123" s="24">
        <f>IF('Final List'!$C123=0,0,1)</f>
        <v>1</v>
      </c>
      <c r="E123" s="24" t="s">
        <v>19</v>
      </c>
      <c r="F123" s="24"/>
      <c r="G123" s="49" t="s">
        <v>557</v>
      </c>
      <c r="H123" s="49" t="s">
        <v>558</v>
      </c>
      <c r="I123" s="49"/>
      <c r="J123" s="2"/>
      <c r="K123" s="49">
        <f>_xlfn.IFNA(VLOOKUP(Table2[[#This Row],[Website]],'Contacted Companies'!$C$2:$L$28,9,FALSE),0)</f>
        <v>0</v>
      </c>
      <c r="L123" s="49">
        <f>_xlfn.IFNA(VLOOKUP(Table2[[#This Row],[Website]],'Contacted Companies'!$C$2:$L$28,10,FALSE),0)</f>
        <v>0</v>
      </c>
      <c r="M123">
        <f>_xlfn.IFNA(VLOOKUP(Table2[[#This Row],[Website]],'Contacted Companies'!$C$2:$L$28,11,FALSE),0)</f>
        <v>0</v>
      </c>
      <c r="N123" s="90"/>
      <c r="O123" s="90"/>
      <c r="P123" s="90"/>
      <c r="Q123" s="90"/>
    </row>
    <row r="124" spans="1:17" ht="72" hidden="1" x14ac:dyDescent="0.55000000000000004">
      <c r="A124" s="27">
        <v>123</v>
      </c>
      <c r="B124" s="23" t="s">
        <v>559</v>
      </c>
      <c r="C124" s="34" t="s">
        <v>560</v>
      </c>
      <c r="D124" s="23">
        <f>IF('Final List'!$C124=0,0,1)</f>
        <v>1</v>
      </c>
      <c r="E124" s="23" t="s">
        <v>27</v>
      </c>
      <c r="F124" s="23"/>
      <c r="G124" s="49" t="s">
        <v>88</v>
      </c>
      <c r="H124" s="49" t="s">
        <v>561</v>
      </c>
      <c r="I124" s="48" t="s">
        <v>562</v>
      </c>
      <c r="J124" s="44"/>
      <c r="K124" s="49">
        <f>_xlfn.IFNA(VLOOKUP(Table2[[#This Row],[Website]],'Contacted Companies'!$C$2:$L$28,9,FALSE),0)</f>
        <v>0</v>
      </c>
      <c r="L124" s="49">
        <f>_xlfn.IFNA(VLOOKUP(Table2[[#This Row],[Website]],'Contacted Companies'!$C$2:$L$28,10,FALSE),0)</f>
        <v>0</v>
      </c>
      <c r="M124">
        <f>_xlfn.IFNA(VLOOKUP(Table2[[#This Row],[Website]],'Contacted Companies'!$C$2:$L$28,11,FALSE),0)</f>
        <v>0</v>
      </c>
      <c r="N124" s="90"/>
      <c r="O124" s="90"/>
      <c r="P124" s="90"/>
      <c r="Q124" s="90"/>
    </row>
    <row r="125" spans="1:17" hidden="1" x14ac:dyDescent="0.55000000000000004">
      <c r="A125" s="28">
        <v>124</v>
      </c>
      <c r="B125" s="24" t="s">
        <v>563</v>
      </c>
      <c r="C125" s="31">
        <v>0</v>
      </c>
      <c r="D125" s="24">
        <f>IF('Final List'!$C125=0,0,1)</f>
        <v>0</v>
      </c>
      <c r="E125" s="24"/>
      <c r="F125" s="24">
        <v>0</v>
      </c>
      <c r="G125" s="49">
        <f>_xlfn.IFNA(VLOOKUP(Table2[[#This Row],[Website]],'Contacted Companies'!$C$2:$L$28,5,FALSE),0)</f>
        <v>0</v>
      </c>
      <c r="H125" s="49">
        <f>_xlfn.IFNA(VLOOKUP(Table2[[#This Row],[Website]],'Contacted Companies'!$C$2:$L$28,6,FALSE),0)</f>
        <v>0</v>
      </c>
      <c r="I125" s="49"/>
      <c r="J125" s="2"/>
      <c r="K125" s="49">
        <f>_xlfn.IFNA(VLOOKUP(Table2[[#This Row],[Website]],'Contacted Companies'!$C$2:$L$28,9,FALSE),0)</f>
        <v>0</v>
      </c>
      <c r="L125" s="49">
        <f>_xlfn.IFNA(VLOOKUP(Table2[[#This Row],[Website]],'Contacted Companies'!$C$2:$L$28,10,FALSE),0)</f>
        <v>0</v>
      </c>
      <c r="M125">
        <f>_xlfn.IFNA(VLOOKUP(Table2[[#This Row],[Website]],'Contacted Companies'!$C$2:$L$28,11,FALSE),0)</f>
        <v>0</v>
      </c>
      <c r="N125" s="90"/>
      <c r="O125" s="90"/>
      <c r="P125" s="90"/>
      <c r="Q125" s="90"/>
    </row>
    <row r="126" spans="1:17" hidden="1" x14ac:dyDescent="0.55000000000000004">
      <c r="A126" s="27">
        <v>125</v>
      </c>
      <c r="B126" s="23" t="s">
        <v>564</v>
      </c>
      <c r="C126" s="34" t="s">
        <v>565</v>
      </c>
      <c r="D126" s="23">
        <f>IF('Final List'!$C126=0,0,1)</f>
        <v>1</v>
      </c>
      <c r="E126" s="23" t="s">
        <v>27</v>
      </c>
      <c r="F126" s="23"/>
      <c r="G126" s="49" t="s">
        <v>566</v>
      </c>
      <c r="H126" s="49" t="s">
        <v>567</v>
      </c>
      <c r="I126" s="48"/>
      <c r="J126" s="44"/>
      <c r="K126" s="49">
        <f>_xlfn.IFNA(VLOOKUP(Table2[[#This Row],[Website]],'Contacted Companies'!$C$2:$L$28,9,FALSE),0)</f>
        <v>0</v>
      </c>
      <c r="L126" s="49">
        <f>_xlfn.IFNA(VLOOKUP(Table2[[#This Row],[Website]],'Contacted Companies'!$C$2:$L$28,10,FALSE),0)</f>
        <v>0</v>
      </c>
      <c r="M126">
        <f>_xlfn.IFNA(VLOOKUP(Table2[[#This Row],[Website]],'Contacted Companies'!$C$2:$L$28,11,FALSE),0)</f>
        <v>0</v>
      </c>
      <c r="N126" s="90"/>
      <c r="O126" s="90"/>
      <c r="P126" s="90"/>
      <c r="Q126" s="90"/>
    </row>
    <row r="127" spans="1:17" s="98" customFormat="1" hidden="1" x14ac:dyDescent="0.55000000000000004">
      <c r="A127" s="93">
        <v>126</v>
      </c>
      <c r="B127" s="94" t="s">
        <v>568</v>
      </c>
      <c r="C127" s="95" t="s">
        <v>569</v>
      </c>
      <c r="D127" s="94">
        <f>IF('Final List'!$C127=0,0,1)</f>
        <v>1</v>
      </c>
      <c r="E127" s="94"/>
      <c r="F127" s="94"/>
      <c r="G127" s="96" t="s">
        <v>570</v>
      </c>
      <c r="H127" s="96" t="s">
        <v>571</v>
      </c>
      <c r="I127" s="96"/>
      <c r="J127" s="97"/>
      <c r="K127" s="96">
        <f>_xlfn.IFNA(VLOOKUP(Table2[[#This Row],[Website]],'Contacted Companies'!$C$2:$L$28,9,FALSE),0)</f>
        <v>0</v>
      </c>
      <c r="L127" s="96">
        <f>_xlfn.IFNA(VLOOKUP(Table2[[#This Row],[Website]],'Contacted Companies'!$C$2:$L$28,10,FALSE),0)</f>
        <v>0</v>
      </c>
      <c r="M127" s="98">
        <f>_xlfn.IFNA(VLOOKUP(Table2[[#This Row],[Website]],'Contacted Companies'!$C$2:$L$28,11,FALSE),0)</f>
        <v>0</v>
      </c>
    </row>
    <row r="128" spans="1:17" ht="72" hidden="1" x14ac:dyDescent="0.55000000000000004">
      <c r="A128" s="27">
        <v>127</v>
      </c>
      <c r="B128" s="23" t="s">
        <v>572</v>
      </c>
      <c r="C128" s="34" t="s">
        <v>573</v>
      </c>
      <c r="D128" s="23">
        <f>IF('Final List'!$C128=0,0,1)</f>
        <v>1</v>
      </c>
      <c r="E128" s="23" t="s">
        <v>19</v>
      </c>
      <c r="F128" s="23"/>
      <c r="G128" s="49" t="s">
        <v>88</v>
      </c>
      <c r="H128" s="48" t="s">
        <v>574</v>
      </c>
      <c r="I128" s="49" t="s">
        <v>575</v>
      </c>
      <c r="J128" s="44"/>
      <c r="K128" s="49">
        <f>_xlfn.IFNA(VLOOKUP(Table2[[#This Row],[Website]],'Contacted Companies'!$C$2:$L$28,9,FALSE),0)</f>
        <v>0</v>
      </c>
      <c r="L128" s="49">
        <f>_xlfn.IFNA(VLOOKUP(Table2[[#This Row],[Website]],'Contacted Companies'!$C$2:$L$28,10,FALSE),0)</f>
        <v>0</v>
      </c>
      <c r="M128">
        <f>_xlfn.IFNA(VLOOKUP(Table2[[#This Row],[Website]],'Contacted Companies'!$C$2:$L$28,11,FALSE),0)</f>
        <v>0</v>
      </c>
      <c r="N128" s="90"/>
      <c r="O128" s="90"/>
      <c r="P128" s="90"/>
      <c r="Q128" s="90"/>
    </row>
    <row r="129" spans="1:17" ht="201.6" hidden="1" x14ac:dyDescent="0.55000000000000004">
      <c r="A129" s="28">
        <v>128</v>
      </c>
      <c r="B129" s="24" t="s">
        <v>576</v>
      </c>
      <c r="C129" s="31" t="s">
        <v>577</v>
      </c>
      <c r="D129" s="24">
        <f>IF('Final List'!$C129=0,0,1)</f>
        <v>1</v>
      </c>
      <c r="E129" s="24" t="s">
        <v>27</v>
      </c>
      <c r="F129" s="24"/>
      <c r="G129" s="49" t="s">
        <v>88</v>
      </c>
      <c r="H129" s="48" t="s">
        <v>578</v>
      </c>
      <c r="I129" s="49" t="s">
        <v>579</v>
      </c>
      <c r="J129" s="2"/>
      <c r="K129" s="49">
        <f>_xlfn.IFNA(VLOOKUP(Table2[[#This Row],[Website]],'Contacted Companies'!$C$2:$L$28,9,FALSE),0)</f>
        <v>0</v>
      </c>
      <c r="L129" s="49">
        <f>_xlfn.IFNA(VLOOKUP(Table2[[#This Row],[Website]],'Contacted Companies'!$C$2:$L$28,10,FALSE),0)</f>
        <v>0</v>
      </c>
      <c r="M129">
        <f>_xlfn.IFNA(VLOOKUP(Table2[[#This Row],[Website]],'Contacted Companies'!$C$2:$L$28,11,FALSE),0)</f>
        <v>0</v>
      </c>
      <c r="N129" s="90"/>
      <c r="O129" s="90"/>
      <c r="P129" s="90"/>
      <c r="Q129" s="90"/>
    </row>
    <row r="130" spans="1:17" ht="43.2" hidden="1" x14ac:dyDescent="0.55000000000000004">
      <c r="A130" s="27">
        <v>129</v>
      </c>
      <c r="B130" s="23" t="s">
        <v>580</v>
      </c>
      <c r="C130" s="32" t="s">
        <v>581</v>
      </c>
      <c r="D130" s="23">
        <f>IF('Final List'!$C130=0,0,1)</f>
        <v>1</v>
      </c>
      <c r="E130" s="23" t="s">
        <v>27</v>
      </c>
      <c r="F130" s="23"/>
      <c r="G130" s="49" t="s">
        <v>582</v>
      </c>
      <c r="H130" s="49">
        <f>_xlfn.IFNA(VLOOKUP(Table2[[#This Row],[Website]],'Contacted Companies'!$C$2:$L$28,6,FALSE),0)</f>
        <v>0</v>
      </c>
      <c r="I130" s="48" t="s">
        <v>583</v>
      </c>
      <c r="J130" s="44"/>
      <c r="K130" s="49">
        <f>_xlfn.IFNA(VLOOKUP(Table2[[#This Row],[Website]],'Contacted Companies'!$C$2:$L$28,9,FALSE),0)</f>
        <v>0</v>
      </c>
      <c r="L130" s="49">
        <f>_xlfn.IFNA(VLOOKUP(Table2[[#This Row],[Website]],'Contacted Companies'!$C$2:$L$28,10,FALSE),0)</f>
        <v>0</v>
      </c>
      <c r="M130">
        <f>_xlfn.IFNA(VLOOKUP(Table2[[#This Row],[Website]],'Contacted Companies'!$C$2:$L$28,11,FALSE),0)</f>
        <v>0</v>
      </c>
      <c r="N130" s="90"/>
      <c r="O130" s="90"/>
      <c r="P130" s="90"/>
      <c r="Q130" s="90"/>
    </row>
    <row r="131" spans="1:17" ht="201.6" hidden="1" x14ac:dyDescent="0.55000000000000004">
      <c r="A131" s="28">
        <v>130</v>
      </c>
      <c r="B131" s="24" t="s">
        <v>584</v>
      </c>
      <c r="C131" s="31" t="s">
        <v>585</v>
      </c>
      <c r="D131" s="24">
        <f>IF('Final List'!$C131=0,0,1)</f>
        <v>1</v>
      </c>
      <c r="E131" s="24"/>
      <c r="F131" s="24"/>
      <c r="G131" s="49" t="s">
        <v>586</v>
      </c>
      <c r="H131" s="49" t="s">
        <v>587</v>
      </c>
      <c r="I131" s="49" t="s">
        <v>588</v>
      </c>
      <c r="J131" s="2"/>
      <c r="K131" s="49">
        <f>_xlfn.IFNA(VLOOKUP(Table2[[#This Row],[Website]],'Contacted Companies'!$C$2:$L$28,9,FALSE),0)</f>
        <v>0</v>
      </c>
      <c r="L131" s="49">
        <f>_xlfn.IFNA(VLOOKUP(Table2[[#This Row],[Website]],'Contacted Companies'!$C$2:$L$28,10,FALSE),0)</f>
        <v>0</v>
      </c>
      <c r="M131">
        <f>_xlfn.IFNA(VLOOKUP(Table2[[#This Row],[Website]],'Contacted Companies'!$C$2:$L$28,11,FALSE),0)</f>
        <v>0</v>
      </c>
      <c r="N131" s="90"/>
      <c r="O131" s="90"/>
      <c r="P131" s="90"/>
      <c r="Q131" s="90"/>
    </row>
    <row r="132" spans="1:17" ht="86.4" hidden="1" x14ac:dyDescent="0.55000000000000004">
      <c r="A132" s="27">
        <v>131</v>
      </c>
      <c r="B132" s="23" t="s">
        <v>589</v>
      </c>
      <c r="C132" s="32" t="s">
        <v>590</v>
      </c>
      <c r="D132" s="23">
        <f>IF('Final List'!$C132=0,0,1)</f>
        <v>1</v>
      </c>
      <c r="E132" s="23"/>
      <c r="F132" s="23"/>
      <c r="G132" s="49" t="s">
        <v>591</v>
      </c>
      <c r="H132" s="49" t="s">
        <v>592</v>
      </c>
      <c r="I132" s="48" t="s">
        <v>593</v>
      </c>
      <c r="J132" s="44"/>
      <c r="K132" s="49">
        <f>_xlfn.IFNA(VLOOKUP(Table2[[#This Row],[Website]],'Contacted Companies'!$C$2:$L$28,9,FALSE),0)</f>
        <v>0</v>
      </c>
      <c r="L132" s="49">
        <f>_xlfn.IFNA(VLOOKUP(Table2[[#This Row],[Website]],'Contacted Companies'!$C$2:$L$28,10,FALSE),0)</f>
        <v>0</v>
      </c>
      <c r="M132">
        <f>_xlfn.IFNA(VLOOKUP(Table2[[#This Row],[Website]],'Contacted Companies'!$C$2:$L$28,11,FALSE),0)</f>
        <v>0</v>
      </c>
      <c r="N132" s="90"/>
      <c r="O132" s="90"/>
      <c r="P132" s="90"/>
      <c r="Q132" s="90"/>
    </row>
    <row r="133" spans="1:17" ht="86.4" hidden="1" x14ac:dyDescent="0.55000000000000004">
      <c r="A133" s="28">
        <v>132</v>
      </c>
      <c r="B133" s="24" t="s">
        <v>594</v>
      </c>
      <c r="C133" s="31" t="s">
        <v>595</v>
      </c>
      <c r="D133" s="24">
        <f>IF('Final List'!$C133=0,0,1)</f>
        <v>1</v>
      </c>
      <c r="E133" s="24"/>
      <c r="F133" s="24"/>
      <c r="G133" s="49" t="s">
        <v>88</v>
      </c>
      <c r="H133" s="49" t="s">
        <v>596</v>
      </c>
      <c r="I133" s="49" t="s">
        <v>597</v>
      </c>
      <c r="J133" s="2"/>
      <c r="K133" s="49">
        <f>_xlfn.IFNA(VLOOKUP(Table2[[#This Row],[Website]],'Contacted Companies'!$C$2:$L$28,9,FALSE),0)</f>
        <v>0</v>
      </c>
      <c r="L133" s="49">
        <f>_xlfn.IFNA(VLOOKUP(Table2[[#This Row],[Website]],'Contacted Companies'!$C$2:$L$28,10,FALSE),0)</f>
        <v>0</v>
      </c>
      <c r="M133">
        <f>_xlfn.IFNA(VLOOKUP(Table2[[#This Row],[Website]],'Contacted Companies'!$C$2:$L$28,11,FALSE),0)</f>
        <v>0</v>
      </c>
      <c r="N133" s="90"/>
      <c r="O133" s="90"/>
      <c r="P133" s="90"/>
      <c r="Q133" s="90"/>
    </row>
    <row r="134" spans="1:17" s="98" customFormat="1" hidden="1" x14ac:dyDescent="0.55000000000000004">
      <c r="A134" s="93">
        <v>133</v>
      </c>
      <c r="B134" s="94" t="s">
        <v>598</v>
      </c>
      <c r="C134" s="95">
        <v>0</v>
      </c>
      <c r="D134" s="94">
        <f>IF('Final List'!$C134=0,0,1)</f>
        <v>0</v>
      </c>
      <c r="E134" s="94"/>
      <c r="F134" s="94">
        <v>0</v>
      </c>
      <c r="G134" s="96">
        <f>_xlfn.IFNA(VLOOKUP(Table2[[#This Row],[Website]],'Contacted Companies'!$C$2:$L$28,5,FALSE),0)</f>
        <v>0</v>
      </c>
      <c r="H134" s="96" t="s">
        <v>452</v>
      </c>
      <c r="I134" s="96"/>
      <c r="J134" s="97"/>
      <c r="K134" s="96">
        <f>_xlfn.IFNA(VLOOKUP(Table2[[#This Row],[Website]],'Contacted Companies'!$C$2:$L$28,9,FALSE),0)</f>
        <v>0</v>
      </c>
      <c r="L134" s="96">
        <f>_xlfn.IFNA(VLOOKUP(Table2[[#This Row],[Website]],'Contacted Companies'!$C$2:$L$28,10,FALSE),0)</f>
        <v>0</v>
      </c>
      <c r="M134" s="98">
        <f>_xlfn.IFNA(VLOOKUP(Table2[[#This Row],[Website]],'Contacted Companies'!$C$2:$L$28,11,FALSE),0)</f>
        <v>0</v>
      </c>
    </row>
    <row r="135" spans="1:17" ht="72" hidden="1" x14ac:dyDescent="0.55000000000000004">
      <c r="A135" s="28">
        <v>134</v>
      </c>
      <c r="B135" s="24" t="s">
        <v>599</v>
      </c>
      <c r="C135" s="31" t="s">
        <v>600</v>
      </c>
      <c r="D135" s="24">
        <f>IF('Final List'!$C135=0,0,1)</f>
        <v>1</v>
      </c>
      <c r="E135" s="24"/>
      <c r="F135" s="24"/>
      <c r="G135" s="49" t="s">
        <v>582</v>
      </c>
      <c r="H135" s="49" t="s">
        <v>601</v>
      </c>
      <c r="I135" s="49" t="s">
        <v>602</v>
      </c>
      <c r="J135" s="2"/>
      <c r="K135" s="49">
        <f>_xlfn.IFNA(VLOOKUP(Table2[[#This Row],[Website]],'Contacted Companies'!$C$2:$L$28,9,FALSE),0)</f>
        <v>0</v>
      </c>
      <c r="L135" s="49">
        <f>_xlfn.IFNA(VLOOKUP(Table2[[#This Row],[Website]],'Contacted Companies'!$C$2:$L$28,10,FALSE),0)</f>
        <v>0</v>
      </c>
      <c r="M135">
        <f>_xlfn.IFNA(VLOOKUP(Table2[[#This Row],[Website]],'Contacted Companies'!$C$2:$L$28,11,FALSE),0)</f>
        <v>0</v>
      </c>
      <c r="N135" s="90"/>
      <c r="O135" s="90"/>
      <c r="P135" s="90"/>
      <c r="Q135" s="90"/>
    </row>
    <row r="136" spans="1:17" ht="43.2" hidden="1" x14ac:dyDescent="0.55000000000000004">
      <c r="A136" s="27">
        <v>135</v>
      </c>
      <c r="B136" s="23" t="s">
        <v>603</v>
      </c>
      <c r="C136" s="32" t="s">
        <v>604</v>
      </c>
      <c r="D136" s="23">
        <f>IF('Final List'!$C136=0,0,1)</f>
        <v>1</v>
      </c>
      <c r="E136" s="23"/>
      <c r="F136" s="23"/>
      <c r="G136" s="48" t="s">
        <v>605</v>
      </c>
      <c r="H136" s="48" t="s">
        <v>606</v>
      </c>
      <c r="I136" s="48" t="s">
        <v>607</v>
      </c>
      <c r="J136" s="44"/>
      <c r="K136" s="49">
        <f>_xlfn.IFNA(VLOOKUP(Table2[[#This Row],[Website]],'Contacted Companies'!$C$2:$L$28,9,FALSE),0)</f>
        <v>0</v>
      </c>
      <c r="L136" s="49">
        <f>_xlfn.IFNA(VLOOKUP(Table2[[#This Row],[Website]],'Contacted Companies'!$C$2:$L$28,10,FALSE),0)</f>
        <v>0</v>
      </c>
      <c r="M136">
        <f>_xlfn.IFNA(VLOOKUP(Table2[[#This Row],[Website]],'Contacted Companies'!$C$2:$L$28,11,FALSE),0)</f>
        <v>0</v>
      </c>
      <c r="N136" s="90"/>
      <c r="O136" s="90"/>
      <c r="P136" s="90"/>
      <c r="Q136" s="90"/>
    </row>
    <row r="137" spans="1:17" ht="187.2" hidden="1" x14ac:dyDescent="0.55000000000000004">
      <c r="A137" s="28">
        <v>136</v>
      </c>
      <c r="B137" s="24" t="s">
        <v>608</v>
      </c>
      <c r="C137" s="31" t="s">
        <v>609</v>
      </c>
      <c r="D137" s="24">
        <f>IF('Final List'!$C137=0,0,1)</f>
        <v>1</v>
      </c>
      <c r="E137" s="24" t="s">
        <v>19</v>
      </c>
      <c r="F137" s="24"/>
      <c r="G137" s="49" t="str">
        <f>_xlfn.IFNA(VLOOKUP(Table2[[#This Row],[Website]],'Contacted Companies'!$C$2:$L$28,5,FALSE),0)</f>
        <v>Maintenance contractor</v>
      </c>
      <c r="H137" s="49" t="str">
        <f>_xlfn.IFNA(VLOOKUP(Table2[[#This Row],[Website]],'Contacted Companies'!$C$2:$L$28,6,FALSE),0)</f>
        <v>Custom Metal Fabrication, General Contracting, Millwright / Steel Erection, Industrial Doors, Concrete, Heavy and Specialty Hauling</v>
      </c>
      <c r="I137" s="49"/>
      <c r="J137" s="2"/>
      <c r="K137" s="49">
        <f>_xlfn.IFNA(VLOOKUP(Table2[[#This Row],[Website]],'Contacted Companies'!$C$2:$L$28,9,FALSE),0)</f>
        <v>0</v>
      </c>
      <c r="L137" s="49" t="str">
        <f>_xlfn.IFNA(VLOOKUP(Table2[[#This Row],[Website]],'Contacted Companies'!$C$2:$L$28,10,FALSE),0)</f>
        <v>Fabrication and Installation Equipment
    •    Tig, mig, and stick welders
    •    Ironworkers
    •    Bridgeport milling machine
    •    10 foot shear
    •    150-ton break
    •    6,000 lb to 40,000 lb forklifts
    •    4-ton to 16-ton carry-deck cranes
Hauling Equipment
Specialized Trailers
Multi-Axle Trailers</v>
      </c>
      <c r="M137" t="e">
        <f>_xlfn.IFNA(VLOOKUP(Table2[[#This Row],[Website]],'Contacted Companies'!$C$2:$L$28,11,FALSE),0)</f>
        <v>#REF!</v>
      </c>
      <c r="N137" s="90"/>
      <c r="O137" s="90"/>
      <c r="P137" s="90"/>
      <c r="Q137" s="90"/>
    </row>
    <row r="138" spans="1:17" ht="187.2" hidden="1" x14ac:dyDescent="0.55000000000000004">
      <c r="A138" s="27">
        <v>137</v>
      </c>
      <c r="B138" s="23" t="s">
        <v>610</v>
      </c>
      <c r="C138" s="34" t="s">
        <v>611</v>
      </c>
      <c r="D138" s="23">
        <f>IF('Final List'!$C138=0,0,1)</f>
        <v>1</v>
      </c>
      <c r="E138" s="23"/>
      <c r="F138" s="23"/>
      <c r="G138" s="48" t="s">
        <v>612</v>
      </c>
      <c r="H138" s="48" t="s">
        <v>613</v>
      </c>
      <c r="I138" s="48" t="s">
        <v>614</v>
      </c>
      <c r="J138" s="44"/>
      <c r="K138" s="49">
        <f>_xlfn.IFNA(VLOOKUP(Table2[[#This Row],[Website]],'Contacted Companies'!$C$2:$L$28,9,FALSE),0)</f>
        <v>0</v>
      </c>
      <c r="L138" s="49">
        <f>_xlfn.IFNA(VLOOKUP(Table2[[#This Row],[Website]],'Contacted Companies'!$C$2:$L$28,10,FALSE),0)</f>
        <v>0</v>
      </c>
      <c r="M138">
        <f>_xlfn.IFNA(VLOOKUP(Table2[[#This Row],[Website]],'Contacted Companies'!$C$2:$L$28,11,FALSE),0)</f>
        <v>0</v>
      </c>
      <c r="N138" s="90"/>
      <c r="O138" s="90"/>
      <c r="P138" s="90"/>
      <c r="Q138" s="90"/>
    </row>
    <row r="139" spans="1:17" hidden="1" x14ac:dyDescent="0.55000000000000004">
      <c r="A139" s="28">
        <v>138</v>
      </c>
      <c r="B139" s="24" t="s">
        <v>615</v>
      </c>
      <c r="C139" s="31"/>
      <c r="D139" s="24">
        <f>IF('Final List'!$C139=0,0,1)</f>
        <v>0</v>
      </c>
      <c r="E139" s="24"/>
      <c r="F139" s="24"/>
      <c r="G139" s="48"/>
      <c r="H139" s="48"/>
      <c r="I139" s="49"/>
      <c r="J139" s="2"/>
      <c r="K139" s="49">
        <f>_xlfn.IFNA(VLOOKUP(Table2[[#This Row],[Website]],'Contacted Companies'!$C$2:$L$28,9,FALSE),0)</f>
        <v>0</v>
      </c>
      <c r="L139" s="49">
        <f>_xlfn.IFNA(VLOOKUP(Table2[[#This Row],[Website]],'Contacted Companies'!$C$2:$L$28,10,FALSE),0)</f>
        <v>0</v>
      </c>
      <c r="M139">
        <f>_xlfn.IFNA(VLOOKUP(Table2[[#This Row],[Website]],'Contacted Companies'!$C$2:$L$28,11,FALSE),0)</f>
        <v>0</v>
      </c>
      <c r="N139" s="90"/>
      <c r="O139" s="90"/>
      <c r="P139" s="90"/>
      <c r="Q139" s="90"/>
    </row>
    <row r="140" spans="1:17" ht="28.8" hidden="1" x14ac:dyDescent="0.55000000000000004">
      <c r="A140" s="27">
        <v>139</v>
      </c>
      <c r="B140" s="23" t="s">
        <v>616</v>
      </c>
      <c r="C140" s="34" t="s">
        <v>617</v>
      </c>
      <c r="D140" s="23">
        <f>IF('Final List'!$C140=0,0,1)</f>
        <v>1</v>
      </c>
      <c r="E140" s="23"/>
      <c r="F140" s="23"/>
      <c r="G140" s="49" t="s">
        <v>618</v>
      </c>
      <c r="H140" s="49" t="s">
        <v>619</v>
      </c>
      <c r="I140" s="48"/>
      <c r="J140" s="44"/>
      <c r="K140" s="49">
        <f>_xlfn.IFNA(VLOOKUP(Table2[[#This Row],[Website]],'Contacted Companies'!$C$2:$L$28,9,FALSE),0)</f>
        <v>0</v>
      </c>
      <c r="L140" s="49">
        <f>_xlfn.IFNA(VLOOKUP(Table2[[#This Row],[Website]],'Contacted Companies'!$C$2:$L$28,10,FALSE),0)</f>
        <v>0</v>
      </c>
      <c r="M140">
        <f>_xlfn.IFNA(VLOOKUP(Table2[[#This Row],[Website]],'Contacted Companies'!$C$2:$L$28,11,FALSE),0)</f>
        <v>0</v>
      </c>
      <c r="N140" s="90"/>
      <c r="O140" s="90"/>
      <c r="P140" s="90"/>
      <c r="Q140" s="90"/>
    </row>
    <row r="141" spans="1:17" hidden="1" x14ac:dyDescent="0.55000000000000004">
      <c r="A141" s="28">
        <v>140</v>
      </c>
      <c r="B141" s="35" t="s">
        <v>620</v>
      </c>
      <c r="C141" s="31">
        <v>0</v>
      </c>
      <c r="D141" s="24">
        <f>IF('Final List'!$C141=0,0,1)</f>
        <v>0</v>
      </c>
      <c r="E141" s="24"/>
      <c r="F141" s="24">
        <v>0</v>
      </c>
      <c r="G141" s="49">
        <f>_xlfn.IFNA(VLOOKUP(Table2[[#This Row],[Website]],'Contacted Companies'!$C$2:$L$28,5,FALSE),0)</f>
        <v>0</v>
      </c>
      <c r="H141" s="49">
        <f>_xlfn.IFNA(VLOOKUP(Table2[[#This Row],[Website]],'Contacted Companies'!$C$2:$L$28,6,FALSE),0)</f>
        <v>0</v>
      </c>
      <c r="I141" s="49"/>
      <c r="J141" s="2"/>
      <c r="K141" s="49">
        <f>_xlfn.IFNA(VLOOKUP(Table2[[#This Row],[Website]],'Contacted Companies'!$C$2:$L$28,9,FALSE),0)</f>
        <v>0</v>
      </c>
      <c r="L141" s="49">
        <f>_xlfn.IFNA(VLOOKUP(Table2[[#This Row],[Website]],'Contacted Companies'!$C$2:$L$28,10,FALSE),0)</f>
        <v>0</v>
      </c>
      <c r="M141">
        <f>_xlfn.IFNA(VLOOKUP(Table2[[#This Row],[Website]],'Contacted Companies'!$C$2:$L$28,11,FALSE),0)</f>
        <v>0</v>
      </c>
      <c r="N141" s="90"/>
      <c r="O141" s="90"/>
      <c r="P141" s="90"/>
      <c r="Q141" s="90"/>
    </row>
    <row r="142" spans="1:17" ht="28.8" hidden="1" x14ac:dyDescent="0.55000000000000004">
      <c r="A142" s="27">
        <v>141</v>
      </c>
      <c r="B142" s="36" t="s">
        <v>621</v>
      </c>
      <c r="C142" s="34" t="s">
        <v>622</v>
      </c>
      <c r="D142" s="23">
        <f>IF('Final List'!$C142=0,0,1)</f>
        <v>1</v>
      </c>
      <c r="E142" s="23"/>
      <c r="F142" s="23"/>
      <c r="G142" s="49" t="s">
        <v>623</v>
      </c>
      <c r="H142" s="49" t="s">
        <v>624</v>
      </c>
      <c r="I142" s="48"/>
      <c r="J142" s="44"/>
      <c r="K142" s="49">
        <f>_xlfn.IFNA(VLOOKUP(Table2[[#This Row],[Website]],'Contacted Companies'!$C$2:$L$28,9,FALSE),0)</f>
        <v>0</v>
      </c>
      <c r="L142" s="49">
        <f>_xlfn.IFNA(VLOOKUP(Table2[[#This Row],[Website]],'Contacted Companies'!$C$2:$L$28,10,FALSE),0)</f>
        <v>0</v>
      </c>
      <c r="M142">
        <f>_xlfn.IFNA(VLOOKUP(Table2[[#This Row],[Website]],'Contacted Companies'!$C$2:$L$28,11,FALSE),0)</f>
        <v>0</v>
      </c>
      <c r="N142" s="90"/>
      <c r="O142" s="90"/>
      <c r="P142" s="90"/>
      <c r="Q142" s="90"/>
    </row>
    <row r="143" spans="1:17" ht="72" hidden="1" x14ac:dyDescent="0.55000000000000004">
      <c r="A143" s="28">
        <v>142</v>
      </c>
      <c r="B143" s="24" t="s">
        <v>625</v>
      </c>
      <c r="C143" s="31" t="s">
        <v>626</v>
      </c>
      <c r="D143" s="24">
        <f>IF('Final List'!$C143=0,0,1)</f>
        <v>1</v>
      </c>
      <c r="E143" s="24" t="s">
        <v>19</v>
      </c>
      <c r="F143" s="24"/>
      <c r="G143" s="49" t="s">
        <v>627</v>
      </c>
      <c r="H143" s="49" t="s">
        <v>628</v>
      </c>
      <c r="I143" s="49" t="s">
        <v>629</v>
      </c>
      <c r="J143" s="2"/>
      <c r="K143" s="49">
        <f>_xlfn.IFNA(VLOOKUP(Table2[[#This Row],[Website]],'Contacted Companies'!$C$2:$L$28,9,FALSE),0)</f>
        <v>0</v>
      </c>
      <c r="L143" s="49">
        <f>_xlfn.IFNA(VLOOKUP(Table2[[#This Row],[Website]],'Contacted Companies'!$C$2:$L$28,10,FALSE),0)</f>
        <v>0</v>
      </c>
      <c r="M143">
        <f>_xlfn.IFNA(VLOOKUP(Table2[[#This Row],[Website]],'Contacted Companies'!$C$2:$L$28,11,FALSE),0)</f>
        <v>0</v>
      </c>
      <c r="N143" s="90"/>
      <c r="O143" s="90"/>
      <c r="P143" s="90"/>
      <c r="Q143" s="90"/>
    </row>
    <row r="144" spans="1:17" ht="230.4" hidden="1" x14ac:dyDescent="0.55000000000000004">
      <c r="A144" s="27">
        <v>143</v>
      </c>
      <c r="B144" s="23" t="s">
        <v>630</v>
      </c>
      <c r="C144" s="34" t="s">
        <v>631</v>
      </c>
      <c r="D144" s="23">
        <f>IF('Final List'!$C144=0,0,1)</f>
        <v>1</v>
      </c>
      <c r="E144" s="23" t="s">
        <v>19</v>
      </c>
      <c r="F144" s="23"/>
      <c r="G144" s="49" t="str">
        <f>_xlfn.IFNA(VLOOKUP(Table2[[#This Row],[Website]],'Contacted Companies'!$C$2:$L$28,5,FALSE),0)</f>
        <v>Manufacturing</v>
      </c>
      <c r="H144" s="49" t="str">
        <f>_xlfn.IFNA(VLOOKUP(Table2[[#This Row],[Website]],'Contacted Companies'!$C$2:$L$28,6,FALSE),0)</f>
        <v>precision engineered steel castings</v>
      </c>
      <c r="I144" s="48"/>
      <c r="J144" s="44"/>
      <c r="K144" s="49">
        <f>_xlfn.IFNA(VLOOKUP(Table2[[#This Row],[Website]],'Contacted Companies'!$C$2:$L$28,9,FALSE),0)</f>
        <v>0</v>
      </c>
      <c r="L144" s="49" t="str">
        <f>_xlfn.IFNA(VLOOKUP(Table2[[#This Row],[Website]],'Contacted Companies'!$C$2:$L$28,10,FALSE),0)</f>
        <v>Three electric arc furnaces with the flexibility of acid and basic melting practices                                        Machines:                                                       
Seven vertical turning machines with swings up to 84-inches in diameter
Ten conventional engine lathes with swings up to 84-inches in diameter
Six Giddings &amp; Lewis horizontal boring mills
Three multi-pallet horizontal machining centers
Multi-pallet vertical five-sided machining center
One CNC Engine Lathe up to 80" swing
One 5 Axis vertical machining center
One 5 Axis turning center up to 92" swing
Machines:
Gauges are uniquely identified with individual serial numbers for _x0003_trackability
Gauges are maintained and calibrated by certified Harrison Steel employees and in conjunction with a third party accredited calibration _x0003_service
2 faro arms for dimensional inspection  Mazak V100 and E1850 machines</v>
      </c>
      <c r="M144" t="e">
        <f>_xlfn.IFNA(VLOOKUP(Table2[[#This Row],[Website]],'Contacted Companies'!$C$2:$L$28,11,FALSE),0)</f>
        <v>#REF!</v>
      </c>
      <c r="N144" s="90"/>
      <c r="O144" s="90"/>
      <c r="P144" s="90"/>
      <c r="Q144" s="90"/>
    </row>
    <row r="145" spans="1:17" ht="43.2" hidden="1" x14ac:dyDescent="0.55000000000000004">
      <c r="A145" s="28">
        <v>144</v>
      </c>
      <c r="B145" s="24" t="s">
        <v>632</v>
      </c>
      <c r="C145" s="31" t="s">
        <v>633</v>
      </c>
      <c r="D145" s="24">
        <f>IF('Final List'!$C145=0,0,1)</f>
        <v>1</v>
      </c>
      <c r="E145" s="24"/>
      <c r="F145" s="24"/>
      <c r="G145" s="49" t="s">
        <v>634</v>
      </c>
      <c r="H145" s="49" t="s">
        <v>635</v>
      </c>
      <c r="I145" s="49" t="s">
        <v>636</v>
      </c>
      <c r="J145" s="2"/>
      <c r="K145" s="49">
        <f>_xlfn.IFNA(VLOOKUP(Table2[[#This Row],[Website]],'Contacted Companies'!$C$2:$L$28,9,FALSE),0)</f>
        <v>0</v>
      </c>
      <c r="L145" s="49">
        <f>_xlfn.IFNA(VLOOKUP(Table2[[#This Row],[Website]],'Contacted Companies'!$C$2:$L$28,10,FALSE),0)</f>
        <v>0</v>
      </c>
      <c r="M145">
        <f>_xlfn.IFNA(VLOOKUP(Table2[[#This Row],[Website]],'Contacted Companies'!$C$2:$L$28,11,FALSE),0)</f>
        <v>0</v>
      </c>
      <c r="N145" s="90"/>
      <c r="O145" s="90"/>
      <c r="P145" s="90"/>
      <c r="Q145" s="90"/>
    </row>
    <row r="146" spans="1:17" s="98" customFormat="1" hidden="1" x14ac:dyDescent="0.55000000000000004">
      <c r="A146" s="93">
        <v>145</v>
      </c>
      <c r="B146" s="94" t="s">
        <v>637</v>
      </c>
      <c r="C146" s="95"/>
      <c r="D146" s="94">
        <f>IF('Final List'!$C146=0,0,1)</f>
        <v>0</v>
      </c>
      <c r="E146" s="94"/>
      <c r="F146" s="94"/>
      <c r="G146" s="96">
        <f>_xlfn.IFNA(VLOOKUP(Table2[[#This Row],[Website]],'Contacted Companies'!$C$2:$L$28,5,FALSE),0)</f>
        <v>0</v>
      </c>
      <c r="H146" s="96" t="s">
        <v>638</v>
      </c>
      <c r="I146" s="96"/>
      <c r="J146" s="97"/>
      <c r="K146" s="96">
        <f>_xlfn.IFNA(VLOOKUP(Table2[[#This Row],[Website]],'Contacted Companies'!$C$2:$L$28,9,FALSE),0)</f>
        <v>0</v>
      </c>
      <c r="L146" s="96">
        <f>_xlfn.IFNA(VLOOKUP(Table2[[#This Row],[Website]],'Contacted Companies'!$C$2:$L$28,10,FALSE),0)</f>
        <v>0</v>
      </c>
      <c r="M146" s="98">
        <f>_xlfn.IFNA(VLOOKUP(Table2[[#This Row],[Website]],'Contacted Companies'!$C$2:$L$28,11,FALSE),0)</f>
        <v>0</v>
      </c>
    </row>
    <row r="147" spans="1:17" ht="43.2" hidden="1" x14ac:dyDescent="0.55000000000000004">
      <c r="A147" s="28">
        <v>146</v>
      </c>
      <c r="B147" s="24" t="s">
        <v>639</v>
      </c>
      <c r="C147" s="31" t="s">
        <v>640</v>
      </c>
      <c r="D147" s="24">
        <f>IF('Final List'!$C147=0,0,1)</f>
        <v>1</v>
      </c>
      <c r="E147" s="24"/>
      <c r="F147" s="24"/>
      <c r="G147" s="49" t="s">
        <v>641</v>
      </c>
      <c r="H147" s="49">
        <f>_xlfn.IFNA(VLOOKUP(Table2[[#This Row],[Website]],'Contacted Companies'!$C$2:$L$28,6,FALSE),0)</f>
        <v>0</v>
      </c>
      <c r="I147" s="49" t="s">
        <v>642</v>
      </c>
      <c r="J147" s="2"/>
      <c r="K147" s="49">
        <f>_xlfn.IFNA(VLOOKUP(Table2[[#This Row],[Website]],'Contacted Companies'!$C$2:$L$28,9,FALSE),0)</f>
        <v>0</v>
      </c>
      <c r="L147" s="49">
        <f>_xlfn.IFNA(VLOOKUP(Table2[[#This Row],[Website]],'Contacted Companies'!$C$2:$L$28,10,FALSE),0)</f>
        <v>0</v>
      </c>
      <c r="M147">
        <f>_xlfn.IFNA(VLOOKUP(Table2[[#This Row],[Website]],'Contacted Companies'!$C$2:$L$28,11,FALSE),0)</f>
        <v>0</v>
      </c>
      <c r="N147" s="90"/>
      <c r="O147" s="90"/>
      <c r="P147" s="90"/>
      <c r="Q147" s="90"/>
    </row>
    <row r="148" spans="1:17" ht="72" hidden="1" x14ac:dyDescent="0.55000000000000004">
      <c r="A148" s="27">
        <v>147</v>
      </c>
      <c r="B148" s="23" t="s">
        <v>643</v>
      </c>
      <c r="C148" s="32" t="s">
        <v>644</v>
      </c>
      <c r="D148" s="23">
        <f>IF('Final List'!$C148=0,0,1)</f>
        <v>1</v>
      </c>
      <c r="E148" s="23" t="s">
        <v>19</v>
      </c>
      <c r="F148" s="23"/>
      <c r="G148" s="49" t="s">
        <v>645</v>
      </c>
      <c r="H148" s="49" t="s">
        <v>646</v>
      </c>
      <c r="I148" s="48" t="s">
        <v>647</v>
      </c>
      <c r="J148" s="44"/>
      <c r="K148" s="49">
        <f>_xlfn.IFNA(VLOOKUP(Table2[[#This Row],[Website]],'Contacted Companies'!$C$2:$L$28,9,FALSE),0)</f>
        <v>0</v>
      </c>
      <c r="L148" s="49">
        <f>_xlfn.IFNA(VLOOKUP(Table2[[#This Row],[Website]],'Contacted Companies'!$C$2:$L$28,10,FALSE),0)</f>
        <v>0</v>
      </c>
      <c r="M148">
        <f>_xlfn.IFNA(VLOOKUP(Table2[[#This Row],[Website]],'Contacted Companies'!$C$2:$L$28,11,FALSE),0)</f>
        <v>0</v>
      </c>
      <c r="N148" s="90"/>
      <c r="O148" s="90"/>
      <c r="P148" s="90"/>
      <c r="Q148" s="90"/>
    </row>
    <row r="149" spans="1:17" ht="145.19999999999999" hidden="1" customHeight="1" x14ac:dyDescent="0.55000000000000004">
      <c r="A149" s="28">
        <v>148</v>
      </c>
      <c r="B149" s="24" t="s">
        <v>648</v>
      </c>
      <c r="C149" s="31" t="s">
        <v>649</v>
      </c>
      <c r="D149" s="24">
        <f>IF('Final List'!$C149=0,0,1)</f>
        <v>1</v>
      </c>
      <c r="E149" s="24" t="s">
        <v>27</v>
      </c>
      <c r="F149" s="24"/>
      <c r="G149" s="49" t="s">
        <v>88</v>
      </c>
      <c r="H149" s="49" t="s">
        <v>650</v>
      </c>
      <c r="I149" s="49" t="s">
        <v>651</v>
      </c>
      <c r="J149" s="2"/>
      <c r="K149" s="49">
        <f>_xlfn.IFNA(VLOOKUP(Table2[[#This Row],[Website]],'Contacted Companies'!$C$2:$L$28,9,FALSE),0)</f>
        <v>0</v>
      </c>
      <c r="L149" s="49">
        <f>_xlfn.IFNA(VLOOKUP(Table2[[#This Row],[Website]],'Contacted Companies'!$C$2:$L$28,10,FALSE),0)</f>
        <v>0</v>
      </c>
      <c r="M149">
        <f>_xlfn.IFNA(VLOOKUP(Table2[[#This Row],[Website]],'Contacted Companies'!$C$2:$L$28,11,FALSE),0)</f>
        <v>0</v>
      </c>
      <c r="N149" s="90"/>
      <c r="O149" s="90"/>
      <c r="P149" s="90"/>
      <c r="Q149" s="90"/>
    </row>
    <row r="150" spans="1:17" ht="43.2" hidden="1" x14ac:dyDescent="0.55000000000000004">
      <c r="A150" s="27">
        <v>149</v>
      </c>
      <c r="B150" s="23" t="s">
        <v>652</v>
      </c>
      <c r="C150" s="32" t="s">
        <v>653</v>
      </c>
      <c r="D150" s="23">
        <f>IF('Final List'!$C150=0,0,1)</f>
        <v>1</v>
      </c>
      <c r="E150" s="23" t="s">
        <v>27</v>
      </c>
      <c r="F150" s="23"/>
      <c r="G150" s="49" t="s">
        <v>88</v>
      </c>
      <c r="H150" s="49" t="s">
        <v>654</v>
      </c>
      <c r="I150" s="48" t="s">
        <v>655</v>
      </c>
      <c r="J150" s="44"/>
      <c r="K150" s="49">
        <f>_xlfn.IFNA(VLOOKUP(Table2[[#This Row],[Website]],'Contacted Companies'!$C$2:$L$28,9,FALSE),0)</f>
        <v>0</v>
      </c>
      <c r="L150" s="49">
        <f>_xlfn.IFNA(VLOOKUP(Table2[[#This Row],[Website]],'Contacted Companies'!$C$2:$L$28,10,FALSE),0)</f>
        <v>0</v>
      </c>
      <c r="M150">
        <f>_xlfn.IFNA(VLOOKUP(Table2[[#This Row],[Website]],'Contacted Companies'!$C$2:$L$28,11,FALSE),0)</f>
        <v>0</v>
      </c>
      <c r="N150" s="90"/>
      <c r="O150" s="90"/>
      <c r="P150" s="90"/>
      <c r="Q150" s="90"/>
    </row>
    <row r="151" spans="1:17" ht="88.2" hidden="1" customHeight="1" x14ac:dyDescent="0.55000000000000004">
      <c r="A151" s="28">
        <v>150</v>
      </c>
      <c r="B151" s="24" t="s">
        <v>656</v>
      </c>
      <c r="C151" s="31" t="s">
        <v>657</v>
      </c>
      <c r="D151" s="24">
        <f>IF('Final List'!$C151=0,0,1)</f>
        <v>1</v>
      </c>
      <c r="E151" s="24" t="s">
        <v>19</v>
      </c>
      <c r="F151" s="24"/>
      <c r="G151" s="49" t="s">
        <v>88</v>
      </c>
      <c r="H151" s="81" t="s">
        <v>658</v>
      </c>
      <c r="I151" s="49" t="s">
        <v>659</v>
      </c>
      <c r="J151" s="2"/>
      <c r="K151" s="49">
        <f>_xlfn.IFNA(VLOOKUP(Table2[[#This Row],[Website]],'Contacted Companies'!$C$2:$L$28,9,FALSE),0)</f>
        <v>0</v>
      </c>
      <c r="L151" s="49">
        <f>_xlfn.IFNA(VLOOKUP(Table2[[#This Row],[Website]],'Contacted Companies'!$C$2:$L$28,10,FALSE),0)</f>
        <v>0</v>
      </c>
      <c r="M151">
        <f>_xlfn.IFNA(VLOOKUP(Table2[[#This Row],[Website]],'Contacted Companies'!$C$2:$L$28,11,FALSE),0)</f>
        <v>0</v>
      </c>
      <c r="N151" s="90"/>
      <c r="O151" s="90"/>
      <c r="P151" s="90"/>
      <c r="Q151" s="90"/>
    </row>
    <row r="152" spans="1:17" ht="57.6" hidden="1" x14ac:dyDescent="0.55000000000000004">
      <c r="A152" s="27">
        <v>151</v>
      </c>
      <c r="B152" s="23" t="s">
        <v>660</v>
      </c>
      <c r="C152" s="34" t="s">
        <v>661</v>
      </c>
      <c r="D152" s="23">
        <f>IF('Final List'!$C152=0,0,1)</f>
        <v>1</v>
      </c>
      <c r="E152" s="23"/>
      <c r="F152" s="23"/>
      <c r="G152" s="49" t="str">
        <f>_xlfn.IFNA(VLOOKUP(Table2[[#This Row],[Website]],'Contacted Companies'!$C$2:$L$28,5,FALSE),0)</f>
        <v>manufacturing</v>
      </c>
      <c r="H152" s="49" t="str">
        <f>_xlfn.IFNA(VLOOKUP(Table2[[#This Row],[Website]],'Contacted Companies'!$C$2:$L$28,6,FALSE),0)</f>
        <v>Research and Engineering Department available for new product development,,Repair services available,,Interlock and Corrugated / Braid Assemblies,,Oval, Square and Rectangle Hoses,,Jacketed / Tracer Assemblies</v>
      </c>
      <c r="I152" s="48"/>
      <c r="J152" s="44"/>
      <c r="K152" s="49">
        <f>_xlfn.IFNA(VLOOKUP(Table2[[#This Row],[Website]],'Contacted Companies'!$C$2:$L$28,9,FALSE),0)</f>
        <v>0</v>
      </c>
      <c r="L152" s="49">
        <f>_xlfn.IFNA(VLOOKUP(Table2[[#This Row],[Website]],'Contacted Companies'!$C$2:$L$28,10,FALSE),0)</f>
        <v>0</v>
      </c>
      <c r="M152" t="e">
        <f>_xlfn.IFNA(VLOOKUP(Table2[[#This Row],[Website]],'Contacted Companies'!$C$2:$L$28,11,FALSE),0)</f>
        <v>#REF!</v>
      </c>
      <c r="N152" s="90"/>
      <c r="O152" s="90"/>
      <c r="P152" s="90"/>
      <c r="Q152" s="90"/>
    </row>
    <row r="153" spans="1:17" ht="57.6" hidden="1" x14ac:dyDescent="0.55000000000000004">
      <c r="A153" s="28">
        <v>152</v>
      </c>
      <c r="B153" s="24" t="s">
        <v>662</v>
      </c>
      <c r="C153" s="31" t="s">
        <v>663</v>
      </c>
      <c r="D153" s="24">
        <f>IF('Final List'!$C153=0,0,1)</f>
        <v>1</v>
      </c>
      <c r="E153" s="24"/>
      <c r="F153" s="24"/>
      <c r="G153" s="49" t="s">
        <v>664</v>
      </c>
      <c r="H153" s="49">
        <f>_xlfn.IFNA(VLOOKUP(Table2[[#This Row],[Website]],'Contacted Companies'!$C$2:$L$28,6,FALSE),0)</f>
        <v>0</v>
      </c>
      <c r="I153" s="48" t="s">
        <v>665</v>
      </c>
      <c r="J153" s="2"/>
      <c r="K153" s="49">
        <f>_xlfn.IFNA(VLOOKUP(Table2[[#This Row],[Website]],'Contacted Companies'!$C$2:$L$28,9,FALSE),0)</f>
        <v>0</v>
      </c>
      <c r="L153" s="49">
        <f>_xlfn.IFNA(VLOOKUP(Table2[[#This Row],[Website]],'Contacted Companies'!$C$2:$L$28,10,FALSE),0)</f>
        <v>0</v>
      </c>
      <c r="M153">
        <f>_xlfn.IFNA(VLOOKUP(Table2[[#This Row],[Website]],'Contacted Companies'!$C$2:$L$28,11,FALSE),0)</f>
        <v>0</v>
      </c>
      <c r="N153" s="90"/>
      <c r="O153" s="90"/>
      <c r="P153" s="90"/>
      <c r="Q153" s="90"/>
    </row>
    <row r="154" spans="1:17" ht="72" hidden="1" x14ac:dyDescent="0.55000000000000004">
      <c r="A154" s="27">
        <v>153</v>
      </c>
      <c r="B154" s="23" t="s">
        <v>666</v>
      </c>
      <c r="C154" s="34"/>
      <c r="D154" s="23">
        <f>IF('Final List'!$C154=0,0,1)</f>
        <v>0</v>
      </c>
      <c r="E154" s="23"/>
      <c r="F154" s="23"/>
      <c r="G154" s="49" t="s">
        <v>664</v>
      </c>
      <c r="H154" s="49" t="s">
        <v>667</v>
      </c>
      <c r="I154" s="49" t="s">
        <v>668</v>
      </c>
      <c r="J154" s="44"/>
      <c r="K154" s="49">
        <f>_xlfn.IFNA(VLOOKUP(Table2[[#This Row],[Website]],'Contacted Companies'!$C$2:$L$28,9,FALSE),0)</f>
        <v>0</v>
      </c>
      <c r="L154" s="49">
        <f>_xlfn.IFNA(VLOOKUP(Table2[[#This Row],[Website]],'Contacted Companies'!$C$2:$L$28,10,FALSE),0)</f>
        <v>0</v>
      </c>
      <c r="M154">
        <f>_xlfn.IFNA(VLOOKUP(Table2[[#This Row],[Website]],'Contacted Companies'!$C$2:$L$28,11,FALSE),0)</f>
        <v>0</v>
      </c>
      <c r="N154" s="90"/>
      <c r="O154" s="90"/>
      <c r="P154" s="90"/>
      <c r="Q154" s="90"/>
    </row>
    <row r="155" spans="1:17" s="103" customFormat="1" hidden="1" x14ac:dyDescent="0.55000000000000004">
      <c r="A155" s="99">
        <v>154</v>
      </c>
      <c r="B155" s="100" t="s">
        <v>669</v>
      </c>
      <c r="C155" s="104" t="s">
        <v>670</v>
      </c>
      <c r="D155" s="100">
        <f>IF('Final List'!$C155=0,0,1)</f>
        <v>1</v>
      </c>
      <c r="E155" s="100"/>
      <c r="F155" s="100"/>
      <c r="G155" s="101">
        <f>_xlfn.IFNA(VLOOKUP(Table2[[#This Row],[Website]],'Contacted Companies'!$C$2:$L$28,5,FALSE),0)</f>
        <v>0</v>
      </c>
      <c r="H155" s="101">
        <f>_xlfn.IFNA(VLOOKUP(Table2[[#This Row],[Website]],'Contacted Companies'!$C$2:$L$28,6,FALSE),0)</f>
        <v>0</v>
      </c>
      <c r="I155" s="101"/>
      <c r="J155" s="102"/>
      <c r="K155" s="101">
        <f>_xlfn.IFNA(VLOOKUP(Table2[[#This Row],[Website]],'Contacted Companies'!$C$2:$L$28,9,FALSE),0)</f>
        <v>0</v>
      </c>
      <c r="L155" s="101">
        <f>_xlfn.IFNA(VLOOKUP(Table2[[#This Row],[Website]],'Contacted Companies'!$C$2:$L$28,10,FALSE),0)</f>
        <v>0</v>
      </c>
      <c r="M155" s="103">
        <f>_xlfn.IFNA(VLOOKUP(Table2[[#This Row],[Website]],'Contacted Companies'!$C$2:$L$28,11,FALSE),0)</f>
        <v>0</v>
      </c>
    </row>
    <row r="156" spans="1:17" ht="28.8" hidden="1" x14ac:dyDescent="0.55000000000000004">
      <c r="A156" s="27">
        <v>155</v>
      </c>
      <c r="B156" s="23" t="s">
        <v>671</v>
      </c>
      <c r="C156" s="105" t="s">
        <v>672</v>
      </c>
      <c r="D156" s="23">
        <f>IF('Final List'!$C156=0,0,1)</f>
        <v>1</v>
      </c>
      <c r="E156" s="23"/>
      <c r="F156" s="23"/>
      <c r="G156" s="49" t="s">
        <v>673</v>
      </c>
      <c r="H156" s="49">
        <f>_xlfn.IFNA(VLOOKUP(Table2[[#This Row],[Website]],'Contacted Companies'!$C$2:$L$28,6,FALSE),0)</f>
        <v>0</v>
      </c>
      <c r="I156" s="48" t="s">
        <v>674</v>
      </c>
      <c r="J156" s="44"/>
      <c r="K156" s="49">
        <f>_xlfn.IFNA(VLOOKUP(Table2[[#This Row],[Website]],'Contacted Companies'!$C$2:$L$28,9,FALSE),0)</f>
        <v>0</v>
      </c>
      <c r="L156" s="49">
        <f>_xlfn.IFNA(VLOOKUP(Table2[[#This Row],[Website]],'Contacted Companies'!$C$2:$L$28,10,FALSE),0)</f>
        <v>0</v>
      </c>
      <c r="M156">
        <f>_xlfn.IFNA(VLOOKUP(Table2[[#This Row],[Website]],'Contacted Companies'!$C$2:$L$28,11,FALSE),0)</f>
        <v>0</v>
      </c>
      <c r="N156" s="90"/>
      <c r="O156" s="90"/>
      <c r="P156" s="90"/>
      <c r="Q156" s="90"/>
    </row>
    <row r="157" spans="1:17" ht="86.4" hidden="1" x14ac:dyDescent="0.55000000000000004">
      <c r="A157" s="28">
        <v>156</v>
      </c>
      <c r="B157" s="24" t="s">
        <v>675</v>
      </c>
      <c r="C157" s="33" t="s">
        <v>676</v>
      </c>
      <c r="D157" s="24">
        <f>IF('Final List'!$C157=0,0,1)</f>
        <v>1</v>
      </c>
      <c r="E157" s="24"/>
      <c r="F157" s="24"/>
      <c r="G157" s="49" t="s">
        <v>677</v>
      </c>
      <c r="H157" s="49" t="s">
        <v>678</v>
      </c>
      <c r="I157" s="49" t="s">
        <v>679</v>
      </c>
      <c r="J157" s="2"/>
      <c r="K157" s="49">
        <f>_xlfn.IFNA(VLOOKUP(Table2[[#This Row],[Website]],'Contacted Companies'!$C$2:$L$28,9,FALSE),0)</f>
        <v>0</v>
      </c>
      <c r="L157" s="49">
        <f>_xlfn.IFNA(VLOOKUP(Table2[[#This Row],[Website]],'Contacted Companies'!$C$2:$L$28,10,FALSE),0)</f>
        <v>0</v>
      </c>
      <c r="M157">
        <f>_xlfn.IFNA(VLOOKUP(Table2[[#This Row],[Website]],'Contacted Companies'!$C$2:$L$28,11,FALSE),0)</f>
        <v>0</v>
      </c>
      <c r="N157" s="90"/>
      <c r="O157" s="90"/>
      <c r="P157" s="90"/>
      <c r="Q157" s="90"/>
    </row>
    <row r="158" spans="1:17" ht="216" hidden="1" x14ac:dyDescent="0.55000000000000004">
      <c r="A158" s="27">
        <v>157</v>
      </c>
      <c r="B158" s="23" t="s">
        <v>680</v>
      </c>
      <c r="C158" s="34" t="s">
        <v>681</v>
      </c>
      <c r="D158" s="23">
        <f>IF('Final List'!$C158=0,0,1)</f>
        <v>1</v>
      </c>
      <c r="E158" s="23"/>
      <c r="F158" s="23"/>
      <c r="G158" s="49" t="s">
        <v>682</v>
      </c>
      <c r="H158" s="49" t="s">
        <v>683</v>
      </c>
      <c r="I158" s="48" t="s">
        <v>684</v>
      </c>
      <c r="J158" s="44"/>
      <c r="K158" s="49">
        <f>_xlfn.IFNA(VLOOKUP(Table2[[#This Row],[Website]],'Contacted Companies'!$C$2:$L$28,9,FALSE),0)</f>
        <v>0</v>
      </c>
      <c r="L158" s="49">
        <f>_xlfn.IFNA(VLOOKUP(Table2[[#This Row],[Website]],'Contacted Companies'!$C$2:$L$28,10,FALSE),0)</f>
        <v>0</v>
      </c>
      <c r="M158">
        <f>_xlfn.IFNA(VLOOKUP(Table2[[#This Row],[Website]],'Contacted Companies'!$C$2:$L$28,11,FALSE),0)</f>
        <v>0</v>
      </c>
      <c r="N158" s="90"/>
      <c r="O158" s="90"/>
      <c r="P158" s="90"/>
      <c r="Q158" s="90"/>
    </row>
    <row r="159" spans="1:17" ht="57.6" hidden="1" x14ac:dyDescent="0.55000000000000004">
      <c r="A159" s="28">
        <v>158</v>
      </c>
      <c r="B159" s="24" t="s">
        <v>685</v>
      </c>
      <c r="C159" s="31" t="s">
        <v>686</v>
      </c>
      <c r="D159" s="24">
        <f>IF('Final List'!$C159=0,0,1)</f>
        <v>1</v>
      </c>
      <c r="E159" s="24"/>
      <c r="F159" s="24"/>
      <c r="G159" s="49" t="s">
        <v>687</v>
      </c>
      <c r="H159" s="49">
        <f>_xlfn.IFNA(VLOOKUP(Table2[[#This Row],[Website]],'Contacted Companies'!$C$2:$L$28,6,FALSE),0)</f>
        <v>0</v>
      </c>
      <c r="I159" s="49" t="s">
        <v>688</v>
      </c>
      <c r="J159" s="2"/>
      <c r="K159" s="49">
        <f>_xlfn.IFNA(VLOOKUP(Table2[[#This Row],[Website]],'Contacted Companies'!$C$2:$L$28,9,FALSE),0)</f>
        <v>0</v>
      </c>
      <c r="L159" s="49">
        <f>_xlfn.IFNA(VLOOKUP(Table2[[#This Row],[Website]],'Contacted Companies'!$C$2:$L$28,10,FALSE),0)</f>
        <v>0</v>
      </c>
      <c r="M159">
        <f>_xlfn.IFNA(VLOOKUP(Table2[[#This Row],[Website]],'Contacted Companies'!$C$2:$L$28,11,FALSE),0)</f>
        <v>0</v>
      </c>
      <c r="N159" s="90"/>
      <c r="O159" s="90"/>
      <c r="P159" s="90"/>
      <c r="Q159" s="90"/>
    </row>
    <row r="160" spans="1:17" ht="43.2" hidden="1" x14ac:dyDescent="0.55000000000000004">
      <c r="A160" s="27">
        <v>159</v>
      </c>
      <c r="B160" s="36" t="s">
        <v>689</v>
      </c>
      <c r="C160" s="34" t="s">
        <v>690</v>
      </c>
      <c r="D160" s="23">
        <f>IF('Final List'!$C160=0,0,1)</f>
        <v>1</v>
      </c>
      <c r="E160" s="23"/>
      <c r="F160" s="23"/>
      <c r="G160" s="49" t="s">
        <v>691</v>
      </c>
      <c r="H160" s="49" t="s">
        <v>692</v>
      </c>
      <c r="I160" s="48" t="s">
        <v>693</v>
      </c>
      <c r="J160" s="44"/>
      <c r="K160" s="49">
        <f>_xlfn.IFNA(VLOOKUP(Table2[[#This Row],[Website]],'Contacted Companies'!$C$2:$L$28,9,FALSE),0)</f>
        <v>0</v>
      </c>
      <c r="L160" s="49">
        <f>_xlfn.IFNA(VLOOKUP(Table2[[#This Row],[Website]],'Contacted Companies'!$C$2:$L$28,10,FALSE),0)</f>
        <v>0</v>
      </c>
      <c r="M160">
        <f>_xlfn.IFNA(VLOOKUP(Table2[[#This Row],[Website]],'Contacted Companies'!$C$2:$L$28,11,FALSE),0)</f>
        <v>0</v>
      </c>
      <c r="N160" s="90"/>
      <c r="O160" s="90"/>
      <c r="P160" s="90"/>
      <c r="Q160" s="90"/>
    </row>
    <row r="161" spans="1:17" ht="57.6" hidden="1" x14ac:dyDescent="0.55000000000000004">
      <c r="A161" s="28">
        <v>160</v>
      </c>
      <c r="B161" s="24" t="s">
        <v>694</v>
      </c>
      <c r="C161" s="31" t="s">
        <v>695</v>
      </c>
      <c r="D161" s="24">
        <f>IF('Final List'!$C161=0,0,1)</f>
        <v>1</v>
      </c>
      <c r="E161" s="24"/>
      <c r="F161" s="24"/>
      <c r="G161" s="49" t="s">
        <v>696</v>
      </c>
      <c r="H161" s="49" t="s">
        <v>697</v>
      </c>
      <c r="I161" s="49" t="s">
        <v>698</v>
      </c>
      <c r="J161" s="2"/>
      <c r="K161" s="49">
        <f>_xlfn.IFNA(VLOOKUP(Table2[[#This Row],[Website]],'Contacted Companies'!$C$2:$L$28,9,FALSE),0)</f>
        <v>0</v>
      </c>
      <c r="L161" s="49">
        <f>_xlfn.IFNA(VLOOKUP(Table2[[#This Row],[Website]],'Contacted Companies'!$C$2:$L$28,10,FALSE),0)</f>
        <v>0</v>
      </c>
      <c r="M161">
        <f>_xlfn.IFNA(VLOOKUP(Table2[[#This Row],[Website]],'Contacted Companies'!$C$2:$L$28,11,FALSE),0)</f>
        <v>0</v>
      </c>
      <c r="N161" s="90"/>
      <c r="O161" s="90"/>
      <c r="P161" s="90"/>
      <c r="Q161" s="90"/>
    </row>
    <row r="162" spans="1:17" hidden="1" x14ac:dyDescent="0.55000000000000004">
      <c r="A162" s="27">
        <v>161</v>
      </c>
      <c r="B162" s="23" t="s">
        <v>699</v>
      </c>
      <c r="C162" s="34" t="s">
        <v>700</v>
      </c>
      <c r="D162" s="23">
        <v>1</v>
      </c>
      <c r="E162" s="23"/>
      <c r="F162" s="23"/>
      <c r="G162" s="49">
        <v>0</v>
      </c>
      <c r="H162" s="49" t="s">
        <v>701</v>
      </c>
      <c r="I162" s="48"/>
      <c r="J162" s="44"/>
      <c r="K162" s="49">
        <v>0</v>
      </c>
      <c r="L162" s="49">
        <v>0</v>
      </c>
      <c r="M162">
        <v>0</v>
      </c>
      <c r="N162" s="90"/>
      <c r="O162" s="90"/>
      <c r="P162" s="90"/>
      <c r="Q162" s="90"/>
    </row>
    <row r="163" spans="1:17" ht="57.6" hidden="1" x14ac:dyDescent="0.55000000000000004">
      <c r="A163" s="28">
        <v>162</v>
      </c>
      <c r="B163" s="24" t="s">
        <v>702</v>
      </c>
      <c r="C163" s="33" t="s">
        <v>703</v>
      </c>
      <c r="D163" s="24">
        <v>1</v>
      </c>
      <c r="E163" s="24" t="s">
        <v>27</v>
      </c>
      <c r="F163" s="24"/>
      <c r="G163" s="49" t="s">
        <v>704</v>
      </c>
      <c r="H163" s="49" t="s">
        <v>705</v>
      </c>
      <c r="I163" s="49" t="s">
        <v>706</v>
      </c>
      <c r="J163" s="2"/>
      <c r="K163" s="49">
        <v>0</v>
      </c>
      <c r="L163" s="49">
        <v>0</v>
      </c>
      <c r="M163">
        <v>0</v>
      </c>
      <c r="N163" s="90"/>
      <c r="O163" s="90"/>
      <c r="P163" s="90"/>
      <c r="Q163" s="90"/>
    </row>
    <row r="164" spans="1:17" ht="115.2" hidden="1" x14ac:dyDescent="0.55000000000000004">
      <c r="A164" s="27">
        <v>163</v>
      </c>
      <c r="B164" s="23" t="s">
        <v>707</v>
      </c>
      <c r="C164" s="34" t="s">
        <v>708</v>
      </c>
      <c r="D164" s="23">
        <v>1</v>
      </c>
      <c r="E164" s="23"/>
      <c r="F164" s="23"/>
      <c r="G164" s="49" t="s">
        <v>32</v>
      </c>
      <c r="H164" s="49" t="s">
        <v>709</v>
      </c>
      <c r="I164" s="48" t="s">
        <v>710</v>
      </c>
      <c r="J164" s="44"/>
      <c r="K164" s="49">
        <v>0</v>
      </c>
      <c r="L164" s="49">
        <v>0</v>
      </c>
      <c r="M164">
        <v>0</v>
      </c>
      <c r="N164" s="90"/>
      <c r="O164" s="90"/>
      <c r="P164" s="90"/>
      <c r="Q164" s="90"/>
    </row>
    <row r="165" spans="1:17" ht="43.2" hidden="1" x14ac:dyDescent="0.55000000000000004">
      <c r="A165" s="28">
        <v>164</v>
      </c>
      <c r="B165" s="24" t="s">
        <v>711</v>
      </c>
      <c r="C165" s="31" t="s">
        <v>712</v>
      </c>
      <c r="D165" s="24">
        <v>1</v>
      </c>
      <c r="E165" s="24" t="s">
        <v>27</v>
      </c>
      <c r="F165" s="24"/>
      <c r="G165" s="49" t="s">
        <v>713</v>
      </c>
      <c r="H165" s="49" t="s">
        <v>714</v>
      </c>
      <c r="I165" s="49" t="s">
        <v>715</v>
      </c>
      <c r="J165" s="2"/>
      <c r="K165" s="49">
        <v>0</v>
      </c>
      <c r="L165" s="49">
        <v>0</v>
      </c>
      <c r="M165">
        <v>0</v>
      </c>
      <c r="N165" s="90"/>
      <c r="O165" s="90"/>
      <c r="P165" s="90"/>
      <c r="Q165" s="90"/>
    </row>
    <row r="166" spans="1:17" ht="100.8" hidden="1" x14ac:dyDescent="0.55000000000000004">
      <c r="A166" s="27">
        <v>165</v>
      </c>
      <c r="B166" s="23" t="s">
        <v>716</v>
      </c>
      <c r="C166" s="32" t="s">
        <v>717</v>
      </c>
      <c r="D166" s="23">
        <v>1</v>
      </c>
      <c r="E166" s="23"/>
      <c r="F166" s="23"/>
      <c r="G166" s="49" t="s">
        <v>412</v>
      </c>
      <c r="H166" s="49" t="s">
        <v>718</v>
      </c>
      <c r="I166" s="48" t="s">
        <v>719</v>
      </c>
      <c r="J166" s="44"/>
      <c r="K166" s="49">
        <v>0</v>
      </c>
      <c r="L166" s="49">
        <v>0</v>
      </c>
      <c r="M166">
        <v>0</v>
      </c>
      <c r="N166" s="90"/>
      <c r="O166" s="90"/>
      <c r="P166" s="90"/>
      <c r="Q166" s="90"/>
    </row>
    <row r="167" spans="1:17" ht="144" hidden="1" x14ac:dyDescent="0.55000000000000004">
      <c r="A167" s="28">
        <v>166</v>
      </c>
      <c r="B167" s="24" t="s">
        <v>720</v>
      </c>
      <c r="C167" s="31" t="s">
        <v>721</v>
      </c>
      <c r="D167" s="24">
        <v>1</v>
      </c>
      <c r="E167" s="24"/>
      <c r="F167" s="24"/>
      <c r="G167" s="49" t="s">
        <v>412</v>
      </c>
      <c r="H167" s="49" t="s">
        <v>722</v>
      </c>
      <c r="I167" s="49" t="s">
        <v>723</v>
      </c>
      <c r="J167" s="2"/>
      <c r="K167" s="49">
        <v>0</v>
      </c>
      <c r="L167" s="49">
        <v>0</v>
      </c>
      <c r="M167">
        <v>0</v>
      </c>
      <c r="N167" s="90"/>
      <c r="O167" s="90"/>
      <c r="P167" s="90"/>
      <c r="Q167" s="90"/>
    </row>
    <row r="168" spans="1:17" ht="72" hidden="1" x14ac:dyDescent="0.55000000000000004">
      <c r="A168" s="27">
        <v>167</v>
      </c>
      <c r="B168" s="23" t="s">
        <v>724</v>
      </c>
      <c r="C168" s="34" t="s">
        <v>725</v>
      </c>
      <c r="D168" s="23">
        <v>1</v>
      </c>
      <c r="E168" s="23"/>
      <c r="F168" s="23"/>
      <c r="G168" s="49" t="s">
        <v>726</v>
      </c>
      <c r="H168" s="49" t="s">
        <v>727</v>
      </c>
      <c r="I168" s="48"/>
      <c r="J168" s="44"/>
      <c r="K168" s="49">
        <v>0</v>
      </c>
      <c r="L168" s="49">
        <v>0</v>
      </c>
      <c r="M168">
        <v>0</v>
      </c>
      <c r="N168" s="90"/>
      <c r="O168" s="90"/>
      <c r="P168" s="90"/>
      <c r="Q168" s="90"/>
    </row>
    <row r="169" spans="1:17" hidden="1" x14ac:dyDescent="0.55000000000000004">
      <c r="A169" s="28">
        <v>168</v>
      </c>
      <c r="B169" s="24" t="s">
        <v>728</v>
      </c>
      <c r="C169" s="31" t="s">
        <v>729</v>
      </c>
      <c r="D169" s="24">
        <v>1</v>
      </c>
      <c r="E169" s="24"/>
      <c r="F169" s="24"/>
      <c r="G169" s="49" t="s">
        <v>730</v>
      </c>
      <c r="H169" s="49" t="s">
        <v>731</v>
      </c>
      <c r="I169" s="49"/>
      <c r="J169" s="2"/>
      <c r="K169" s="49">
        <v>0</v>
      </c>
      <c r="L169" s="49">
        <v>0</v>
      </c>
      <c r="M169">
        <v>0</v>
      </c>
      <c r="N169" s="90"/>
      <c r="O169" s="90"/>
      <c r="P169" s="90"/>
      <c r="Q169" s="90"/>
    </row>
    <row r="170" spans="1:17" ht="86.4" hidden="1" x14ac:dyDescent="0.55000000000000004">
      <c r="A170" s="27">
        <v>169</v>
      </c>
      <c r="B170" s="23" t="s">
        <v>732</v>
      </c>
      <c r="C170" s="32" t="s">
        <v>733</v>
      </c>
      <c r="D170" s="23">
        <v>1</v>
      </c>
      <c r="E170" s="23" t="s">
        <v>19</v>
      </c>
      <c r="F170" s="23"/>
      <c r="G170" s="49" t="s">
        <v>303</v>
      </c>
      <c r="H170" s="49" t="s">
        <v>734</v>
      </c>
      <c r="I170" s="48" t="s">
        <v>735</v>
      </c>
      <c r="J170" s="44"/>
      <c r="K170" s="49">
        <v>0</v>
      </c>
      <c r="L170" s="49">
        <v>0</v>
      </c>
      <c r="M170">
        <v>0</v>
      </c>
      <c r="N170" s="90"/>
      <c r="O170" s="90"/>
      <c r="P170" s="90"/>
      <c r="Q170" s="90"/>
    </row>
    <row r="171" spans="1:17" hidden="1" x14ac:dyDescent="0.55000000000000004">
      <c r="A171" s="28">
        <v>170</v>
      </c>
      <c r="B171" s="24" t="s">
        <v>736</v>
      </c>
      <c r="C171" s="31" t="s">
        <v>737</v>
      </c>
      <c r="D171" s="24">
        <v>1</v>
      </c>
      <c r="E171" s="24"/>
      <c r="F171" s="24"/>
      <c r="G171" s="49">
        <v>0</v>
      </c>
      <c r="H171" s="49" t="s">
        <v>738</v>
      </c>
      <c r="I171" s="49"/>
      <c r="J171" s="2"/>
      <c r="K171" s="49">
        <v>0</v>
      </c>
      <c r="L171" s="49">
        <v>0</v>
      </c>
      <c r="M171">
        <v>0</v>
      </c>
      <c r="N171" s="90"/>
      <c r="O171" s="90"/>
      <c r="P171" s="90"/>
      <c r="Q171" s="90"/>
    </row>
    <row r="172" spans="1:17" ht="409.5" hidden="1" x14ac:dyDescent="0.55000000000000004">
      <c r="A172" s="27">
        <v>171</v>
      </c>
      <c r="B172" s="23" t="s">
        <v>739</v>
      </c>
      <c r="C172" s="34" t="s">
        <v>740</v>
      </c>
      <c r="D172" s="23">
        <v>1</v>
      </c>
      <c r="E172" s="23" t="s">
        <v>27</v>
      </c>
      <c r="F172" s="23"/>
      <c r="G172" s="49" t="s">
        <v>741</v>
      </c>
      <c r="H172" s="49" t="s">
        <v>742</v>
      </c>
      <c r="I172" s="48" t="s">
        <v>743</v>
      </c>
      <c r="J172" s="44"/>
      <c r="K172" s="49">
        <v>0</v>
      </c>
      <c r="L172" s="49">
        <v>0</v>
      </c>
      <c r="M172">
        <v>0</v>
      </c>
      <c r="N172" s="90"/>
      <c r="O172" s="90"/>
      <c r="P172" s="90"/>
      <c r="Q172" s="90"/>
    </row>
    <row r="173" spans="1:17" ht="144" hidden="1" x14ac:dyDescent="0.55000000000000004">
      <c r="A173" s="28">
        <v>172</v>
      </c>
      <c r="B173" s="24" t="s">
        <v>744</v>
      </c>
      <c r="C173" s="33" t="s">
        <v>745</v>
      </c>
      <c r="D173" s="24">
        <v>1</v>
      </c>
      <c r="E173" s="24" t="s">
        <v>19</v>
      </c>
      <c r="F173" s="24"/>
      <c r="G173" s="49" t="s">
        <v>746</v>
      </c>
      <c r="H173" s="49" t="s">
        <v>747</v>
      </c>
      <c r="I173" s="49" t="s">
        <v>748</v>
      </c>
      <c r="J173" s="2"/>
      <c r="K173" s="49">
        <v>0</v>
      </c>
      <c r="L173" s="49">
        <v>0</v>
      </c>
      <c r="M173">
        <v>0</v>
      </c>
      <c r="N173" s="90"/>
      <c r="O173" s="90"/>
      <c r="P173" s="90"/>
      <c r="Q173" s="90"/>
    </row>
    <row r="174" spans="1:17" ht="72" hidden="1" x14ac:dyDescent="0.55000000000000004">
      <c r="A174" s="27">
        <v>173</v>
      </c>
      <c r="B174" s="23" t="s">
        <v>749</v>
      </c>
      <c r="C174" s="34" t="s">
        <v>750</v>
      </c>
      <c r="D174" s="23">
        <v>1</v>
      </c>
      <c r="E174" s="23"/>
      <c r="F174" s="23"/>
      <c r="G174" s="49" t="s">
        <v>751</v>
      </c>
      <c r="H174" s="49" t="s">
        <v>752</v>
      </c>
      <c r="I174" s="48" t="s">
        <v>753</v>
      </c>
      <c r="J174" s="44"/>
      <c r="K174" s="49">
        <v>0</v>
      </c>
      <c r="L174" s="49">
        <v>0</v>
      </c>
      <c r="M174">
        <v>0</v>
      </c>
      <c r="N174" s="90"/>
      <c r="O174" s="90"/>
      <c r="P174" s="90"/>
      <c r="Q174" s="90"/>
    </row>
    <row r="175" spans="1:17" ht="72" hidden="1" x14ac:dyDescent="0.55000000000000004">
      <c r="A175" s="28">
        <v>174</v>
      </c>
      <c r="B175" s="24" t="s">
        <v>754</v>
      </c>
      <c r="C175" s="31"/>
      <c r="D175" s="24">
        <v>0</v>
      </c>
      <c r="E175" s="24"/>
      <c r="F175" s="24"/>
      <c r="G175" s="49"/>
      <c r="H175" s="49" t="s">
        <v>452</v>
      </c>
      <c r="I175" s="49" t="s">
        <v>755</v>
      </c>
      <c r="J175" s="2"/>
      <c r="K175" s="49">
        <v>0</v>
      </c>
      <c r="L175" s="49">
        <v>0</v>
      </c>
      <c r="M175">
        <v>0</v>
      </c>
      <c r="N175" s="90"/>
      <c r="O175" s="90"/>
      <c r="P175" s="90"/>
      <c r="Q175" s="90"/>
    </row>
    <row r="176" spans="1:17" ht="72" hidden="1" x14ac:dyDescent="0.55000000000000004">
      <c r="A176" s="27">
        <v>175</v>
      </c>
      <c r="B176" s="23" t="s">
        <v>756</v>
      </c>
      <c r="C176" s="32" t="s">
        <v>757</v>
      </c>
      <c r="D176" s="23">
        <v>1</v>
      </c>
      <c r="E176" s="23"/>
      <c r="F176" s="23"/>
      <c r="G176" s="49" t="s">
        <v>758</v>
      </c>
      <c r="H176" s="49" t="s">
        <v>759</v>
      </c>
      <c r="I176" s="48" t="s">
        <v>760</v>
      </c>
      <c r="J176" s="44"/>
      <c r="K176" s="49">
        <v>0</v>
      </c>
      <c r="L176" s="49">
        <v>0</v>
      </c>
      <c r="M176">
        <v>0</v>
      </c>
      <c r="N176" s="90"/>
      <c r="O176" s="90"/>
      <c r="P176" s="90"/>
      <c r="Q176" s="90"/>
    </row>
    <row r="177" spans="1:17" ht="144" hidden="1" x14ac:dyDescent="0.55000000000000004">
      <c r="A177" s="28">
        <v>176</v>
      </c>
      <c r="B177" s="24" t="s">
        <v>761</v>
      </c>
      <c r="C177" s="31" t="s">
        <v>762</v>
      </c>
      <c r="D177" s="24">
        <v>1</v>
      </c>
      <c r="E177" s="24"/>
      <c r="F177" s="24"/>
      <c r="G177" s="49" t="s">
        <v>763</v>
      </c>
      <c r="H177" s="49">
        <v>0</v>
      </c>
      <c r="I177" s="49" t="s">
        <v>764</v>
      </c>
      <c r="J177" s="2"/>
      <c r="K177" s="49">
        <v>0</v>
      </c>
      <c r="L177" s="49">
        <v>0</v>
      </c>
      <c r="M177">
        <v>0</v>
      </c>
      <c r="N177" s="90"/>
      <c r="O177" s="90"/>
      <c r="P177" s="90"/>
      <c r="Q177" s="90"/>
    </row>
    <row r="178" spans="1:17" ht="86.4" hidden="1" x14ac:dyDescent="0.55000000000000004">
      <c r="A178" s="27">
        <v>177</v>
      </c>
      <c r="B178" s="23" t="s">
        <v>765</v>
      </c>
      <c r="C178" s="34" t="s">
        <v>766</v>
      </c>
      <c r="D178" s="23">
        <v>1</v>
      </c>
      <c r="E178" s="23"/>
      <c r="F178" s="23"/>
      <c r="G178" s="49" t="s">
        <v>767</v>
      </c>
      <c r="H178" s="49" t="s">
        <v>768</v>
      </c>
      <c r="I178" s="48" t="s">
        <v>769</v>
      </c>
      <c r="J178" s="44"/>
      <c r="K178" s="49">
        <v>0</v>
      </c>
      <c r="L178" s="49">
        <v>0</v>
      </c>
      <c r="M178">
        <v>0</v>
      </c>
      <c r="N178" s="90"/>
      <c r="O178" s="90"/>
      <c r="P178" s="90"/>
      <c r="Q178" s="90"/>
    </row>
    <row r="179" spans="1:17" hidden="1" x14ac:dyDescent="0.55000000000000004">
      <c r="A179" s="28">
        <v>178</v>
      </c>
      <c r="B179" s="24" t="s">
        <v>770</v>
      </c>
      <c r="C179" s="31" t="s">
        <v>771</v>
      </c>
      <c r="D179" s="24">
        <v>1</v>
      </c>
      <c r="E179" s="24"/>
      <c r="F179" s="24"/>
      <c r="G179" s="49" t="s">
        <v>772</v>
      </c>
      <c r="H179" s="49">
        <v>0</v>
      </c>
      <c r="I179" s="49"/>
      <c r="J179" s="2"/>
      <c r="K179" s="49">
        <v>0</v>
      </c>
      <c r="L179" s="49">
        <v>0</v>
      </c>
      <c r="M179">
        <v>0</v>
      </c>
      <c r="N179" s="90"/>
      <c r="O179" s="90"/>
      <c r="P179" s="90"/>
      <c r="Q179" s="90"/>
    </row>
    <row r="180" spans="1:17" hidden="1" x14ac:dyDescent="0.55000000000000004">
      <c r="A180" s="27">
        <v>179</v>
      </c>
      <c r="B180" s="23" t="s">
        <v>773</v>
      </c>
      <c r="C180" s="34" t="s">
        <v>774</v>
      </c>
      <c r="D180" s="23">
        <v>1</v>
      </c>
      <c r="E180" s="23"/>
      <c r="F180" s="23"/>
      <c r="G180" s="49" t="s">
        <v>775</v>
      </c>
      <c r="H180" s="49">
        <v>0</v>
      </c>
      <c r="I180" s="48"/>
      <c r="J180" s="44"/>
      <c r="K180" s="49">
        <v>0</v>
      </c>
      <c r="L180" s="49">
        <v>0</v>
      </c>
      <c r="M180">
        <v>0</v>
      </c>
      <c r="N180" s="90"/>
      <c r="O180" s="90"/>
      <c r="P180" s="90"/>
      <c r="Q180" s="90"/>
    </row>
    <row r="181" spans="1:17" ht="28.8" hidden="1" x14ac:dyDescent="0.55000000000000004">
      <c r="A181" s="28">
        <v>180</v>
      </c>
      <c r="B181" s="24" t="s">
        <v>776</v>
      </c>
      <c r="C181" s="33" t="s">
        <v>777</v>
      </c>
      <c r="D181" s="24">
        <v>1</v>
      </c>
      <c r="E181" s="24"/>
      <c r="F181" s="24"/>
      <c r="G181" s="49" t="s">
        <v>778</v>
      </c>
      <c r="H181" s="49" t="s">
        <v>779</v>
      </c>
      <c r="I181" s="49" t="s">
        <v>780</v>
      </c>
      <c r="J181" s="2"/>
      <c r="K181" s="49">
        <v>0</v>
      </c>
      <c r="L181" s="49">
        <v>0</v>
      </c>
      <c r="M181">
        <v>0</v>
      </c>
      <c r="N181" s="90"/>
      <c r="O181" s="90"/>
      <c r="P181" s="90"/>
      <c r="Q181" s="90"/>
    </row>
    <row r="182" spans="1:17" hidden="1" x14ac:dyDescent="0.55000000000000004">
      <c r="A182" s="27">
        <v>181</v>
      </c>
      <c r="B182" s="23" t="s">
        <v>781</v>
      </c>
      <c r="C182" s="34" t="s">
        <v>782</v>
      </c>
      <c r="D182" s="23">
        <v>1</v>
      </c>
      <c r="E182" s="23" t="s">
        <v>19</v>
      </c>
      <c r="F182" s="23"/>
      <c r="G182" s="49" t="s">
        <v>605</v>
      </c>
      <c r="H182" s="49">
        <v>0</v>
      </c>
      <c r="I182" s="48" t="s">
        <v>783</v>
      </c>
      <c r="J182" s="44"/>
      <c r="K182" s="49">
        <v>0</v>
      </c>
      <c r="L182" s="49">
        <v>0</v>
      </c>
      <c r="M182">
        <v>0</v>
      </c>
      <c r="N182" s="90"/>
      <c r="O182" s="90"/>
      <c r="P182" s="90"/>
      <c r="Q182" s="90"/>
    </row>
    <row r="183" spans="1:17" ht="100.8" hidden="1" x14ac:dyDescent="0.55000000000000004">
      <c r="A183" s="28">
        <v>182</v>
      </c>
      <c r="B183" s="24" t="s">
        <v>784</v>
      </c>
      <c r="C183" s="31" t="s">
        <v>785</v>
      </c>
      <c r="D183" s="24">
        <v>1</v>
      </c>
      <c r="E183" s="24"/>
      <c r="F183" s="24"/>
      <c r="G183" s="49" t="s">
        <v>786</v>
      </c>
      <c r="H183" s="49" t="s">
        <v>787</v>
      </c>
      <c r="I183" s="49" t="s">
        <v>788</v>
      </c>
      <c r="J183" s="2"/>
      <c r="K183" s="49">
        <v>0</v>
      </c>
      <c r="L183" s="49">
        <v>0</v>
      </c>
      <c r="M183">
        <v>0</v>
      </c>
      <c r="N183" s="90"/>
      <c r="O183" s="90"/>
      <c r="P183" s="90"/>
      <c r="Q183" s="90"/>
    </row>
    <row r="184" spans="1:17" ht="72" hidden="1" x14ac:dyDescent="0.55000000000000004">
      <c r="A184" s="27">
        <v>183</v>
      </c>
      <c r="B184" s="23" t="s">
        <v>789</v>
      </c>
      <c r="C184" s="32" t="s">
        <v>790</v>
      </c>
      <c r="D184" s="23">
        <v>1</v>
      </c>
      <c r="E184" s="23" t="s">
        <v>27</v>
      </c>
      <c r="F184" s="23"/>
      <c r="G184" s="49" t="s">
        <v>791</v>
      </c>
      <c r="H184" s="49" t="s">
        <v>792</v>
      </c>
      <c r="I184" s="48" t="s">
        <v>793</v>
      </c>
      <c r="J184" s="44"/>
      <c r="K184" s="49">
        <v>0</v>
      </c>
      <c r="L184" s="49">
        <v>0</v>
      </c>
      <c r="M184">
        <v>0</v>
      </c>
      <c r="N184" s="90"/>
      <c r="O184" s="90"/>
      <c r="P184" s="90"/>
      <c r="Q184" s="90"/>
    </row>
    <row r="185" spans="1:17" ht="28.8" hidden="1" x14ac:dyDescent="0.55000000000000004">
      <c r="A185" s="28">
        <v>184</v>
      </c>
      <c r="B185" s="24" t="s">
        <v>794</v>
      </c>
      <c r="C185" s="31" t="s">
        <v>795</v>
      </c>
      <c r="D185" s="24">
        <v>1</v>
      </c>
      <c r="E185" s="24"/>
      <c r="F185" s="24"/>
      <c r="G185" s="49" t="s">
        <v>796</v>
      </c>
      <c r="H185" s="49" t="s">
        <v>797</v>
      </c>
      <c r="I185" s="49"/>
      <c r="J185" s="2"/>
      <c r="K185" s="49">
        <v>0</v>
      </c>
      <c r="L185" s="49">
        <v>0</v>
      </c>
      <c r="M185">
        <v>0</v>
      </c>
      <c r="N185" s="90"/>
      <c r="O185" s="90"/>
      <c r="P185" s="90"/>
      <c r="Q185" s="90"/>
    </row>
    <row r="186" spans="1:17" hidden="1" x14ac:dyDescent="0.55000000000000004">
      <c r="A186" s="27">
        <v>185</v>
      </c>
      <c r="B186" s="23" t="s">
        <v>798</v>
      </c>
      <c r="C186" s="34"/>
      <c r="D186" s="23">
        <v>0</v>
      </c>
      <c r="E186" s="23"/>
      <c r="F186" s="23"/>
      <c r="G186" s="49" t="s">
        <v>799</v>
      </c>
      <c r="H186" s="49" t="s">
        <v>800</v>
      </c>
      <c r="I186" s="48"/>
      <c r="J186" s="44"/>
      <c r="K186" s="49">
        <v>0</v>
      </c>
      <c r="L186" s="49">
        <v>0</v>
      </c>
      <c r="M186">
        <v>0</v>
      </c>
      <c r="N186" s="90"/>
      <c r="O186" s="90"/>
      <c r="P186" s="90"/>
      <c r="Q186" s="90"/>
    </row>
    <row r="187" spans="1:17" ht="86.4" hidden="1" x14ac:dyDescent="0.55000000000000004">
      <c r="A187" s="28">
        <v>186</v>
      </c>
      <c r="B187" s="24" t="s">
        <v>801</v>
      </c>
      <c r="C187" s="31" t="s">
        <v>802</v>
      </c>
      <c r="D187" s="24">
        <v>1</v>
      </c>
      <c r="E187" s="24" t="s">
        <v>27</v>
      </c>
      <c r="F187" s="24"/>
      <c r="G187" s="49" t="s">
        <v>803</v>
      </c>
      <c r="H187" s="49" t="s">
        <v>804</v>
      </c>
      <c r="I187" s="49" t="s">
        <v>805</v>
      </c>
      <c r="J187" s="2"/>
      <c r="K187" s="49">
        <v>0</v>
      </c>
      <c r="L187" s="49">
        <v>0</v>
      </c>
      <c r="M187">
        <v>0</v>
      </c>
      <c r="N187" s="90"/>
      <c r="O187" s="90"/>
      <c r="P187" s="90"/>
      <c r="Q187" s="90"/>
    </row>
    <row r="188" spans="1:17" hidden="1" x14ac:dyDescent="0.55000000000000004">
      <c r="A188" s="27">
        <v>187</v>
      </c>
      <c r="B188" s="23" t="s">
        <v>806</v>
      </c>
      <c r="C188" s="34"/>
      <c r="D188" s="23">
        <v>0</v>
      </c>
      <c r="E188" s="23"/>
      <c r="F188" s="23"/>
      <c r="G188" s="49">
        <v>0</v>
      </c>
      <c r="H188" s="49" t="s">
        <v>800</v>
      </c>
      <c r="I188" s="48"/>
      <c r="J188" s="44"/>
      <c r="K188" s="49">
        <v>0</v>
      </c>
      <c r="L188" s="49">
        <v>0</v>
      </c>
      <c r="M188">
        <v>0</v>
      </c>
      <c r="N188" s="90"/>
      <c r="O188" s="90"/>
      <c r="P188" s="90"/>
      <c r="Q188" s="90"/>
    </row>
    <row r="189" spans="1:17" hidden="1" x14ac:dyDescent="0.55000000000000004">
      <c r="A189" s="28">
        <v>188</v>
      </c>
      <c r="B189" s="24" t="s">
        <v>807</v>
      </c>
      <c r="C189" s="31"/>
      <c r="D189" s="24">
        <v>0</v>
      </c>
      <c r="E189" s="24"/>
      <c r="F189" s="24"/>
      <c r="G189" s="49">
        <v>0</v>
      </c>
      <c r="H189" s="49" t="s">
        <v>800</v>
      </c>
      <c r="I189" s="49"/>
      <c r="J189" s="2"/>
      <c r="K189" s="49">
        <v>0</v>
      </c>
      <c r="L189" s="49">
        <v>0</v>
      </c>
      <c r="M189">
        <v>0</v>
      </c>
      <c r="N189" s="90"/>
      <c r="O189" s="90"/>
      <c r="P189" s="90"/>
      <c r="Q189" s="90"/>
    </row>
    <row r="190" spans="1:17" x14ac:dyDescent="0.55000000000000004">
      <c r="A190" s="27">
        <v>189</v>
      </c>
      <c r="B190" s="23" t="s">
        <v>808</v>
      </c>
      <c r="C190" s="34" t="s">
        <v>809</v>
      </c>
      <c r="D190" s="23">
        <v>1</v>
      </c>
      <c r="E190" s="23"/>
      <c r="F190" s="23"/>
      <c r="G190" s="49">
        <v>0</v>
      </c>
      <c r="H190" s="49" t="s">
        <v>810</v>
      </c>
      <c r="I190" s="48"/>
      <c r="J190" s="44"/>
      <c r="K190" s="49">
        <v>0</v>
      </c>
      <c r="L190" s="49">
        <v>0</v>
      </c>
      <c r="M190">
        <v>0</v>
      </c>
      <c r="N190" s="90"/>
      <c r="O190" s="90"/>
      <c r="P190" s="90"/>
      <c r="Q190" s="90"/>
    </row>
    <row r="191" spans="1:17" ht="187.2" x14ac:dyDescent="0.55000000000000004">
      <c r="A191" s="28">
        <v>190</v>
      </c>
      <c r="B191" s="24" t="s">
        <v>811</v>
      </c>
      <c r="C191" s="33" t="s">
        <v>812</v>
      </c>
      <c r="D191" s="24">
        <v>1</v>
      </c>
      <c r="E191" s="24"/>
      <c r="F191" s="24"/>
      <c r="G191" s="49" t="s">
        <v>813</v>
      </c>
      <c r="H191" s="49" t="s">
        <v>814</v>
      </c>
      <c r="I191" s="49"/>
      <c r="J191" s="2"/>
      <c r="K191" s="49">
        <v>0</v>
      </c>
      <c r="L191" s="49">
        <v>0</v>
      </c>
      <c r="M191" t="e">
        <v>#REF!</v>
      </c>
      <c r="N191" s="90"/>
      <c r="O191" s="90"/>
      <c r="P191" s="90"/>
      <c r="Q191" s="90"/>
    </row>
    <row r="192" spans="1:17" hidden="1" x14ac:dyDescent="0.55000000000000004">
      <c r="A192" s="27">
        <v>191</v>
      </c>
      <c r="B192" s="23" t="s">
        <v>815</v>
      </c>
      <c r="C192" s="34"/>
      <c r="D192" s="23">
        <v>0</v>
      </c>
      <c r="E192" s="23"/>
      <c r="F192" s="23"/>
      <c r="G192" s="49" t="s">
        <v>816</v>
      </c>
      <c r="H192" s="49" t="s">
        <v>800</v>
      </c>
      <c r="I192" s="48"/>
      <c r="J192" s="44"/>
      <c r="K192" s="49">
        <v>0</v>
      </c>
      <c r="L192" s="49">
        <v>0</v>
      </c>
      <c r="M192">
        <v>0</v>
      </c>
      <c r="N192" s="90"/>
      <c r="O192" s="90"/>
      <c r="P192" s="90"/>
      <c r="Q192" s="90"/>
    </row>
    <row r="193" spans="1:17" ht="86.4" hidden="1" x14ac:dyDescent="0.55000000000000004">
      <c r="A193" s="28">
        <v>192</v>
      </c>
      <c r="B193" s="24" t="s">
        <v>817</v>
      </c>
      <c r="C193" s="33" t="s">
        <v>818</v>
      </c>
      <c r="D193" s="24">
        <v>1</v>
      </c>
      <c r="E193" s="24"/>
      <c r="F193" s="24"/>
      <c r="G193" s="49" t="s">
        <v>819</v>
      </c>
      <c r="H193" s="49" t="s">
        <v>820</v>
      </c>
      <c r="I193" s="49"/>
      <c r="J193" s="2"/>
      <c r="K193" s="49">
        <v>0</v>
      </c>
      <c r="L193" s="49">
        <v>0</v>
      </c>
      <c r="M193">
        <v>0</v>
      </c>
      <c r="N193" s="90"/>
      <c r="O193" s="90"/>
      <c r="P193" s="90"/>
      <c r="Q193" s="90"/>
    </row>
    <row r="194" spans="1:17" ht="43.2" hidden="1" x14ac:dyDescent="0.55000000000000004">
      <c r="A194" s="27">
        <v>193</v>
      </c>
      <c r="B194" s="23" t="s">
        <v>821</v>
      </c>
      <c r="C194" s="32" t="s">
        <v>822</v>
      </c>
      <c r="D194" s="23">
        <v>1</v>
      </c>
      <c r="E194" s="23"/>
      <c r="F194" s="23"/>
      <c r="G194" s="49" t="s">
        <v>778</v>
      </c>
      <c r="H194" s="49" t="s">
        <v>823</v>
      </c>
      <c r="I194" s="48" t="s">
        <v>824</v>
      </c>
      <c r="J194" s="44"/>
      <c r="K194" s="49">
        <v>0</v>
      </c>
      <c r="L194" s="49">
        <v>0</v>
      </c>
      <c r="M194">
        <v>0</v>
      </c>
      <c r="N194" s="90"/>
      <c r="O194" s="90"/>
      <c r="P194" s="90"/>
      <c r="Q194" s="90"/>
    </row>
    <row r="195" spans="1:17" ht="86.4" hidden="1" x14ac:dyDescent="0.55000000000000004">
      <c r="A195" s="28">
        <v>194</v>
      </c>
      <c r="B195" s="24" t="s">
        <v>825</v>
      </c>
      <c r="C195" s="31" t="s">
        <v>826</v>
      </c>
      <c r="D195" s="24">
        <v>1</v>
      </c>
      <c r="E195" s="24" t="s">
        <v>27</v>
      </c>
      <c r="F195" s="24"/>
      <c r="G195" s="49" t="s">
        <v>605</v>
      </c>
      <c r="H195" s="49">
        <v>0</v>
      </c>
      <c r="I195" s="49" t="s">
        <v>827</v>
      </c>
      <c r="J195" s="2"/>
      <c r="K195" s="49">
        <v>0</v>
      </c>
      <c r="L195" s="49">
        <v>0</v>
      </c>
      <c r="M195">
        <v>0</v>
      </c>
      <c r="N195" s="90"/>
      <c r="O195" s="90"/>
      <c r="P195" s="90"/>
      <c r="Q195" s="90"/>
    </row>
    <row r="196" spans="1:17" hidden="1" x14ac:dyDescent="0.55000000000000004">
      <c r="A196" s="27">
        <v>195</v>
      </c>
      <c r="B196" s="23" t="s">
        <v>828</v>
      </c>
      <c r="C196" s="34" t="s">
        <v>829</v>
      </c>
      <c r="D196" s="23">
        <v>1</v>
      </c>
      <c r="E196" s="23"/>
      <c r="F196" s="23"/>
      <c r="G196" s="49" t="s">
        <v>830</v>
      </c>
      <c r="H196" s="49" t="s">
        <v>831</v>
      </c>
      <c r="I196" s="48"/>
      <c r="J196" s="44"/>
      <c r="K196" s="49">
        <v>0</v>
      </c>
      <c r="L196" s="49">
        <v>0</v>
      </c>
      <c r="M196">
        <v>0</v>
      </c>
      <c r="N196" s="90"/>
      <c r="O196" s="90"/>
      <c r="P196" s="90"/>
      <c r="Q196" s="90"/>
    </row>
    <row r="197" spans="1:17" ht="28.8" hidden="1" x14ac:dyDescent="0.55000000000000004">
      <c r="A197" s="28">
        <v>196</v>
      </c>
      <c r="B197" s="24" t="s">
        <v>832</v>
      </c>
      <c r="C197" s="31" t="s">
        <v>833</v>
      </c>
      <c r="D197" s="24">
        <v>1</v>
      </c>
      <c r="E197" s="24"/>
      <c r="F197" s="24"/>
      <c r="G197" s="49" t="s">
        <v>834</v>
      </c>
      <c r="H197" s="49">
        <v>0</v>
      </c>
      <c r="I197" s="49"/>
      <c r="J197" s="2"/>
      <c r="K197" s="49">
        <v>0</v>
      </c>
      <c r="L197" s="49">
        <v>0</v>
      </c>
      <c r="M197">
        <v>0</v>
      </c>
      <c r="N197" s="90"/>
      <c r="O197" s="90"/>
      <c r="P197" s="90"/>
      <c r="Q197" s="90"/>
    </row>
    <row r="198" spans="1:17" hidden="1" x14ac:dyDescent="0.55000000000000004">
      <c r="A198" s="27">
        <v>197</v>
      </c>
      <c r="B198" s="23" t="s">
        <v>835</v>
      </c>
      <c r="C198" s="32" t="s">
        <v>836</v>
      </c>
      <c r="D198" s="23">
        <v>1</v>
      </c>
      <c r="E198" s="23"/>
      <c r="F198" s="23"/>
      <c r="G198" s="49" t="s">
        <v>837</v>
      </c>
      <c r="H198" s="49" t="s">
        <v>800</v>
      </c>
      <c r="I198" s="48"/>
      <c r="J198" s="44"/>
      <c r="K198" s="49">
        <v>0</v>
      </c>
      <c r="L198" s="49">
        <v>0</v>
      </c>
      <c r="M198">
        <v>0</v>
      </c>
      <c r="N198" s="90"/>
      <c r="O198" s="90"/>
      <c r="P198" s="90"/>
      <c r="Q198" s="90"/>
    </row>
    <row r="199" spans="1:17" ht="409.5" hidden="1" x14ac:dyDescent="0.55000000000000004">
      <c r="A199" s="28">
        <v>198</v>
      </c>
      <c r="B199" s="24" t="s">
        <v>838</v>
      </c>
      <c r="C199" s="33" t="s">
        <v>839</v>
      </c>
      <c r="D199" s="24">
        <v>1</v>
      </c>
      <c r="E199" s="24"/>
      <c r="F199" s="24"/>
      <c r="G199" s="49" t="s">
        <v>88</v>
      </c>
      <c r="H199" s="49" t="s">
        <v>840</v>
      </c>
      <c r="I199" s="49" t="s">
        <v>841</v>
      </c>
      <c r="J199" s="2"/>
      <c r="K199" s="49">
        <v>0</v>
      </c>
      <c r="L199" s="49">
        <v>0</v>
      </c>
      <c r="M199">
        <v>0</v>
      </c>
      <c r="N199" s="90"/>
      <c r="O199" s="90"/>
      <c r="P199" s="90"/>
      <c r="Q199" s="90"/>
    </row>
    <row r="200" spans="1:17" s="75" customFormat="1" hidden="1" x14ac:dyDescent="0.55000000000000004">
      <c r="A200" s="123">
        <v>199</v>
      </c>
      <c r="B200" s="36" t="s">
        <v>842</v>
      </c>
      <c r="C200" s="124"/>
      <c r="D200" s="36">
        <v>0</v>
      </c>
      <c r="E200" s="36"/>
      <c r="F200" s="36"/>
      <c r="G200" s="81" t="s">
        <v>843</v>
      </c>
      <c r="H200" s="81">
        <v>0</v>
      </c>
      <c r="I200" s="125"/>
      <c r="J200" s="126"/>
      <c r="K200" s="81">
        <v>0</v>
      </c>
      <c r="L200" s="81">
        <v>0</v>
      </c>
      <c r="M200" s="75">
        <v>0</v>
      </c>
      <c r="N200" s="127"/>
      <c r="O200" s="127"/>
      <c r="P200" s="127"/>
      <c r="Q200" s="127"/>
    </row>
    <row r="201" spans="1:17" hidden="1" x14ac:dyDescent="0.55000000000000004">
      <c r="A201" s="28">
        <v>200</v>
      </c>
      <c r="B201" s="24" t="s">
        <v>844</v>
      </c>
      <c r="C201" s="31" t="s">
        <v>845</v>
      </c>
      <c r="D201" s="24">
        <f>IF('Final List'!$C201=0,0,1)</f>
        <v>1</v>
      </c>
      <c r="E201" s="24"/>
      <c r="F201" s="24"/>
      <c r="G201" s="49">
        <f>_xlfn.IFNA(VLOOKUP(Table2[[#This Row],[Website]],'Contacted Companies'!$C$2:$L$28,5,FALSE),0)</f>
        <v>0</v>
      </c>
      <c r="H201" s="49">
        <f>_xlfn.IFNA(VLOOKUP(Table2[[#This Row],[Website]],'Contacted Companies'!$C$2:$L$28,6,FALSE),0)</f>
        <v>0</v>
      </c>
      <c r="I201" s="49"/>
      <c r="J201" s="2"/>
      <c r="K201" s="49">
        <f>_xlfn.IFNA(VLOOKUP(Table2[[#This Row],[Website]],'Contacted Companies'!$C$2:$L$28,9,FALSE),0)</f>
        <v>0</v>
      </c>
      <c r="L201" s="49">
        <f>_xlfn.IFNA(VLOOKUP(Table2[[#This Row],[Website]],'Contacted Companies'!$C$2:$L$28,10,FALSE),0)</f>
        <v>0</v>
      </c>
      <c r="M201">
        <f>_xlfn.IFNA(VLOOKUP(Table2[[#This Row],[Website]],'Contacted Companies'!$C$2:$L$28,11,FALSE),0)</f>
        <v>0</v>
      </c>
      <c r="N201" s="90"/>
      <c r="O201" s="90"/>
      <c r="P201" s="90"/>
      <c r="Q201" s="90"/>
    </row>
    <row r="202" spans="1:17" hidden="1" x14ac:dyDescent="0.55000000000000004">
      <c r="A202" s="27">
        <v>201</v>
      </c>
      <c r="B202" s="23" t="s">
        <v>846</v>
      </c>
      <c r="C202" s="32" t="s">
        <v>847</v>
      </c>
      <c r="D202" s="23">
        <f>IF('Final List'!$C202=0,0,1)</f>
        <v>1</v>
      </c>
      <c r="E202" s="23"/>
      <c r="F202" s="23"/>
      <c r="G202" s="49">
        <f>_xlfn.IFNA(VLOOKUP(Table2[[#This Row],[Website]],'Contacted Companies'!$C$2:$L$28,5,FALSE),0)</f>
        <v>0</v>
      </c>
      <c r="H202" s="49">
        <f>_xlfn.IFNA(VLOOKUP(Table2[[#This Row],[Website]],'Contacted Companies'!$C$2:$L$28,6,FALSE),0)</f>
        <v>0</v>
      </c>
      <c r="I202" s="48"/>
      <c r="J202" s="44"/>
      <c r="K202" s="49">
        <f>_xlfn.IFNA(VLOOKUP(Table2[[#This Row],[Website]],'Contacted Companies'!$C$2:$L$28,9,FALSE),0)</f>
        <v>0</v>
      </c>
      <c r="L202" s="49">
        <f>_xlfn.IFNA(VLOOKUP(Table2[[#This Row],[Website]],'Contacted Companies'!$C$2:$L$28,10,FALSE),0)</f>
        <v>0</v>
      </c>
      <c r="M202">
        <f>_xlfn.IFNA(VLOOKUP(Table2[[#This Row],[Website]],'Contacted Companies'!$C$2:$L$28,11,FALSE),0)</f>
        <v>0</v>
      </c>
      <c r="N202" s="90"/>
      <c r="O202" s="90"/>
      <c r="P202" s="90"/>
      <c r="Q202" s="90"/>
    </row>
    <row r="203" spans="1:17" hidden="1" x14ac:dyDescent="0.55000000000000004">
      <c r="A203" s="28">
        <v>202</v>
      </c>
      <c r="B203" s="24" t="s">
        <v>848</v>
      </c>
      <c r="C203" s="31"/>
      <c r="D203" s="24">
        <f>IF('Final List'!$C203=0,0,1)</f>
        <v>0</v>
      </c>
      <c r="E203" s="24"/>
      <c r="F203" s="24"/>
      <c r="G203" s="49">
        <f>_xlfn.IFNA(VLOOKUP(Table2[[#This Row],[Website]],'Contacted Companies'!$C$2:$L$28,5,FALSE),0)</f>
        <v>0</v>
      </c>
      <c r="H203" s="49">
        <f>_xlfn.IFNA(VLOOKUP(Table2[[#This Row],[Website]],'Contacted Companies'!$C$2:$L$28,6,FALSE),0)</f>
        <v>0</v>
      </c>
      <c r="I203" s="49"/>
      <c r="J203" s="2"/>
      <c r="K203" s="49">
        <f>_xlfn.IFNA(VLOOKUP(Table2[[#This Row],[Website]],'Contacted Companies'!$C$2:$L$28,9,FALSE),0)</f>
        <v>0</v>
      </c>
      <c r="L203" s="49">
        <f>_xlfn.IFNA(VLOOKUP(Table2[[#This Row],[Website]],'Contacted Companies'!$C$2:$L$28,10,FALSE),0)</f>
        <v>0</v>
      </c>
      <c r="M203">
        <f>_xlfn.IFNA(VLOOKUP(Table2[[#This Row],[Website]],'Contacted Companies'!$C$2:$L$28,11,FALSE),0)</f>
        <v>0</v>
      </c>
      <c r="N203" s="90"/>
      <c r="O203" s="90"/>
      <c r="P203" s="90"/>
      <c r="Q203" s="90"/>
    </row>
    <row r="204" spans="1:17" hidden="1" x14ac:dyDescent="0.55000000000000004">
      <c r="A204" s="27">
        <v>203</v>
      </c>
      <c r="B204" s="23" t="s">
        <v>849</v>
      </c>
      <c r="C204" s="34"/>
      <c r="D204" s="23">
        <f>IF('Final List'!$C204=0,0,1)</f>
        <v>0</v>
      </c>
      <c r="E204" s="23"/>
      <c r="F204" s="23"/>
      <c r="G204" s="49">
        <f>_xlfn.IFNA(VLOOKUP(Table2[[#This Row],[Website]],'Contacted Companies'!$C$2:$L$28,5,FALSE),0)</f>
        <v>0</v>
      </c>
      <c r="H204" s="49">
        <f>_xlfn.IFNA(VLOOKUP(Table2[[#This Row],[Website]],'Contacted Companies'!$C$2:$L$28,6,FALSE),0)</f>
        <v>0</v>
      </c>
      <c r="I204" s="48"/>
      <c r="J204" s="44"/>
      <c r="K204" s="49">
        <f>_xlfn.IFNA(VLOOKUP(Table2[[#This Row],[Website]],'Contacted Companies'!$C$2:$L$28,9,FALSE),0)</f>
        <v>0</v>
      </c>
      <c r="L204" s="49">
        <f>_xlfn.IFNA(VLOOKUP(Table2[[#This Row],[Website]],'Contacted Companies'!$C$2:$L$28,10,FALSE),0)</f>
        <v>0</v>
      </c>
      <c r="M204">
        <f>_xlfn.IFNA(VLOOKUP(Table2[[#This Row],[Website]],'Contacted Companies'!$C$2:$L$28,11,FALSE),0)</f>
        <v>0</v>
      </c>
      <c r="N204" s="90"/>
      <c r="O204" s="90"/>
      <c r="P204" s="90"/>
      <c r="Q204" s="90"/>
    </row>
    <row r="205" spans="1:17" hidden="1" x14ac:dyDescent="0.55000000000000004">
      <c r="A205" s="28">
        <v>204</v>
      </c>
      <c r="B205" s="24" t="s">
        <v>850</v>
      </c>
      <c r="C205" s="31" t="s">
        <v>851</v>
      </c>
      <c r="D205" s="24">
        <f>IF('Final List'!$C205=0,0,1)</f>
        <v>1</v>
      </c>
      <c r="E205" s="24"/>
      <c r="F205" s="24"/>
      <c r="G205" s="49">
        <f>_xlfn.IFNA(VLOOKUP(Table2[[#This Row],[Website]],'Contacted Companies'!$C$2:$L$28,5,FALSE),0)</f>
        <v>0</v>
      </c>
      <c r="H205" s="49">
        <f>_xlfn.IFNA(VLOOKUP(Table2[[#This Row],[Website]],'Contacted Companies'!$C$2:$L$28,6,FALSE),0)</f>
        <v>0</v>
      </c>
      <c r="I205" s="49"/>
      <c r="J205" s="2"/>
      <c r="K205" s="49">
        <f>_xlfn.IFNA(VLOOKUP(Table2[[#This Row],[Website]],'Contacted Companies'!$C$2:$L$28,9,FALSE),0)</f>
        <v>0</v>
      </c>
      <c r="L205" s="49">
        <f>_xlfn.IFNA(VLOOKUP(Table2[[#This Row],[Website]],'Contacted Companies'!$C$2:$L$28,10,FALSE),0)</f>
        <v>0</v>
      </c>
      <c r="M205">
        <f>_xlfn.IFNA(VLOOKUP(Table2[[#This Row],[Website]],'Contacted Companies'!$C$2:$L$28,11,FALSE),0)</f>
        <v>0</v>
      </c>
      <c r="N205" s="90"/>
      <c r="O205" s="90"/>
      <c r="P205" s="90"/>
      <c r="Q205" s="90"/>
    </row>
    <row r="206" spans="1:17" ht="57.6" hidden="1" x14ac:dyDescent="0.55000000000000004">
      <c r="A206" s="27">
        <v>205</v>
      </c>
      <c r="B206" s="23" t="s">
        <v>852</v>
      </c>
      <c r="C206" s="34" t="s">
        <v>853</v>
      </c>
      <c r="D206" s="23">
        <f>IF('Final List'!$C206=0,0,1)</f>
        <v>1</v>
      </c>
      <c r="E206" s="23"/>
      <c r="F206" s="23"/>
      <c r="G206" s="49" t="str">
        <f>_xlfn.IFNA(VLOOKUP(Table2[[#This Row],[Website]],'Contacted Companies'!$C$2:$L$28,5,FALSE),0)</f>
        <v>Manufacturing</v>
      </c>
      <c r="H206" s="49" t="str">
        <f>_xlfn.IFNA(VLOOKUP(Table2[[#This Row],[Website]],'Contacted Companies'!$C$2:$L$28,6,FALSE),0)</f>
        <v>Commercial, Industrial Wire Shelving Products, 
Standard Wire Containers and Carts, 
Custom Engineered Wire Containers and Carts, 
Industrial Powder Coating</v>
      </c>
      <c r="I206" s="48"/>
      <c r="J206" s="44"/>
      <c r="K206" s="49">
        <f>_xlfn.IFNA(VLOOKUP(Table2[[#This Row],[Website]],'Contacted Companies'!$C$2:$L$28,9,FALSE),0)</f>
        <v>0</v>
      </c>
      <c r="L206" s="49">
        <f>_xlfn.IFNA(VLOOKUP(Table2[[#This Row],[Website]],'Contacted Companies'!$C$2:$L$28,10,FALSE),0)</f>
        <v>0</v>
      </c>
      <c r="M206" t="e">
        <f>_xlfn.IFNA(VLOOKUP(Table2[[#This Row],[Website]],'Contacted Companies'!$C$2:$L$28,11,FALSE),0)</f>
        <v>#REF!</v>
      </c>
      <c r="N206" s="90"/>
      <c r="O206" s="90"/>
      <c r="P206" s="90"/>
      <c r="Q206" s="90"/>
    </row>
    <row r="207" spans="1:17" hidden="1" x14ac:dyDescent="0.55000000000000004">
      <c r="A207" s="28">
        <v>206</v>
      </c>
      <c r="B207" s="24" t="s">
        <v>854</v>
      </c>
      <c r="C207" s="31"/>
      <c r="D207" s="24">
        <f>IF('Final List'!$C207=0,0,1)</f>
        <v>0</v>
      </c>
      <c r="E207" s="24"/>
      <c r="F207" s="24"/>
      <c r="G207" s="49">
        <f>_xlfn.IFNA(VLOOKUP(Table2[[#This Row],[Website]],'Contacted Companies'!$C$2:$L$28,5,FALSE),0)</f>
        <v>0</v>
      </c>
      <c r="H207" s="49">
        <f>_xlfn.IFNA(VLOOKUP(Table2[[#This Row],[Website]],'Contacted Companies'!$C$2:$L$28,6,FALSE),0)</f>
        <v>0</v>
      </c>
      <c r="I207" s="49"/>
      <c r="J207" s="2"/>
      <c r="K207" s="49">
        <f>_xlfn.IFNA(VLOOKUP(Table2[[#This Row],[Website]],'Contacted Companies'!$C$2:$L$28,9,FALSE),0)</f>
        <v>0</v>
      </c>
      <c r="L207" s="49">
        <f>_xlfn.IFNA(VLOOKUP(Table2[[#This Row],[Website]],'Contacted Companies'!$C$2:$L$28,10,FALSE),0)</f>
        <v>0</v>
      </c>
      <c r="M207">
        <f>_xlfn.IFNA(VLOOKUP(Table2[[#This Row],[Website]],'Contacted Companies'!$C$2:$L$28,11,FALSE),0)</f>
        <v>0</v>
      </c>
      <c r="N207" s="90"/>
      <c r="O207" s="90"/>
      <c r="P207" s="90"/>
      <c r="Q207" s="90"/>
    </row>
    <row r="208" spans="1:17" hidden="1" x14ac:dyDescent="0.55000000000000004">
      <c r="A208" s="27">
        <v>207</v>
      </c>
      <c r="B208" s="23" t="s">
        <v>855</v>
      </c>
      <c r="C208" s="34" t="s">
        <v>856</v>
      </c>
      <c r="D208" s="23">
        <f>IF('Final List'!$C208=0,0,1)</f>
        <v>1</v>
      </c>
      <c r="E208" s="23"/>
      <c r="F208" s="23"/>
      <c r="G208" s="49">
        <f>_xlfn.IFNA(VLOOKUP(Table2[[#This Row],[Website]],'Contacted Companies'!$C$2:$L$28,5,FALSE),0)</f>
        <v>0</v>
      </c>
      <c r="H208" s="49">
        <f>_xlfn.IFNA(VLOOKUP(Table2[[#This Row],[Website]],'Contacted Companies'!$C$2:$L$28,6,FALSE),0)</f>
        <v>0</v>
      </c>
      <c r="I208" s="48"/>
      <c r="J208" s="44"/>
      <c r="K208" s="49">
        <f>_xlfn.IFNA(VLOOKUP(Table2[[#This Row],[Website]],'Contacted Companies'!$C$2:$L$28,9,FALSE),0)</f>
        <v>0</v>
      </c>
      <c r="L208" s="49">
        <f>_xlfn.IFNA(VLOOKUP(Table2[[#This Row],[Website]],'Contacted Companies'!$C$2:$L$28,10,FALSE),0)</f>
        <v>0</v>
      </c>
      <c r="M208">
        <f>_xlfn.IFNA(VLOOKUP(Table2[[#This Row],[Website]],'Contacted Companies'!$C$2:$L$28,11,FALSE),0)</f>
        <v>0</v>
      </c>
      <c r="N208" s="90"/>
      <c r="O208" s="90"/>
      <c r="P208" s="90"/>
      <c r="Q208" s="90"/>
    </row>
    <row r="209" spans="1:17" hidden="1" x14ac:dyDescent="0.55000000000000004">
      <c r="A209" s="28">
        <v>208</v>
      </c>
      <c r="B209" s="24" t="s">
        <v>857</v>
      </c>
      <c r="C209" s="31" t="s">
        <v>858</v>
      </c>
      <c r="D209" s="24">
        <f>IF('Final List'!$C209=0,0,1)</f>
        <v>1</v>
      </c>
      <c r="E209" s="24"/>
      <c r="F209" s="24"/>
      <c r="G209" s="49">
        <f>_xlfn.IFNA(VLOOKUP(Table2[[#This Row],[Website]],'Contacted Companies'!$C$2:$L$28,5,FALSE),0)</f>
        <v>0</v>
      </c>
      <c r="H209" s="49">
        <f>_xlfn.IFNA(VLOOKUP(Table2[[#This Row],[Website]],'Contacted Companies'!$C$2:$L$28,6,FALSE),0)</f>
        <v>0</v>
      </c>
      <c r="I209" s="49"/>
      <c r="J209" s="2"/>
      <c r="K209" s="49">
        <f>_xlfn.IFNA(VLOOKUP(Table2[[#This Row],[Website]],'Contacted Companies'!$C$2:$L$28,9,FALSE),0)</f>
        <v>0</v>
      </c>
      <c r="L209" s="49">
        <f>_xlfn.IFNA(VLOOKUP(Table2[[#This Row],[Website]],'Contacted Companies'!$C$2:$L$28,10,FALSE),0)</f>
        <v>0</v>
      </c>
      <c r="M209">
        <f>_xlfn.IFNA(VLOOKUP(Table2[[#This Row],[Website]],'Contacted Companies'!$C$2:$L$28,11,FALSE),0)</f>
        <v>0</v>
      </c>
      <c r="N209" s="90"/>
      <c r="O209" s="90"/>
      <c r="P209" s="90"/>
      <c r="Q209" s="90"/>
    </row>
    <row r="210" spans="1:17" hidden="1" x14ac:dyDescent="0.55000000000000004">
      <c r="A210" s="27">
        <v>209</v>
      </c>
      <c r="B210" s="23" t="s">
        <v>859</v>
      </c>
      <c r="C210" s="34" t="s">
        <v>860</v>
      </c>
      <c r="D210" s="23">
        <f>IF('Final List'!$C210=0,0,1)</f>
        <v>1</v>
      </c>
      <c r="E210" s="23"/>
      <c r="F210" s="23"/>
      <c r="G210" s="49">
        <f>_xlfn.IFNA(VLOOKUP(Table2[[#This Row],[Website]],'Contacted Companies'!$C$2:$L$28,5,FALSE),0)</f>
        <v>0</v>
      </c>
      <c r="H210" s="49">
        <f>_xlfn.IFNA(VLOOKUP(Table2[[#This Row],[Website]],'Contacted Companies'!$C$2:$L$28,6,FALSE),0)</f>
        <v>0</v>
      </c>
      <c r="I210" s="48"/>
      <c r="J210" s="44"/>
      <c r="K210" s="49">
        <f>_xlfn.IFNA(VLOOKUP(Table2[[#This Row],[Website]],'Contacted Companies'!$C$2:$L$28,9,FALSE),0)</f>
        <v>0</v>
      </c>
      <c r="L210" s="49">
        <f>_xlfn.IFNA(VLOOKUP(Table2[[#This Row],[Website]],'Contacted Companies'!$C$2:$L$28,10,FALSE),0)</f>
        <v>0</v>
      </c>
      <c r="M210">
        <f>_xlfn.IFNA(VLOOKUP(Table2[[#This Row],[Website]],'Contacted Companies'!$C$2:$L$28,11,FALSE),0)</f>
        <v>0</v>
      </c>
      <c r="N210" s="90"/>
      <c r="O210" s="90"/>
      <c r="P210" s="90"/>
      <c r="Q210" s="90"/>
    </row>
    <row r="211" spans="1:17" hidden="1" x14ac:dyDescent="0.55000000000000004">
      <c r="A211" s="28">
        <v>210</v>
      </c>
      <c r="B211" s="24" t="s">
        <v>861</v>
      </c>
      <c r="C211" s="31" t="s">
        <v>862</v>
      </c>
      <c r="D211" s="24">
        <f>IF('Final List'!$C211=0,0,1)</f>
        <v>1</v>
      </c>
      <c r="E211" s="24"/>
      <c r="F211" s="24"/>
      <c r="G211" s="49">
        <f>_xlfn.IFNA(VLOOKUP(Table2[[#This Row],[Website]],'Contacted Companies'!$C$2:$L$28,5,FALSE),0)</f>
        <v>0</v>
      </c>
      <c r="H211" s="49">
        <f>_xlfn.IFNA(VLOOKUP(Table2[[#This Row],[Website]],'Contacted Companies'!$C$2:$L$28,6,FALSE),0)</f>
        <v>0</v>
      </c>
      <c r="I211" s="49"/>
      <c r="J211" s="2"/>
      <c r="K211" s="49">
        <f>_xlfn.IFNA(VLOOKUP(Table2[[#This Row],[Website]],'Contacted Companies'!$C$2:$L$28,9,FALSE),0)</f>
        <v>0</v>
      </c>
      <c r="L211" s="49">
        <f>_xlfn.IFNA(VLOOKUP(Table2[[#This Row],[Website]],'Contacted Companies'!$C$2:$L$28,10,FALSE),0)</f>
        <v>0</v>
      </c>
      <c r="M211">
        <f>_xlfn.IFNA(VLOOKUP(Table2[[#This Row],[Website]],'Contacted Companies'!$C$2:$L$28,11,FALSE),0)</f>
        <v>0</v>
      </c>
      <c r="N211" s="90"/>
      <c r="O211" s="90"/>
      <c r="P211" s="90"/>
      <c r="Q211" s="90"/>
    </row>
    <row r="212" spans="1:17" hidden="1" x14ac:dyDescent="0.55000000000000004">
      <c r="A212" s="27">
        <v>211</v>
      </c>
      <c r="B212" s="23" t="s">
        <v>863</v>
      </c>
      <c r="C212" s="34"/>
      <c r="D212" s="23">
        <f>IF('Final List'!$C212=0,0,1)</f>
        <v>0</v>
      </c>
      <c r="E212" s="23"/>
      <c r="F212" s="23"/>
      <c r="G212" s="49">
        <f>_xlfn.IFNA(VLOOKUP(Table2[[#This Row],[Website]],'Contacted Companies'!$C$2:$L$28,5,FALSE),0)</f>
        <v>0</v>
      </c>
      <c r="H212" s="49">
        <f>_xlfn.IFNA(VLOOKUP(Table2[[#This Row],[Website]],'Contacted Companies'!$C$2:$L$28,6,FALSE),0)</f>
        <v>0</v>
      </c>
      <c r="I212" s="48"/>
      <c r="J212" s="44"/>
      <c r="K212" s="49">
        <f>_xlfn.IFNA(VLOOKUP(Table2[[#This Row],[Website]],'Contacted Companies'!$C$2:$L$28,9,FALSE),0)</f>
        <v>0</v>
      </c>
      <c r="L212" s="49">
        <f>_xlfn.IFNA(VLOOKUP(Table2[[#This Row],[Website]],'Contacted Companies'!$C$2:$L$28,10,FALSE),0)</f>
        <v>0</v>
      </c>
      <c r="M212">
        <f>_xlfn.IFNA(VLOOKUP(Table2[[#This Row],[Website]],'Contacted Companies'!$C$2:$L$28,11,FALSE),0)</f>
        <v>0</v>
      </c>
      <c r="N212" s="90"/>
      <c r="O212" s="90"/>
      <c r="P212" s="90"/>
      <c r="Q212" s="90"/>
    </row>
    <row r="213" spans="1:17" hidden="1" x14ac:dyDescent="0.55000000000000004">
      <c r="A213" s="28">
        <v>212</v>
      </c>
      <c r="B213" s="24" t="s">
        <v>864</v>
      </c>
      <c r="C213" s="31" t="s">
        <v>865</v>
      </c>
      <c r="D213" s="24">
        <f>IF('Final List'!$C213=0,0,1)</f>
        <v>1</v>
      </c>
      <c r="E213" s="24" t="s">
        <v>27</v>
      </c>
      <c r="F213" s="24"/>
      <c r="G213" s="49">
        <f>_xlfn.IFNA(VLOOKUP(Table2[[#This Row],[Website]],'Contacted Companies'!$C$2:$L$28,5,FALSE),0)</f>
        <v>0</v>
      </c>
      <c r="H213" s="49">
        <f>_xlfn.IFNA(VLOOKUP(Table2[[#This Row],[Website]],'Contacted Companies'!$C$2:$L$28,6,FALSE),0)</f>
        <v>0</v>
      </c>
      <c r="I213" s="49"/>
      <c r="J213" s="2"/>
      <c r="K213" s="49">
        <f>_xlfn.IFNA(VLOOKUP(Table2[[#This Row],[Website]],'Contacted Companies'!$C$2:$L$28,9,FALSE),0)</f>
        <v>0</v>
      </c>
      <c r="L213" s="49">
        <f>_xlfn.IFNA(VLOOKUP(Table2[[#This Row],[Website]],'Contacted Companies'!$C$2:$L$28,10,FALSE),0)</f>
        <v>0</v>
      </c>
      <c r="M213">
        <f>_xlfn.IFNA(VLOOKUP(Table2[[#This Row],[Website]],'Contacted Companies'!$C$2:$L$28,11,FALSE),0)</f>
        <v>0</v>
      </c>
      <c r="N213" s="90"/>
      <c r="O213" s="90"/>
      <c r="P213" s="90"/>
      <c r="Q213" s="90"/>
    </row>
    <row r="214" spans="1:17" hidden="1" x14ac:dyDescent="0.55000000000000004">
      <c r="A214" s="27">
        <v>213</v>
      </c>
      <c r="B214" s="23" t="s">
        <v>866</v>
      </c>
      <c r="C214" s="32" t="s">
        <v>867</v>
      </c>
      <c r="D214" s="23">
        <f>IF('Final List'!$C214=0,0,1)</f>
        <v>1</v>
      </c>
      <c r="E214" s="23">
        <v>0</v>
      </c>
      <c r="F214" s="23"/>
      <c r="G214" s="49">
        <f>_xlfn.IFNA(VLOOKUP(Table2[[#This Row],[Website]],'Contacted Companies'!$C$2:$L$28,5,FALSE),0)</f>
        <v>0</v>
      </c>
      <c r="H214" s="49">
        <f>_xlfn.IFNA(VLOOKUP(Table2[[#This Row],[Website]],'Contacted Companies'!$C$2:$L$28,6,FALSE),0)</f>
        <v>0</v>
      </c>
      <c r="I214" s="48"/>
      <c r="J214" s="44"/>
      <c r="K214" s="49">
        <f>_xlfn.IFNA(VLOOKUP(Table2[[#This Row],[Website]],'Contacted Companies'!$C$2:$L$28,9,FALSE),0)</f>
        <v>0</v>
      </c>
      <c r="L214" s="49">
        <f>_xlfn.IFNA(VLOOKUP(Table2[[#This Row],[Website]],'Contacted Companies'!$C$2:$L$28,10,FALSE),0)</f>
        <v>0</v>
      </c>
      <c r="M214">
        <f>_xlfn.IFNA(VLOOKUP(Table2[[#This Row],[Website]],'Contacted Companies'!$C$2:$L$28,11,FALSE),0)</f>
        <v>0</v>
      </c>
      <c r="N214" s="90"/>
      <c r="O214" s="90"/>
      <c r="P214" s="90"/>
      <c r="Q214" s="90"/>
    </row>
    <row r="215" spans="1:17" hidden="1" x14ac:dyDescent="0.55000000000000004">
      <c r="A215" s="28">
        <v>214</v>
      </c>
      <c r="B215" s="24" t="s">
        <v>868</v>
      </c>
      <c r="C215" s="31"/>
      <c r="D215" s="24">
        <f>IF('Final List'!$C215=0,0,1)</f>
        <v>0</v>
      </c>
      <c r="E215" s="24"/>
      <c r="F215" s="24"/>
      <c r="G215" s="49">
        <f>_xlfn.IFNA(VLOOKUP(Table2[[#This Row],[Website]],'Contacted Companies'!$C$2:$L$28,5,FALSE),0)</f>
        <v>0</v>
      </c>
      <c r="H215" s="49">
        <f>_xlfn.IFNA(VLOOKUP(Table2[[#This Row],[Website]],'Contacted Companies'!$C$2:$L$28,6,FALSE),0)</f>
        <v>0</v>
      </c>
      <c r="I215" s="49"/>
      <c r="J215" s="2"/>
      <c r="K215" s="49">
        <f>_xlfn.IFNA(VLOOKUP(Table2[[#This Row],[Website]],'Contacted Companies'!$C$2:$L$28,9,FALSE),0)</f>
        <v>0</v>
      </c>
      <c r="L215" s="49">
        <f>_xlfn.IFNA(VLOOKUP(Table2[[#This Row],[Website]],'Contacted Companies'!$C$2:$L$28,10,FALSE),0)</f>
        <v>0</v>
      </c>
      <c r="M215">
        <f>_xlfn.IFNA(VLOOKUP(Table2[[#This Row],[Website]],'Contacted Companies'!$C$2:$L$28,11,FALSE),0)</f>
        <v>0</v>
      </c>
      <c r="N215" s="90"/>
      <c r="O215" s="90"/>
      <c r="P215" s="90"/>
      <c r="Q215" s="90"/>
    </row>
    <row r="216" spans="1:17" hidden="1" x14ac:dyDescent="0.55000000000000004">
      <c r="A216" s="27">
        <v>215</v>
      </c>
      <c r="B216" s="23" t="s">
        <v>869</v>
      </c>
      <c r="C216" s="34"/>
      <c r="D216" s="23">
        <f>IF('Final List'!$C216=0,0,1)</f>
        <v>0</v>
      </c>
      <c r="E216" s="23"/>
      <c r="F216" s="23"/>
      <c r="G216" s="49">
        <f>_xlfn.IFNA(VLOOKUP(Table2[[#This Row],[Website]],'Contacted Companies'!$C$2:$L$28,5,FALSE),0)</f>
        <v>0</v>
      </c>
      <c r="H216" s="49">
        <f>_xlfn.IFNA(VLOOKUP(Table2[[#This Row],[Website]],'Contacted Companies'!$C$2:$L$28,6,FALSE),0)</f>
        <v>0</v>
      </c>
      <c r="I216" s="48"/>
      <c r="J216" s="44"/>
      <c r="K216" s="49">
        <f>_xlfn.IFNA(VLOOKUP(Table2[[#This Row],[Website]],'Contacted Companies'!$C$2:$L$28,9,FALSE),0)</f>
        <v>0</v>
      </c>
      <c r="L216" s="49">
        <f>_xlfn.IFNA(VLOOKUP(Table2[[#This Row],[Website]],'Contacted Companies'!$C$2:$L$28,10,FALSE),0)</f>
        <v>0</v>
      </c>
      <c r="M216">
        <f>_xlfn.IFNA(VLOOKUP(Table2[[#This Row],[Website]],'Contacted Companies'!$C$2:$L$28,11,FALSE),0)</f>
        <v>0</v>
      </c>
      <c r="N216" s="90"/>
      <c r="O216" s="90"/>
      <c r="P216" s="90"/>
      <c r="Q216" s="90"/>
    </row>
    <row r="217" spans="1:17" ht="28.8" hidden="1" x14ac:dyDescent="0.55000000000000004">
      <c r="A217" s="28">
        <v>216</v>
      </c>
      <c r="B217" s="24" t="s">
        <v>870</v>
      </c>
      <c r="C217" s="33" t="s">
        <v>871</v>
      </c>
      <c r="D217" s="24">
        <f>IF('Final List'!$C217=0,0,1)</f>
        <v>1</v>
      </c>
      <c r="E217" s="24" t="s">
        <v>27</v>
      </c>
      <c r="F217" s="24"/>
      <c r="G217" s="49" t="str">
        <f>_xlfn.IFNA(VLOOKUP(Table2[[#This Row],[Website]],'Contacted Companies'!$C$2:$L$28,5,FALSE),0)</f>
        <v>Metal stamping Manufacturers</v>
      </c>
      <c r="H217" s="49" t="str">
        <f>_xlfn.IFNA(VLOOKUP(Table2[[#This Row],[Website]],'Contacted Companies'!$C$2:$L$28,6,FALSE),0)</f>
        <v>Automotive, Electrical, Metal building, appliances, plumbing, decorative, communication, equipment, aircraft, government</v>
      </c>
      <c r="I217" s="49"/>
      <c r="J217" s="2"/>
      <c r="K217" s="49">
        <f>_xlfn.IFNA(VLOOKUP(Table2[[#This Row],[Website]],'Contacted Companies'!$C$2:$L$28,9,FALSE),0)</f>
        <v>0</v>
      </c>
      <c r="L217" s="49">
        <f>_xlfn.IFNA(VLOOKUP(Table2[[#This Row],[Website]],'Contacted Companies'!$C$2:$L$28,10,FALSE),0)</f>
        <v>0</v>
      </c>
      <c r="M217" t="e">
        <f>_xlfn.IFNA(VLOOKUP(Table2[[#This Row],[Website]],'Contacted Companies'!$C$2:$L$28,11,FALSE),0)</f>
        <v>#REF!</v>
      </c>
      <c r="N217" s="90"/>
      <c r="O217" s="90"/>
      <c r="P217" s="90"/>
      <c r="Q217" s="90"/>
    </row>
    <row r="218" spans="1:17" hidden="1" x14ac:dyDescent="0.55000000000000004">
      <c r="A218" s="27">
        <v>217</v>
      </c>
      <c r="B218" s="23" t="s">
        <v>872</v>
      </c>
      <c r="C218" s="32" t="s">
        <v>873</v>
      </c>
      <c r="D218" s="23">
        <f>IF('Final List'!$C218=0,0,1)</f>
        <v>1</v>
      </c>
      <c r="E218" s="23" t="s">
        <v>27</v>
      </c>
      <c r="F218" s="23"/>
      <c r="G218" s="49">
        <f>_xlfn.IFNA(VLOOKUP(Table2[[#This Row],[Website]],'Contacted Companies'!$C$2:$L$28,5,FALSE),0)</f>
        <v>0</v>
      </c>
      <c r="H218" s="49">
        <f>_xlfn.IFNA(VLOOKUP(Table2[[#This Row],[Website]],'Contacted Companies'!$C$2:$L$28,6,FALSE),0)</f>
        <v>0</v>
      </c>
      <c r="I218" s="48"/>
      <c r="J218" s="44"/>
      <c r="K218" s="49">
        <f>_xlfn.IFNA(VLOOKUP(Table2[[#This Row],[Website]],'Contacted Companies'!$C$2:$L$28,9,FALSE),0)</f>
        <v>0</v>
      </c>
      <c r="L218" s="49">
        <f>_xlfn.IFNA(VLOOKUP(Table2[[#This Row],[Website]],'Contacted Companies'!$C$2:$L$28,10,FALSE),0)</f>
        <v>0</v>
      </c>
      <c r="M218">
        <f>_xlfn.IFNA(VLOOKUP(Table2[[#This Row],[Website]],'Contacted Companies'!$C$2:$L$28,11,FALSE),0)</f>
        <v>0</v>
      </c>
      <c r="N218" s="90"/>
      <c r="O218" s="90"/>
      <c r="P218" s="90"/>
      <c r="Q218" s="90"/>
    </row>
    <row r="219" spans="1:17" hidden="1" x14ac:dyDescent="0.55000000000000004">
      <c r="A219" s="28">
        <v>218</v>
      </c>
      <c r="B219" s="24" t="s">
        <v>874</v>
      </c>
      <c r="C219" s="31"/>
      <c r="D219" s="24">
        <f>IF('Final List'!$C219=0,0,1)</f>
        <v>0</v>
      </c>
      <c r="E219" s="24"/>
      <c r="F219" s="24"/>
      <c r="G219" s="49">
        <f>_xlfn.IFNA(VLOOKUP(Table2[[#This Row],[Website]],'Contacted Companies'!$C$2:$L$28,5,FALSE),0)</f>
        <v>0</v>
      </c>
      <c r="H219" s="49">
        <f>_xlfn.IFNA(VLOOKUP(Table2[[#This Row],[Website]],'Contacted Companies'!$C$2:$L$28,6,FALSE),0)</f>
        <v>0</v>
      </c>
      <c r="I219" s="49"/>
      <c r="J219" s="2"/>
      <c r="K219" s="49">
        <f>_xlfn.IFNA(VLOOKUP(Table2[[#This Row],[Website]],'Contacted Companies'!$C$2:$L$28,9,FALSE),0)</f>
        <v>0</v>
      </c>
      <c r="L219" s="49">
        <f>_xlfn.IFNA(VLOOKUP(Table2[[#This Row],[Website]],'Contacted Companies'!$C$2:$L$28,10,FALSE),0)</f>
        <v>0</v>
      </c>
      <c r="M219">
        <f>_xlfn.IFNA(VLOOKUP(Table2[[#This Row],[Website]],'Contacted Companies'!$C$2:$L$28,11,FALSE),0)</f>
        <v>0</v>
      </c>
      <c r="N219" s="90"/>
      <c r="O219" s="90"/>
      <c r="P219" s="90"/>
      <c r="Q219" s="90"/>
    </row>
    <row r="220" spans="1:17" hidden="1" x14ac:dyDescent="0.55000000000000004">
      <c r="A220" s="27">
        <v>219</v>
      </c>
      <c r="B220" s="23" t="s">
        <v>875</v>
      </c>
      <c r="C220" s="34"/>
      <c r="D220" s="23">
        <f>IF('Final List'!$C220=0,0,1)</f>
        <v>0</v>
      </c>
      <c r="E220" s="23"/>
      <c r="F220" s="23"/>
      <c r="G220" s="49">
        <f>_xlfn.IFNA(VLOOKUP(Table2[[#This Row],[Website]],'Contacted Companies'!$C$2:$L$28,5,FALSE),0)</f>
        <v>0</v>
      </c>
      <c r="H220" s="49">
        <f>_xlfn.IFNA(VLOOKUP(Table2[[#This Row],[Website]],'Contacted Companies'!$C$2:$L$28,6,FALSE),0)</f>
        <v>0</v>
      </c>
      <c r="I220" s="48"/>
      <c r="J220" s="44"/>
      <c r="K220" s="49">
        <f>_xlfn.IFNA(VLOOKUP(Table2[[#This Row],[Website]],'Contacted Companies'!$C$2:$L$28,9,FALSE),0)</f>
        <v>0</v>
      </c>
      <c r="L220" s="49">
        <f>_xlfn.IFNA(VLOOKUP(Table2[[#This Row],[Website]],'Contacted Companies'!$C$2:$L$28,10,FALSE),0)</f>
        <v>0</v>
      </c>
      <c r="M220">
        <f>_xlfn.IFNA(VLOOKUP(Table2[[#This Row],[Website]],'Contacted Companies'!$C$2:$L$28,11,FALSE),0)</f>
        <v>0</v>
      </c>
      <c r="N220" s="90"/>
      <c r="O220" s="90"/>
      <c r="P220" s="90"/>
      <c r="Q220" s="90"/>
    </row>
    <row r="221" spans="1:17" hidden="1" x14ac:dyDescent="0.55000000000000004">
      <c r="A221" s="28">
        <v>220</v>
      </c>
      <c r="B221" s="24" t="s">
        <v>876</v>
      </c>
      <c r="C221" s="33" t="s">
        <v>877</v>
      </c>
      <c r="D221" s="24">
        <f>IF('Final List'!$C221=0,0,1)</f>
        <v>1</v>
      </c>
      <c r="E221" s="24"/>
      <c r="F221" s="24"/>
      <c r="G221" s="49">
        <f>_xlfn.IFNA(VLOOKUP(Table2[[#This Row],[Website]],'Contacted Companies'!$C$2:$L$28,5,FALSE),0)</f>
        <v>0</v>
      </c>
      <c r="H221" s="49">
        <f>_xlfn.IFNA(VLOOKUP(Table2[[#This Row],[Website]],'Contacted Companies'!$C$2:$L$28,6,FALSE),0)</f>
        <v>0</v>
      </c>
      <c r="I221" s="49"/>
      <c r="J221" s="2"/>
      <c r="K221" s="49">
        <f>_xlfn.IFNA(VLOOKUP(Table2[[#This Row],[Website]],'Contacted Companies'!$C$2:$L$28,9,FALSE),0)</f>
        <v>0</v>
      </c>
      <c r="L221" s="49">
        <f>_xlfn.IFNA(VLOOKUP(Table2[[#This Row],[Website]],'Contacted Companies'!$C$2:$L$28,10,FALSE),0)</f>
        <v>0</v>
      </c>
      <c r="M221">
        <f>_xlfn.IFNA(VLOOKUP(Table2[[#This Row],[Website]],'Contacted Companies'!$C$2:$L$28,11,FALSE),0)</f>
        <v>0</v>
      </c>
      <c r="N221" s="90"/>
      <c r="O221" s="90"/>
      <c r="P221" s="90"/>
      <c r="Q221" s="90"/>
    </row>
    <row r="222" spans="1:17" hidden="1" x14ac:dyDescent="0.55000000000000004">
      <c r="A222" s="27">
        <v>221</v>
      </c>
      <c r="B222" s="23" t="s">
        <v>878</v>
      </c>
      <c r="C222" s="34" t="s">
        <v>879</v>
      </c>
      <c r="D222" s="23">
        <f>IF('Final List'!$C222=0,0,1)</f>
        <v>1</v>
      </c>
      <c r="E222" s="23"/>
      <c r="F222" s="23"/>
      <c r="G222" s="49">
        <f>_xlfn.IFNA(VLOOKUP(Table2[[#This Row],[Website]],'Contacted Companies'!$C$2:$L$28,5,FALSE),0)</f>
        <v>0</v>
      </c>
      <c r="H222" s="49">
        <f>_xlfn.IFNA(VLOOKUP(Table2[[#This Row],[Website]],'Contacted Companies'!$C$2:$L$28,6,FALSE),0)</f>
        <v>0</v>
      </c>
      <c r="I222" s="48"/>
      <c r="J222" s="44"/>
      <c r="K222" s="49">
        <f>_xlfn.IFNA(VLOOKUP(Table2[[#This Row],[Website]],'Contacted Companies'!$C$2:$L$28,9,FALSE),0)</f>
        <v>0</v>
      </c>
      <c r="L222" s="49">
        <f>_xlfn.IFNA(VLOOKUP(Table2[[#This Row],[Website]],'Contacted Companies'!$C$2:$L$28,10,FALSE),0)</f>
        <v>0</v>
      </c>
      <c r="M222">
        <f>_xlfn.IFNA(VLOOKUP(Table2[[#This Row],[Website]],'Contacted Companies'!$C$2:$L$28,11,FALSE),0)</f>
        <v>0</v>
      </c>
      <c r="N222" s="90"/>
      <c r="O222" s="90"/>
      <c r="P222" s="90"/>
      <c r="Q222" s="90"/>
    </row>
    <row r="223" spans="1:17" hidden="1" x14ac:dyDescent="0.55000000000000004">
      <c r="A223" s="28">
        <v>222</v>
      </c>
      <c r="B223" s="24" t="s">
        <v>880</v>
      </c>
      <c r="C223" s="31" t="s">
        <v>881</v>
      </c>
      <c r="D223" s="24">
        <f>IF('Final List'!$C223=0,0,1)</f>
        <v>1</v>
      </c>
      <c r="E223" s="24"/>
      <c r="F223" s="24"/>
      <c r="G223" s="49">
        <f>_xlfn.IFNA(VLOOKUP(Table2[[#This Row],[Website]],'Contacted Companies'!$C$2:$L$28,5,FALSE),0)</f>
        <v>0</v>
      </c>
      <c r="H223" s="49">
        <f>_xlfn.IFNA(VLOOKUP(Table2[[#This Row],[Website]],'Contacted Companies'!$C$2:$L$28,6,FALSE),0)</f>
        <v>0</v>
      </c>
      <c r="I223" s="49"/>
      <c r="J223" s="2"/>
      <c r="K223" s="49">
        <f>_xlfn.IFNA(VLOOKUP(Table2[[#This Row],[Website]],'Contacted Companies'!$C$2:$L$28,9,FALSE),0)</f>
        <v>0</v>
      </c>
      <c r="L223" s="49">
        <f>_xlfn.IFNA(VLOOKUP(Table2[[#This Row],[Website]],'Contacted Companies'!$C$2:$L$28,10,FALSE),0)</f>
        <v>0</v>
      </c>
      <c r="M223">
        <f>_xlfn.IFNA(VLOOKUP(Table2[[#This Row],[Website]],'Contacted Companies'!$C$2:$L$28,11,FALSE),0)</f>
        <v>0</v>
      </c>
      <c r="N223" s="90"/>
      <c r="O223" s="90"/>
      <c r="P223" s="90"/>
      <c r="Q223" s="90"/>
    </row>
    <row r="224" spans="1:17" hidden="1" x14ac:dyDescent="0.55000000000000004">
      <c r="A224" s="27">
        <v>223</v>
      </c>
      <c r="B224" s="23" t="s">
        <v>882</v>
      </c>
      <c r="C224" s="34"/>
      <c r="D224" s="23">
        <f>IF('Final List'!$C224=0,0,1)</f>
        <v>0</v>
      </c>
      <c r="E224" s="23"/>
      <c r="F224" s="23"/>
      <c r="G224" s="49">
        <f>_xlfn.IFNA(VLOOKUP(Table2[[#This Row],[Website]],'Contacted Companies'!$C$2:$L$28,5,FALSE),0)</f>
        <v>0</v>
      </c>
      <c r="H224" s="49">
        <f>_xlfn.IFNA(VLOOKUP(Table2[[#This Row],[Website]],'Contacted Companies'!$C$2:$L$28,6,FALSE),0)</f>
        <v>0</v>
      </c>
      <c r="I224" s="48"/>
      <c r="J224" s="44"/>
      <c r="K224" s="49">
        <f>_xlfn.IFNA(VLOOKUP(Table2[[#This Row],[Website]],'Contacted Companies'!$C$2:$L$28,9,FALSE),0)</f>
        <v>0</v>
      </c>
      <c r="L224" s="49">
        <f>_xlfn.IFNA(VLOOKUP(Table2[[#This Row],[Website]],'Contacted Companies'!$C$2:$L$28,10,FALSE),0)</f>
        <v>0</v>
      </c>
      <c r="M224">
        <f>_xlfn.IFNA(VLOOKUP(Table2[[#This Row],[Website]],'Contacted Companies'!$C$2:$L$28,11,FALSE),0)</f>
        <v>0</v>
      </c>
      <c r="N224" s="90"/>
      <c r="O224" s="90"/>
      <c r="P224" s="90"/>
      <c r="Q224" s="90"/>
    </row>
    <row r="225" spans="1:17" hidden="1" x14ac:dyDescent="0.55000000000000004">
      <c r="A225" s="28">
        <v>224</v>
      </c>
      <c r="B225" s="24" t="s">
        <v>883</v>
      </c>
      <c r="C225" s="31" t="s">
        <v>884</v>
      </c>
      <c r="D225" s="24">
        <f>IF('Final List'!$C225=0,0,1)</f>
        <v>1</v>
      </c>
      <c r="E225" s="24" t="s">
        <v>19</v>
      </c>
      <c r="F225" s="24"/>
      <c r="G225" s="49" t="str">
        <f>_xlfn.IFNA(VLOOKUP(Table2[[#This Row],[Website]],'Contacted Companies'!$C$2:$L$28,5,FALSE),0)</f>
        <v>manufacturing</v>
      </c>
      <c r="H225" s="49" t="str">
        <f>_xlfn.IFNA(VLOOKUP(Table2[[#This Row],[Website]],'Contacted Companies'!$C$2:$L$28,6,FALSE),0)</f>
        <v>Stamped metals and welded components</v>
      </c>
      <c r="I225" s="49"/>
      <c r="J225" s="2"/>
      <c r="K225" s="49">
        <f>_xlfn.IFNA(VLOOKUP(Table2[[#This Row],[Website]],'Contacted Companies'!$C$2:$L$28,9,FALSE),0)</f>
        <v>0</v>
      </c>
      <c r="L225" s="49">
        <f>_xlfn.IFNA(VLOOKUP(Table2[[#This Row],[Website]],'Contacted Companies'!$C$2:$L$28,10,FALSE),0)</f>
        <v>0</v>
      </c>
      <c r="M225" t="e">
        <f>_xlfn.IFNA(VLOOKUP(Table2[[#This Row],[Website]],'Contacted Companies'!$C$2:$L$28,11,FALSE),0)</f>
        <v>#REF!</v>
      </c>
      <c r="N225" s="90"/>
      <c r="O225" s="90"/>
      <c r="P225" s="90"/>
      <c r="Q225" s="90"/>
    </row>
    <row r="226" spans="1:17" hidden="1" x14ac:dyDescent="0.55000000000000004">
      <c r="A226" s="27">
        <v>225</v>
      </c>
      <c r="B226" s="23" t="s">
        <v>885</v>
      </c>
      <c r="C226" s="32" t="s">
        <v>886</v>
      </c>
      <c r="D226" s="23">
        <f>IF('Final List'!$C226=0,0,1)</f>
        <v>1</v>
      </c>
      <c r="E226" s="23" t="s">
        <v>27</v>
      </c>
      <c r="F226" s="23"/>
      <c r="G226" s="49">
        <f>_xlfn.IFNA(VLOOKUP(Table2[[#This Row],[Website]],'Contacted Companies'!$C$2:$L$28,5,FALSE),0)</f>
        <v>0</v>
      </c>
      <c r="H226" s="49">
        <f>_xlfn.IFNA(VLOOKUP(Table2[[#This Row],[Website]],'Contacted Companies'!$C$2:$L$28,6,FALSE),0)</f>
        <v>0</v>
      </c>
      <c r="I226" s="48"/>
      <c r="J226" s="44"/>
      <c r="K226" s="49">
        <f>_xlfn.IFNA(VLOOKUP(Table2[[#This Row],[Website]],'Contacted Companies'!$C$2:$L$28,9,FALSE),0)</f>
        <v>0</v>
      </c>
      <c r="L226" s="49">
        <f>_xlfn.IFNA(VLOOKUP(Table2[[#This Row],[Website]],'Contacted Companies'!$C$2:$L$28,10,FALSE),0)</f>
        <v>0</v>
      </c>
      <c r="M226">
        <f>_xlfn.IFNA(VLOOKUP(Table2[[#This Row],[Website]],'Contacted Companies'!$C$2:$L$28,11,FALSE),0)</f>
        <v>0</v>
      </c>
      <c r="N226" s="90"/>
      <c r="O226" s="90"/>
      <c r="P226" s="90"/>
      <c r="Q226" s="90"/>
    </row>
    <row r="227" spans="1:17" hidden="1" x14ac:dyDescent="0.55000000000000004">
      <c r="A227" s="28">
        <v>226</v>
      </c>
      <c r="B227" s="24" t="s">
        <v>887</v>
      </c>
      <c r="C227" s="31" t="s">
        <v>888</v>
      </c>
      <c r="D227" s="24">
        <f>IF('Final List'!$C227=0,0,1)</f>
        <v>1</v>
      </c>
      <c r="E227" s="24"/>
      <c r="F227" s="24"/>
      <c r="G227" s="49">
        <f>_xlfn.IFNA(VLOOKUP(Table2[[#This Row],[Website]],'Contacted Companies'!$C$2:$L$28,5,FALSE),0)</f>
        <v>0</v>
      </c>
      <c r="H227" s="49">
        <f>_xlfn.IFNA(VLOOKUP(Table2[[#This Row],[Website]],'Contacted Companies'!$C$2:$L$28,6,FALSE),0)</f>
        <v>0</v>
      </c>
      <c r="I227" s="49"/>
      <c r="J227" s="2"/>
      <c r="K227" s="49">
        <f>_xlfn.IFNA(VLOOKUP(Table2[[#This Row],[Website]],'Contacted Companies'!$C$2:$L$28,9,FALSE),0)</f>
        <v>0</v>
      </c>
      <c r="L227" s="49">
        <f>_xlfn.IFNA(VLOOKUP(Table2[[#This Row],[Website]],'Contacted Companies'!$C$2:$L$28,10,FALSE),0)</f>
        <v>0</v>
      </c>
      <c r="M227">
        <f>_xlfn.IFNA(VLOOKUP(Table2[[#This Row],[Website]],'Contacted Companies'!$C$2:$L$28,11,FALSE),0)</f>
        <v>0</v>
      </c>
      <c r="N227" s="90"/>
      <c r="O227" s="90"/>
      <c r="P227" s="90"/>
      <c r="Q227" s="90"/>
    </row>
    <row r="228" spans="1:17" ht="43.2" hidden="1" x14ac:dyDescent="0.55000000000000004">
      <c r="A228" s="27">
        <v>227</v>
      </c>
      <c r="B228" s="23" t="s">
        <v>889</v>
      </c>
      <c r="C228" s="32" t="s">
        <v>890</v>
      </c>
      <c r="D228" s="23">
        <f>IF('Final List'!$C228=0,0,1)</f>
        <v>1</v>
      </c>
      <c r="E228" s="23"/>
      <c r="F228" s="23"/>
      <c r="G228" s="49" t="str">
        <f>_xlfn.IFNA(VLOOKUP(Table2[[#This Row],[Website]],'Contacted Companies'!$C$2:$L$28,5,FALSE),0)</f>
        <v>manufacturing and R&amp;D center</v>
      </c>
      <c r="H228" s="49" t="str">
        <f>_xlfn.IFNA(VLOOKUP(Table2[[#This Row],[Website]],'Contacted Companies'!$C$2:$L$28,6,FALSE),0)</f>
        <v>Services employed: waterjet cutting, cnc machining, cnc bending, cnc punching, welding, tube bending and fabrication, design and CAD, composites manufacturing</v>
      </c>
      <c r="I228" s="48"/>
      <c r="J228" s="44"/>
      <c r="K228" s="49">
        <f>_xlfn.IFNA(VLOOKUP(Table2[[#This Row],[Website]],'Contacted Companies'!$C$2:$L$28,9,FALSE),0)</f>
        <v>0</v>
      </c>
      <c r="L228" s="49" t="str">
        <f>_xlfn.IFNA(VLOOKUP(Table2[[#This Row],[Website]],'Contacted Companies'!$C$2:$L$28,10,FALSE),0)</f>
        <v xml:space="preserve"> </v>
      </c>
      <c r="M228" t="e">
        <f>_xlfn.IFNA(VLOOKUP(Table2[[#This Row],[Website]],'Contacted Companies'!$C$2:$L$28,11,FALSE),0)</f>
        <v>#REF!</v>
      </c>
      <c r="N228" s="90"/>
      <c r="O228" s="90"/>
      <c r="P228" s="90"/>
      <c r="Q228" s="90"/>
    </row>
    <row r="229" spans="1:17" hidden="1" x14ac:dyDescent="0.55000000000000004">
      <c r="A229" s="28">
        <v>228</v>
      </c>
      <c r="B229" s="24" t="s">
        <v>891</v>
      </c>
      <c r="C229" s="31" t="s">
        <v>892</v>
      </c>
      <c r="D229" s="24">
        <f>IF('Final List'!$C229=0,0,1)</f>
        <v>1</v>
      </c>
      <c r="E229" s="24"/>
      <c r="F229" s="24"/>
      <c r="G229" s="49">
        <f>_xlfn.IFNA(VLOOKUP(Table2[[#This Row],[Website]],'Contacted Companies'!$C$2:$L$28,5,FALSE),0)</f>
        <v>0</v>
      </c>
      <c r="H229" s="49">
        <f>_xlfn.IFNA(VLOOKUP(Table2[[#This Row],[Website]],'Contacted Companies'!$C$2:$L$28,6,FALSE),0)</f>
        <v>0</v>
      </c>
      <c r="I229" s="49"/>
      <c r="J229" s="2"/>
      <c r="K229" s="49">
        <f>_xlfn.IFNA(VLOOKUP(Table2[[#This Row],[Website]],'Contacted Companies'!$C$2:$L$28,9,FALSE),0)</f>
        <v>0</v>
      </c>
      <c r="L229" s="49">
        <f>_xlfn.IFNA(VLOOKUP(Table2[[#This Row],[Website]],'Contacted Companies'!$C$2:$L$28,10,FALSE),0)</f>
        <v>0</v>
      </c>
      <c r="M229">
        <f>_xlfn.IFNA(VLOOKUP(Table2[[#This Row],[Website]],'Contacted Companies'!$C$2:$L$28,11,FALSE),0)</f>
        <v>0</v>
      </c>
      <c r="N229" s="90"/>
      <c r="O229" s="90"/>
      <c r="P229" s="90"/>
      <c r="Q229" s="90"/>
    </row>
    <row r="230" spans="1:17" hidden="1" x14ac:dyDescent="0.55000000000000004">
      <c r="A230" s="27">
        <v>229</v>
      </c>
      <c r="B230" s="23" t="s">
        <v>893</v>
      </c>
      <c r="C230" s="34" t="s">
        <v>894</v>
      </c>
      <c r="D230" s="23">
        <f>IF('Final List'!$C230=0,0,1)</f>
        <v>1</v>
      </c>
      <c r="E230" s="23" t="s">
        <v>19</v>
      </c>
      <c r="F230" s="23"/>
      <c r="G230" s="49">
        <f>_xlfn.IFNA(VLOOKUP(Table2[[#This Row],[Website]],'Contacted Companies'!$C$2:$L$28,5,FALSE),0)</f>
        <v>0</v>
      </c>
      <c r="H230" s="49">
        <f>_xlfn.IFNA(VLOOKUP(Table2[[#This Row],[Website]],'Contacted Companies'!$C$2:$L$28,6,FALSE),0)</f>
        <v>0</v>
      </c>
      <c r="I230" s="48"/>
      <c r="J230" s="44"/>
      <c r="K230" s="49">
        <f>_xlfn.IFNA(VLOOKUP(Table2[[#This Row],[Website]],'Contacted Companies'!$C$2:$L$28,9,FALSE),0)</f>
        <v>0</v>
      </c>
      <c r="L230" s="49">
        <f>_xlfn.IFNA(VLOOKUP(Table2[[#This Row],[Website]],'Contacted Companies'!$C$2:$L$28,10,FALSE),0)</f>
        <v>0</v>
      </c>
      <c r="M230">
        <f>_xlfn.IFNA(VLOOKUP(Table2[[#This Row],[Website]],'Contacted Companies'!$C$2:$L$28,11,FALSE),0)</f>
        <v>0</v>
      </c>
      <c r="N230" s="90"/>
      <c r="O230" s="90"/>
      <c r="P230" s="90"/>
      <c r="Q230" s="90"/>
    </row>
    <row r="231" spans="1:17" hidden="1" x14ac:dyDescent="0.55000000000000004">
      <c r="A231" s="28">
        <v>230</v>
      </c>
      <c r="B231" s="24" t="s">
        <v>895</v>
      </c>
      <c r="C231" s="31" t="s">
        <v>896</v>
      </c>
      <c r="D231" s="24">
        <f>IF('Final List'!$C231=0,0,1)</f>
        <v>1</v>
      </c>
      <c r="E231" s="24"/>
      <c r="F231" s="24"/>
      <c r="G231" s="49">
        <f>_xlfn.IFNA(VLOOKUP(Table2[[#This Row],[Website]],'Contacted Companies'!$C$2:$L$28,5,FALSE),0)</f>
        <v>0</v>
      </c>
      <c r="H231" s="49">
        <f>_xlfn.IFNA(VLOOKUP(Table2[[#This Row],[Website]],'Contacted Companies'!$C$2:$L$28,6,FALSE),0)</f>
        <v>0</v>
      </c>
      <c r="I231" s="49"/>
      <c r="J231" s="2"/>
      <c r="K231" s="49">
        <f>_xlfn.IFNA(VLOOKUP(Table2[[#This Row],[Website]],'Contacted Companies'!$C$2:$L$28,9,FALSE),0)</f>
        <v>0</v>
      </c>
      <c r="L231" s="49">
        <f>_xlfn.IFNA(VLOOKUP(Table2[[#This Row],[Website]],'Contacted Companies'!$C$2:$L$28,10,FALSE),0)</f>
        <v>0</v>
      </c>
      <c r="M231">
        <f>_xlfn.IFNA(VLOOKUP(Table2[[#This Row],[Website]],'Contacted Companies'!$C$2:$L$28,11,FALSE),0)</f>
        <v>0</v>
      </c>
      <c r="N231" s="90"/>
      <c r="O231" s="90"/>
      <c r="P231" s="90"/>
      <c r="Q231" s="90"/>
    </row>
    <row r="232" spans="1:17" hidden="1" x14ac:dyDescent="0.55000000000000004">
      <c r="A232" s="27">
        <v>231</v>
      </c>
      <c r="B232" s="23" t="s">
        <v>897</v>
      </c>
      <c r="C232" s="34" t="s">
        <v>898</v>
      </c>
      <c r="D232" s="23">
        <f>IF('Final List'!$C232=0,0,1)</f>
        <v>1</v>
      </c>
      <c r="E232" s="23"/>
      <c r="F232" s="23"/>
      <c r="G232" s="49">
        <f>_xlfn.IFNA(VLOOKUP(Table2[[#This Row],[Website]],'Contacted Companies'!$C$2:$L$28,5,FALSE),0)</f>
        <v>0</v>
      </c>
      <c r="H232" s="49">
        <f>_xlfn.IFNA(VLOOKUP(Table2[[#This Row],[Website]],'Contacted Companies'!$C$2:$L$28,6,FALSE),0)</f>
        <v>0</v>
      </c>
      <c r="I232" s="48"/>
      <c r="J232" s="44"/>
      <c r="K232" s="49">
        <f>_xlfn.IFNA(VLOOKUP(Table2[[#This Row],[Website]],'Contacted Companies'!$C$2:$L$28,9,FALSE),0)</f>
        <v>0</v>
      </c>
      <c r="L232" s="49">
        <f>_xlfn.IFNA(VLOOKUP(Table2[[#This Row],[Website]],'Contacted Companies'!$C$2:$L$28,10,FALSE),0)</f>
        <v>0</v>
      </c>
      <c r="M232">
        <f>_xlfn.IFNA(VLOOKUP(Table2[[#This Row],[Website]],'Contacted Companies'!$C$2:$L$28,11,FALSE),0)</f>
        <v>0</v>
      </c>
      <c r="N232" s="90"/>
      <c r="O232" s="90"/>
      <c r="P232" s="90"/>
      <c r="Q232" s="90"/>
    </row>
    <row r="233" spans="1:17" hidden="1" x14ac:dyDescent="0.55000000000000004">
      <c r="A233" s="28">
        <v>232</v>
      </c>
      <c r="B233" s="24" t="s">
        <v>899</v>
      </c>
      <c r="C233" s="31" t="s">
        <v>900</v>
      </c>
      <c r="D233" s="24">
        <f>IF('Final List'!$C233=0,0,1)</f>
        <v>1</v>
      </c>
      <c r="E233" s="24"/>
      <c r="F233" s="24"/>
      <c r="G233" s="49">
        <f>_xlfn.IFNA(VLOOKUP(Table2[[#This Row],[Website]],'Contacted Companies'!$C$2:$L$28,5,FALSE),0)</f>
        <v>0</v>
      </c>
      <c r="H233" s="49">
        <f>_xlfn.IFNA(VLOOKUP(Table2[[#This Row],[Website]],'Contacted Companies'!$C$2:$L$28,6,FALSE),0)</f>
        <v>0</v>
      </c>
      <c r="I233" s="49"/>
      <c r="J233" s="2"/>
      <c r="K233" s="49">
        <f>_xlfn.IFNA(VLOOKUP(Table2[[#This Row],[Website]],'Contacted Companies'!$C$2:$L$28,9,FALSE),0)</f>
        <v>0</v>
      </c>
      <c r="L233" s="49">
        <f>_xlfn.IFNA(VLOOKUP(Table2[[#This Row],[Website]],'Contacted Companies'!$C$2:$L$28,10,FALSE),0)</f>
        <v>0</v>
      </c>
      <c r="M233">
        <f>_xlfn.IFNA(VLOOKUP(Table2[[#This Row],[Website]],'Contacted Companies'!$C$2:$L$28,11,FALSE),0)</f>
        <v>0</v>
      </c>
      <c r="N233" s="90"/>
      <c r="O233" s="90"/>
      <c r="P233" s="90"/>
      <c r="Q233" s="90"/>
    </row>
    <row r="234" spans="1:17" hidden="1" x14ac:dyDescent="0.55000000000000004">
      <c r="A234" s="27">
        <v>233</v>
      </c>
      <c r="B234" s="23" t="s">
        <v>901</v>
      </c>
      <c r="C234" s="34"/>
      <c r="D234" s="23">
        <f>IF('Final List'!$C234=0,0,1)</f>
        <v>0</v>
      </c>
      <c r="E234" s="23"/>
      <c r="F234" s="23"/>
      <c r="G234" s="49">
        <f>_xlfn.IFNA(VLOOKUP(Table2[[#This Row],[Website]],'Contacted Companies'!$C$2:$L$28,5,FALSE),0)</f>
        <v>0</v>
      </c>
      <c r="H234" s="49">
        <f>_xlfn.IFNA(VLOOKUP(Table2[[#This Row],[Website]],'Contacted Companies'!$C$2:$L$28,6,FALSE),0)</f>
        <v>0</v>
      </c>
      <c r="I234" s="48"/>
      <c r="J234" s="44"/>
      <c r="K234" s="49">
        <f>_xlfn.IFNA(VLOOKUP(Table2[[#This Row],[Website]],'Contacted Companies'!$C$2:$L$28,9,FALSE),0)</f>
        <v>0</v>
      </c>
      <c r="L234" s="49">
        <f>_xlfn.IFNA(VLOOKUP(Table2[[#This Row],[Website]],'Contacted Companies'!$C$2:$L$28,10,FALSE),0)</f>
        <v>0</v>
      </c>
      <c r="M234">
        <f>_xlfn.IFNA(VLOOKUP(Table2[[#This Row],[Website]],'Contacted Companies'!$C$2:$L$28,11,FALSE),0)</f>
        <v>0</v>
      </c>
      <c r="N234" s="90"/>
      <c r="O234" s="90"/>
      <c r="P234" s="90"/>
      <c r="Q234" s="90"/>
    </row>
    <row r="235" spans="1:17" hidden="1" x14ac:dyDescent="0.55000000000000004">
      <c r="A235" s="28">
        <v>234</v>
      </c>
      <c r="B235" s="24" t="s">
        <v>902</v>
      </c>
      <c r="C235" s="31" t="s">
        <v>903</v>
      </c>
      <c r="D235" s="24">
        <f>IF('Final List'!$C235=0,0,1)</f>
        <v>1</v>
      </c>
      <c r="E235" s="24"/>
      <c r="F235" s="24"/>
      <c r="G235" s="49">
        <f>_xlfn.IFNA(VLOOKUP(Table2[[#This Row],[Website]],'Contacted Companies'!$C$2:$L$28,5,FALSE),0)</f>
        <v>0</v>
      </c>
      <c r="H235" s="49">
        <f>_xlfn.IFNA(VLOOKUP(Table2[[#This Row],[Website]],'Contacted Companies'!$C$2:$L$28,6,FALSE),0)</f>
        <v>0</v>
      </c>
      <c r="I235" s="49"/>
      <c r="J235" s="2"/>
      <c r="K235" s="49">
        <f>_xlfn.IFNA(VLOOKUP(Table2[[#This Row],[Website]],'Contacted Companies'!$C$2:$L$28,9,FALSE),0)</f>
        <v>0</v>
      </c>
      <c r="L235" s="49">
        <f>_xlfn.IFNA(VLOOKUP(Table2[[#This Row],[Website]],'Contacted Companies'!$C$2:$L$28,10,FALSE),0)</f>
        <v>0</v>
      </c>
      <c r="M235">
        <f>_xlfn.IFNA(VLOOKUP(Table2[[#This Row],[Website]],'Contacted Companies'!$C$2:$L$28,11,FALSE),0)</f>
        <v>0</v>
      </c>
      <c r="N235" s="90"/>
      <c r="O235" s="90"/>
      <c r="P235" s="90"/>
      <c r="Q235" s="90"/>
    </row>
    <row r="236" spans="1:17" hidden="1" x14ac:dyDescent="0.55000000000000004">
      <c r="A236" s="27">
        <v>235</v>
      </c>
      <c r="B236" s="23" t="s">
        <v>904</v>
      </c>
      <c r="C236" s="34"/>
      <c r="D236" s="23">
        <f>IF('Final List'!$C236=0,0,1)</f>
        <v>0</v>
      </c>
      <c r="E236" s="23"/>
      <c r="F236" s="23"/>
      <c r="G236" s="49">
        <f>_xlfn.IFNA(VLOOKUP(Table2[[#This Row],[Website]],'Contacted Companies'!$C$2:$L$28,5,FALSE),0)</f>
        <v>0</v>
      </c>
      <c r="H236" s="49">
        <f>_xlfn.IFNA(VLOOKUP(Table2[[#This Row],[Website]],'Contacted Companies'!$C$2:$L$28,6,FALSE),0)</f>
        <v>0</v>
      </c>
      <c r="I236" s="48"/>
      <c r="J236" s="44"/>
      <c r="K236" s="49">
        <f>_xlfn.IFNA(VLOOKUP(Table2[[#This Row],[Website]],'Contacted Companies'!$C$2:$L$28,9,FALSE),0)</f>
        <v>0</v>
      </c>
      <c r="L236" s="49">
        <f>_xlfn.IFNA(VLOOKUP(Table2[[#This Row],[Website]],'Contacted Companies'!$C$2:$L$28,10,FALSE),0)</f>
        <v>0</v>
      </c>
      <c r="M236">
        <f>_xlfn.IFNA(VLOOKUP(Table2[[#This Row],[Website]],'Contacted Companies'!$C$2:$L$28,11,FALSE),0)</f>
        <v>0</v>
      </c>
      <c r="N236" s="90"/>
      <c r="O236" s="90"/>
      <c r="P236" s="90"/>
      <c r="Q236" s="90"/>
    </row>
    <row r="237" spans="1:17" hidden="1" x14ac:dyDescent="0.55000000000000004">
      <c r="A237" s="28">
        <v>236</v>
      </c>
      <c r="B237" s="24" t="s">
        <v>905</v>
      </c>
      <c r="C237" s="31" t="s">
        <v>906</v>
      </c>
      <c r="D237" s="24">
        <f>IF('Final List'!$C237=0,0,1)</f>
        <v>1</v>
      </c>
      <c r="E237" s="24"/>
      <c r="F237" s="24"/>
      <c r="G237" s="49">
        <f>_xlfn.IFNA(VLOOKUP(Table2[[#This Row],[Website]],'Contacted Companies'!$C$2:$L$28,5,FALSE),0)</f>
        <v>0</v>
      </c>
      <c r="H237" s="49">
        <f>_xlfn.IFNA(VLOOKUP(Table2[[#This Row],[Website]],'Contacted Companies'!$C$2:$L$28,6,FALSE),0)</f>
        <v>0</v>
      </c>
      <c r="I237" s="49"/>
      <c r="J237" s="2"/>
      <c r="K237" s="49">
        <f>_xlfn.IFNA(VLOOKUP(Table2[[#This Row],[Website]],'Contacted Companies'!$C$2:$L$28,9,FALSE),0)</f>
        <v>0</v>
      </c>
      <c r="L237" s="49">
        <f>_xlfn.IFNA(VLOOKUP(Table2[[#This Row],[Website]],'Contacted Companies'!$C$2:$L$28,10,FALSE),0)</f>
        <v>0</v>
      </c>
      <c r="M237">
        <f>_xlfn.IFNA(VLOOKUP(Table2[[#This Row],[Website]],'Contacted Companies'!$C$2:$L$28,11,FALSE),0)</f>
        <v>0</v>
      </c>
      <c r="N237" s="90"/>
      <c r="O237" s="90"/>
      <c r="P237" s="90"/>
      <c r="Q237" s="90"/>
    </row>
    <row r="238" spans="1:17" hidden="1" x14ac:dyDescent="0.55000000000000004">
      <c r="A238" s="27">
        <v>237</v>
      </c>
      <c r="B238" s="23" t="s">
        <v>907</v>
      </c>
      <c r="C238" s="34" t="s">
        <v>908</v>
      </c>
      <c r="D238" s="23">
        <f>IF('Final List'!$C238=0,0,1)</f>
        <v>1</v>
      </c>
      <c r="E238" s="23" t="s">
        <v>27</v>
      </c>
      <c r="F238" s="23"/>
      <c r="G238" s="49">
        <f>_xlfn.IFNA(VLOOKUP(Table2[[#This Row],[Website]],'Contacted Companies'!$C$2:$L$28,5,FALSE),0)</f>
        <v>0</v>
      </c>
      <c r="H238" s="49">
        <f>_xlfn.IFNA(VLOOKUP(Table2[[#This Row],[Website]],'Contacted Companies'!$C$2:$L$28,6,FALSE),0)</f>
        <v>0</v>
      </c>
      <c r="I238" s="48"/>
      <c r="J238" s="44"/>
      <c r="K238" s="49">
        <f>_xlfn.IFNA(VLOOKUP(Table2[[#This Row],[Website]],'Contacted Companies'!$C$2:$L$28,9,FALSE),0)</f>
        <v>0</v>
      </c>
      <c r="L238" s="49">
        <f>_xlfn.IFNA(VLOOKUP(Table2[[#This Row],[Website]],'Contacted Companies'!$C$2:$L$28,10,FALSE),0)</f>
        <v>0</v>
      </c>
      <c r="M238">
        <f>_xlfn.IFNA(VLOOKUP(Table2[[#This Row],[Website]],'Contacted Companies'!$C$2:$L$28,11,FALSE),0)</f>
        <v>0</v>
      </c>
      <c r="N238" s="90"/>
      <c r="O238" s="90"/>
      <c r="P238" s="90"/>
      <c r="Q238" s="90"/>
    </row>
    <row r="239" spans="1:17" hidden="1" x14ac:dyDescent="0.55000000000000004">
      <c r="A239" s="28">
        <v>238</v>
      </c>
      <c r="B239" s="24" t="s">
        <v>909</v>
      </c>
      <c r="C239" s="31" t="s">
        <v>910</v>
      </c>
      <c r="D239" s="24">
        <f>IF('Final List'!$C239=0,0,1)</f>
        <v>1</v>
      </c>
      <c r="E239" s="24"/>
      <c r="F239" s="24"/>
      <c r="G239" s="49">
        <f>_xlfn.IFNA(VLOOKUP(Table2[[#This Row],[Website]],'Contacted Companies'!$C$2:$L$28,5,FALSE),0)</f>
        <v>0</v>
      </c>
      <c r="H239" s="49">
        <f>_xlfn.IFNA(VLOOKUP(Table2[[#This Row],[Website]],'Contacted Companies'!$C$2:$L$28,6,FALSE),0)</f>
        <v>0</v>
      </c>
      <c r="I239" s="49"/>
      <c r="J239" s="2"/>
      <c r="K239" s="49">
        <f>_xlfn.IFNA(VLOOKUP(Table2[[#This Row],[Website]],'Contacted Companies'!$C$2:$L$28,9,FALSE),0)</f>
        <v>0</v>
      </c>
      <c r="L239" s="49">
        <f>_xlfn.IFNA(VLOOKUP(Table2[[#This Row],[Website]],'Contacted Companies'!$C$2:$L$28,10,FALSE),0)</f>
        <v>0</v>
      </c>
      <c r="M239">
        <f>_xlfn.IFNA(VLOOKUP(Table2[[#This Row],[Website]],'Contacted Companies'!$C$2:$L$28,11,FALSE),0)</f>
        <v>0</v>
      </c>
      <c r="N239" s="90"/>
      <c r="O239" s="90"/>
      <c r="P239" s="90"/>
      <c r="Q239" s="90"/>
    </row>
    <row r="240" spans="1:17" hidden="1" x14ac:dyDescent="0.55000000000000004">
      <c r="A240" s="27">
        <v>239</v>
      </c>
      <c r="B240" s="23" t="s">
        <v>911</v>
      </c>
      <c r="C240" s="34" t="s">
        <v>912</v>
      </c>
      <c r="D240" s="23">
        <f>IF('Final List'!$C240=0,0,1)</f>
        <v>1</v>
      </c>
      <c r="E240" s="23">
        <v>0</v>
      </c>
      <c r="F240" s="23"/>
      <c r="G240" s="49">
        <f>_xlfn.IFNA(VLOOKUP(Table2[[#This Row],[Website]],'Contacted Companies'!$C$2:$L$28,5,FALSE),0)</f>
        <v>0</v>
      </c>
      <c r="H240" s="49">
        <f>_xlfn.IFNA(VLOOKUP(Table2[[#This Row],[Website]],'Contacted Companies'!$C$2:$L$28,6,FALSE),0)</f>
        <v>0</v>
      </c>
      <c r="I240" s="48"/>
      <c r="J240" s="44"/>
      <c r="K240" s="49">
        <f>_xlfn.IFNA(VLOOKUP(Table2[[#This Row],[Website]],'Contacted Companies'!$C$2:$L$28,9,FALSE),0)</f>
        <v>0</v>
      </c>
      <c r="L240" s="49">
        <f>_xlfn.IFNA(VLOOKUP(Table2[[#This Row],[Website]],'Contacted Companies'!$C$2:$L$28,10,FALSE),0)</f>
        <v>0</v>
      </c>
      <c r="M240">
        <f>_xlfn.IFNA(VLOOKUP(Table2[[#This Row],[Website]],'Contacted Companies'!$C$2:$L$28,11,FALSE),0)</f>
        <v>0</v>
      </c>
      <c r="N240" s="90"/>
      <c r="O240" s="90"/>
      <c r="P240" s="90"/>
      <c r="Q240" s="90"/>
    </row>
    <row r="241" spans="1:17" hidden="1" x14ac:dyDescent="0.55000000000000004">
      <c r="A241" s="28">
        <v>240</v>
      </c>
      <c r="B241" s="24" t="s">
        <v>913</v>
      </c>
      <c r="C241" s="33" t="s">
        <v>914</v>
      </c>
      <c r="D241" s="24">
        <f>IF('Final List'!$C241=0,0,1)</f>
        <v>1</v>
      </c>
      <c r="E241" s="24"/>
      <c r="F241" s="24"/>
      <c r="G241" s="49">
        <f>_xlfn.IFNA(VLOOKUP(Table2[[#This Row],[Website]],'Contacted Companies'!$C$2:$L$28,5,FALSE),0)</f>
        <v>0</v>
      </c>
      <c r="H241" s="49">
        <f>_xlfn.IFNA(VLOOKUP(Table2[[#This Row],[Website]],'Contacted Companies'!$C$2:$L$28,6,FALSE),0)</f>
        <v>0</v>
      </c>
      <c r="I241" s="49"/>
      <c r="J241" s="2"/>
      <c r="K241" s="49">
        <f>_xlfn.IFNA(VLOOKUP(Table2[[#This Row],[Website]],'Contacted Companies'!$C$2:$L$28,9,FALSE),0)</f>
        <v>0</v>
      </c>
      <c r="L241" s="49">
        <f>_xlfn.IFNA(VLOOKUP(Table2[[#This Row],[Website]],'Contacted Companies'!$C$2:$L$28,10,FALSE),0)</f>
        <v>0</v>
      </c>
      <c r="M241">
        <f>_xlfn.IFNA(VLOOKUP(Table2[[#This Row],[Website]],'Contacted Companies'!$C$2:$L$28,11,FALSE),0)</f>
        <v>0</v>
      </c>
      <c r="N241" s="90"/>
      <c r="O241" s="90"/>
      <c r="P241" s="90"/>
      <c r="Q241" s="90"/>
    </row>
    <row r="242" spans="1:17" hidden="1" x14ac:dyDescent="0.55000000000000004">
      <c r="A242" s="27">
        <v>241</v>
      </c>
      <c r="B242" s="23" t="s">
        <v>915</v>
      </c>
      <c r="C242" s="34"/>
      <c r="D242" s="23">
        <f>IF('Final List'!$C242=0,0,1)</f>
        <v>0</v>
      </c>
      <c r="E242" s="23"/>
      <c r="F242" s="23"/>
      <c r="G242" s="49">
        <f>_xlfn.IFNA(VLOOKUP(Table2[[#This Row],[Website]],'Contacted Companies'!$C$2:$L$28,5,FALSE),0)</f>
        <v>0</v>
      </c>
      <c r="H242" s="49">
        <f>_xlfn.IFNA(VLOOKUP(Table2[[#This Row],[Website]],'Contacted Companies'!$C$2:$L$28,6,FALSE),0)</f>
        <v>0</v>
      </c>
      <c r="I242" s="48"/>
      <c r="J242" s="44"/>
      <c r="K242" s="49">
        <f>_xlfn.IFNA(VLOOKUP(Table2[[#This Row],[Website]],'Contacted Companies'!$C$2:$L$28,9,FALSE),0)</f>
        <v>0</v>
      </c>
      <c r="L242" s="49">
        <f>_xlfn.IFNA(VLOOKUP(Table2[[#This Row],[Website]],'Contacted Companies'!$C$2:$L$28,10,FALSE),0)</f>
        <v>0</v>
      </c>
      <c r="M242">
        <f>_xlfn.IFNA(VLOOKUP(Table2[[#This Row],[Website]],'Contacted Companies'!$C$2:$L$28,11,FALSE),0)</f>
        <v>0</v>
      </c>
      <c r="N242" s="90"/>
      <c r="O242" s="90"/>
      <c r="P242" s="90"/>
      <c r="Q242" s="90"/>
    </row>
    <row r="243" spans="1:17" ht="86.4" hidden="1" x14ac:dyDescent="0.55000000000000004">
      <c r="A243" s="28">
        <v>242</v>
      </c>
      <c r="B243" s="24" t="s">
        <v>916</v>
      </c>
      <c r="C243" s="31" t="s">
        <v>917</v>
      </c>
      <c r="D243" s="24">
        <f>IF('Final List'!$C243=0,0,1)</f>
        <v>1</v>
      </c>
      <c r="E243" s="24" t="s">
        <v>27</v>
      </c>
      <c r="F243" s="24"/>
      <c r="G243" s="49" t="str">
        <f>_xlfn.IFNA(VLOOKUP(Table2[[#This Row],[Website]],'Contacted Companies'!$C$2:$L$28,5,FALSE),0)</f>
        <v>Lean Manufacturer of Durable products like springs, wire forms etc.</v>
      </c>
      <c r="H243" s="49" t="str">
        <f>_xlfn.IFNA(VLOOKUP(Table2[[#This Row],[Website]],'Contacted Companies'!$C$2:$L$28,6,FALSE),0)</f>
        <v>Compression springs, torsion springs, extension springs, wire forms, tines and reverse taper tines, sprial wound brush springs, hose guards, packaging.</v>
      </c>
      <c r="I243" s="49"/>
      <c r="J243" s="2"/>
      <c r="K243" s="49">
        <f>_xlfn.IFNA(VLOOKUP(Table2[[#This Row],[Website]],'Contacted Companies'!$C$2:$L$28,9,FALSE),0)</f>
        <v>0</v>
      </c>
      <c r="L243" s="49" t="str">
        <f>_xlfn.IFNA(VLOOKUP(Table2[[#This Row],[Website]],'Contacted Companies'!$C$2:$L$28,10,FALSE),0)</f>
        <v>CNC-Controlled Dual-Point Coiling-Myers Spring employs Bobbio and Simplex Rapid coilers from Italy                                                                                           CNC-Controlled Down Feed and Crush Grinding-Myers Spring employs Wafios grinders from Germany and Moyer grinders from Indiana                                            CNC-Controlled Wire Forming-highest quality and latest technology wire forming equipment from around the planet</v>
      </c>
      <c r="M243" t="e">
        <f>_xlfn.IFNA(VLOOKUP(Table2[[#This Row],[Website]],'Contacted Companies'!$C$2:$L$28,11,FALSE),0)</f>
        <v>#REF!</v>
      </c>
      <c r="N243" s="90"/>
      <c r="O243" s="90"/>
      <c r="P243" s="90"/>
      <c r="Q243" s="90"/>
    </row>
    <row r="244" spans="1:17" hidden="1" x14ac:dyDescent="0.55000000000000004">
      <c r="A244" s="27">
        <v>243</v>
      </c>
      <c r="B244" s="23" t="s">
        <v>918</v>
      </c>
      <c r="C244" s="34" t="s">
        <v>919</v>
      </c>
      <c r="D244" s="23">
        <f>IF('Final List'!$C244=0,0,1)</f>
        <v>1</v>
      </c>
      <c r="E244" s="23" t="s">
        <v>19</v>
      </c>
      <c r="F244" s="23"/>
      <c r="G244" s="49">
        <f>_xlfn.IFNA(VLOOKUP(Table2[[#This Row],[Website]],'Contacted Companies'!$C$2:$L$28,5,FALSE),0)</f>
        <v>0</v>
      </c>
      <c r="H244" s="49">
        <f>_xlfn.IFNA(VLOOKUP(Table2[[#This Row],[Website]],'Contacted Companies'!$C$2:$L$28,6,FALSE),0)</f>
        <v>0</v>
      </c>
      <c r="I244" s="48"/>
      <c r="J244" s="44"/>
      <c r="K244" s="49">
        <f>_xlfn.IFNA(VLOOKUP(Table2[[#This Row],[Website]],'Contacted Companies'!$C$2:$L$28,9,FALSE),0)</f>
        <v>0</v>
      </c>
      <c r="L244" s="49">
        <f>_xlfn.IFNA(VLOOKUP(Table2[[#This Row],[Website]],'Contacted Companies'!$C$2:$L$28,10,FALSE),0)</f>
        <v>0</v>
      </c>
      <c r="M244">
        <f>_xlfn.IFNA(VLOOKUP(Table2[[#This Row],[Website]],'Contacted Companies'!$C$2:$L$28,11,FALSE),0)</f>
        <v>0</v>
      </c>
      <c r="N244" s="90"/>
      <c r="O244" s="90"/>
      <c r="P244" s="90"/>
      <c r="Q244" s="90"/>
    </row>
    <row r="245" spans="1:17" hidden="1" x14ac:dyDescent="0.55000000000000004">
      <c r="A245" s="28">
        <v>244</v>
      </c>
      <c r="B245" s="24" t="s">
        <v>920</v>
      </c>
      <c r="C245" s="31" t="s">
        <v>921</v>
      </c>
      <c r="D245" s="24">
        <f>IF('Final List'!$C245=0,0,1)</f>
        <v>1</v>
      </c>
      <c r="E245" s="24"/>
      <c r="F245" s="24"/>
      <c r="G245" s="49">
        <f>_xlfn.IFNA(VLOOKUP(Table2[[#This Row],[Website]],'Contacted Companies'!$C$2:$L$28,5,FALSE),0)</f>
        <v>0</v>
      </c>
      <c r="H245" s="49">
        <f>_xlfn.IFNA(VLOOKUP(Table2[[#This Row],[Website]],'Contacted Companies'!$C$2:$L$28,6,FALSE),0)</f>
        <v>0</v>
      </c>
      <c r="I245" s="49"/>
      <c r="J245" s="2"/>
      <c r="K245" s="49">
        <f>_xlfn.IFNA(VLOOKUP(Table2[[#This Row],[Website]],'Contacted Companies'!$C$2:$L$28,9,FALSE),0)</f>
        <v>0</v>
      </c>
      <c r="L245" s="49">
        <f>_xlfn.IFNA(VLOOKUP(Table2[[#This Row],[Website]],'Contacted Companies'!$C$2:$L$28,10,FALSE),0)</f>
        <v>0</v>
      </c>
      <c r="M245">
        <f>_xlfn.IFNA(VLOOKUP(Table2[[#This Row],[Website]],'Contacted Companies'!$C$2:$L$28,11,FALSE),0)</f>
        <v>0</v>
      </c>
      <c r="N245" s="90"/>
      <c r="O245" s="90"/>
      <c r="P245" s="90"/>
      <c r="Q245" s="90"/>
    </row>
    <row r="246" spans="1:17" hidden="1" x14ac:dyDescent="0.55000000000000004">
      <c r="A246" s="27">
        <v>245</v>
      </c>
      <c r="B246" s="23" t="s">
        <v>922</v>
      </c>
      <c r="C246" s="34">
        <v>0</v>
      </c>
      <c r="D246" s="23">
        <f>IF('Final List'!$C246=0,0,1)</f>
        <v>0</v>
      </c>
      <c r="E246" s="23"/>
      <c r="F246" s="23">
        <v>0</v>
      </c>
      <c r="G246" s="49">
        <f>_xlfn.IFNA(VLOOKUP(Table2[[#This Row],[Website]],'Contacted Companies'!$C$2:$L$28,5,FALSE),0)</f>
        <v>0</v>
      </c>
      <c r="H246" s="49">
        <f>_xlfn.IFNA(VLOOKUP(Table2[[#This Row],[Website]],'Contacted Companies'!$C$2:$L$28,6,FALSE),0)</f>
        <v>0</v>
      </c>
      <c r="I246" s="48"/>
      <c r="J246" s="44"/>
      <c r="K246" s="49">
        <f>_xlfn.IFNA(VLOOKUP(Table2[[#This Row],[Website]],'Contacted Companies'!$C$2:$L$28,9,FALSE),0)</f>
        <v>0</v>
      </c>
      <c r="L246" s="49">
        <f>_xlfn.IFNA(VLOOKUP(Table2[[#This Row],[Website]],'Contacted Companies'!$C$2:$L$28,10,FALSE),0)</f>
        <v>0</v>
      </c>
      <c r="M246">
        <f>_xlfn.IFNA(VLOOKUP(Table2[[#This Row],[Website]],'Contacted Companies'!$C$2:$L$28,11,FALSE),0)</f>
        <v>0</v>
      </c>
      <c r="N246" s="90"/>
      <c r="O246" s="90"/>
      <c r="P246" s="90"/>
      <c r="Q246" s="90"/>
    </row>
    <row r="247" spans="1:17" hidden="1" x14ac:dyDescent="0.55000000000000004">
      <c r="A247" s="28">
        <v>246</v>
      </c>
      <c r="B247" s="24" t="s">
        <v>923</v>
      </c>
      <c r="C247" s="31" t="s">
        <v>924</v>
      </c>
      <c r="D247" s="24">
        <f>IF('Final List'!$C247=0,0,1)</f>
        <v>1</v>
      </c>
      <c r="E247" s="24"/>
      <c r="F247" s="24"/>
      <c r="G247" s="49">
        <f>_xlfn.IFNA(VLOOKUP(Table2[[#This Row],[Website]],'Contacted Companies'!$C$2:$L$28,5,FALSE),0)</f>
        <v>0</v>
      </c>
      <c r="H247" s="49">
        <f>_xlfn.IFNA(VLOOKUP(Table2[[#This Row],[Website]],'Contacted Companies'!$C$2:$L$28,6,FALSE),0)</f>
        <v>0</v>
      </c>
      <c r="I247" s="49"/>
      <c r="J247" s="2"/>
      <c r="K247" s="49">
        <f>_xlfn.IFNA(VLOOKUP(Table2[[#This Row],[Website]],'Contacted Companies'!$C$2:$L$28,9,FALSE),0)</f>
        <v>0</v>
      </c>
      <c r="L247" s="49">
        <f>_xlfn.IFNA(VLOOKUP(Table2[[#This Row],[Website]],'Contacted Companies'!$C$2:$L$28,10,FALSE),0)</f>
        <v>0</v>
      </c>
      <c r="M247">
        <f>_xlfn.IFNA(VLOOKUP(Table2[[#This Row],[Website]],'Contacted Companies'!$C$2:$L$28,11,FALSE),0)</f>
        <v>0</v>
      </c>
      <c r="N247" s="90"/>
      <c r="O247" s="90"/>
      <c r="P247" s="90"/>
      <c r="Q247" s="90"/>
    </row>
    <row r="248" spans="1:17" hidden="1" x14ac:dyDescent="0.55000000000000004">
      <c r="A248" s="27">
        <v>247</v>
      </c>
      <c r="B248" s="23" t="s">
        <v>925</v>
      </c>
      <c r="C248" s="34" t="s">
        <v>926</v>
      </c>
      <c r="D248" s="23">
        <f>IF('Final List'!$C248=0,0,1)</f>
        <v>1</v>
      </c>
      <c r="E248" s="23"/>
      <c r="F248" s="23"/>
      <c r="G248" s="49">
        <f>_xlfn.IFNA(VLOOKUP(Table2[[#This Row],[Website]],'Contacted Companies'!$C$2:$L$28,5,FALSE),0)</f>
        <v>0</v>
      </c>
      <c r="H248" s="49">
        <f>_xlfn.IFNA(VLOOKUP(Table2[[#This Row],[Website]],'Contacted Companies'!$C$2:$L$28,6,FALSE),0)</f>
        <v>0</v>
      </c>
      <c r="I248" s="48"/>
      <c r="J248" s="44"/>
      <c r="K248" s="49">
        <f>_xlfn.IFNA(VLOOKUP(Table2[[#This Row],[Website]],'Contacted Companies'!$C$2:$L$28,9,FALSE),0)</f>
        <v>0</v>
      </c>
      <c r="L248" s="49">
        <f>_xlfn.IFNA(VLOOKUP(Table2[[#This Row],[Website]],'Contacted Companies'!$C$2:$L$28,10,FALSE),0)</f>
        <v>0</v>
      </c>
      <c r="M248">
        <f>_xlfn.IFNA(VLOOKUP(Table2[[#This Row],[Website]],'Contacted Companies'!$C$2:$L$28,11,FALSE),0)</f>
        <v>0</v>
      </c>
      <c r="N248" s="90"/>
      <c r="O248" s="90"/>
      <c r="P248" s="90"/>
      <c r="Q248" s="90"/>
    </row>
    <row r="249" spans="1:17" hidden="1" x14ac:dyDescent="0.55000000000000004">
      <c r="A249" s="28">
        <v>248</v>
      </c>
      <c r="B249" s="24" t="s">
        <v>927</v>
      </c>
      <c r="C249" s="31" t="s">
        <v>928</v>
      </c>
      <c r="D249" s="24">
        <f>IF('Final List'!$C249=0,0,1)</f>
        <v>1</v>
      </c>
      <c r="E249" s="24" t="s">
        <v>19</v>
      </c>
      <c r="F249" s="24"/>
      <c r="G249" s="49">
        <f>_xlfn.IFNA(VLOOKUP(Table2[[#This Row],[Website]],'Contacted Companies'!$C$2:$L$28,5,FALSE),0)</f>
        <v>0</v>
      </c>
      <c r="H249" s="49">
        <f>_xlfn.IFNA(VLOOKUP(Table2[[#This Row],[Website]],'Contacted Companies'!$C$2:$L$28,6,FALSE),0)</f>
        <v>0</v>
      </c>
      <c r="I249" s="49"/>
      <c r="J249" s="2"/>
      <c r="K249" s="49">
        <f>_xlfn.IFNA(VLOOKUP(Table2[[#This Row],[Website]],'Contacted Companies'!$C$2:$L$28,9,FALSE),0)</f>
        <v>0</v>
      </c>
      <c r="L249" s="49">
        <f>_xlfn.IFNA(VLOOKUP(Table2[[#This Row],[Website]],'Contacted Companies'!$C$2:$L$28,10,FALSE),0)</f>
        <v>0</v>
      </c>
      <c r="M249">
        <f>_xlfn.IFNA(VLOOKUP(Table2[[#This Row],[Website]],'Contacted Companies'!$C$2:$L$28,11,FALSE),0)</f>
        <v>0</v>
      </c>
      <c r="N249" s="90"/>
      <c r="O249" s="90"/>
      <c r="P249" s="90"/>
      <c r="Q249" s="90"/>
    </row>
    <row r="250" spans="1:17" hidden="1" x14ac:dyDescent="0.55000000000000004">
      <c r="A250" s="27">
        <v>249</v>
      </c>
      <c r="B250" s="23" t="s">
        <v>929</v>
      </c>
      <c r="C250" s="34" t="s">
        <v>930</v>
      </c>
      <c r="D250" s="23">
        <f>IF('Final List'!$C250=0,0,1)</f>
        <v>1</v>
      </c>
      <c r="E250" s="23" t="s">
        <v>27</v>
      </c>
      <c r="F250" s="23"/>
      <c r="G250" s="49">
        <f>_xlfn.IFNA(VLOOKUP(Table2[[#This Row],[Website]],'Contacted Companies'!$C$2:$L$28,5,FALSE),0)</f>
        <v>0</v>
      </c>
      <c r="H250" s="49">
        <f>_xlfn.IFNA(VLOOKUP(Table2[[#This Row],[Website]],'Contacted Companies'!$C$2:$L$28,6,FALSE),0)</f>
        <v>0</v>
      </c>
      <c r="I250" s="48"/>
      <c r="J250" s="44"/>
      <c r="K250" s="49">
        <f>_xlfn.IFNA(VLOOKUP(Table2[[#This Row],[Website]],'Contacted Companies'!$C$2:$L$28,9,FALSE),0)</f>
        <v>0</v>
      </c>
      <c r="L250" s="49">
        <f>_xlfn.IFNA(VLOOKUP(Table2[[#This Row],[Website]],'Contacted Companies'!$C$2:$L$28,10,FALSE),0)</f>
        <v>0</v>
      </c>
      <c r="M250">
        <f>_xlfn.IFNA(VLOOKUP(Table2[[#This Row],[Website]],'Contacted Companies'!$C$2:$L$28,11,FALSE),0)</f>
        <v>0</v>
      </c>
      <c r="N250" s="90"/>
      <c r="O250" s="90"/>
      <c r="P250" s="90"/>
      <c r="Q250" s="90"/>
    </row>
    <row r="251" spans="1:17" hidden="1" x14ac:dyDescent="0.55000000000000004">
      <c r="A251" s="28">
        <v>250</v>
      </c>
      <c r="B251" s="24" t="s">
        <v>931</v>
      </c>
      <c r="C251" s="31" t="s">
        <v>932</v>
      </c>
      <c r="D251" s="24">
        <f>IF('Final List'!$C251=0,0,1)</f>
        <v>1</v>
      </c>
      <c r="E251" s="24"/>
      <c r="F251" s="24"/>
      <c r="G251" s="49">
        <f>_xlfn.IFNA(VLOOKUP(Table2[[#This Row],[Website]],'Contacted Companies'!$C$2:$L$28,5,FALSE),0)</f>
        <v>0</v>
      </c>
      <c r="H251" s="49">
        <f>_xlfn.IFNA(VLOOKUP(Table2[[#This Row],[Website]],'Contacted Companies'!$C$2:$L$28,6,FALSE),0)</f>
        <v>0</v>
      </c>
      <c r="I251" s="49"/>
      <c r="J251" s="2"/>
      <c r="K251" s="49">
        <f>_xlfn.IFNA(VLOOKUP(Table2[[#This Row],[Website]],'Contacted Companies'!$C$2:$L$28,9,FALSE),0)</f>
        <v>0</v>
      </c>
      <c r="L251" s="49">
        <f>_xlfn.IFNA(VLOOKUP(Table2[[#This Row],[Website]],'Contacted Companies'!$C$2:$L$28,10,FALSE),0)</f>
        <v>0</v>
      </c>
      <c r="M251">
        <f>_xlfn.IFNA(VLOOKUP(Table2[[#This Row],[Website]],'Contacted Companies'!$C$2:$L$28,11,FALSE),0)</f>
        <v>0</v>
      </c>
      <c r="N251" s="90"/>
      <c r="O251" s="90"/>
      <c r="P251" s="90"/>
      <c r="Q251" s="90"/>
    </row>
    <row r="252" spans="1:17" hidden="1" x14ac:dyDescent="0.55000000000000004">
      <c r="A252" s="27">
        <v>251</v>
      </c>
      <c r="B252" s="23" t="s">
        <v>933</v>
      </c>
      <c r="C252" s="34" t="s">
        <v>934</v>
      </c>
      <c r="D252" s="23">
        <f>IF('Final List'!$C252=0,0,1)</f>
        <v>1</v>
      </c>
      <c r="E252" s="23" t="s">
        <v>19</v>
      </c>
      <c r="F252" s="23"/>
      <c r="G252" s="49">
        <f>_xlfn.IFNA(VLOOKUP(Table2[[#This Row],[Website]],'Contacted Companies'!$C$2:$L$28,5,FALSE),0)</f>
        <v>0</v>
      </c>
      <c r="H252" s="49">
        <f>_xlfn.IFNA(VLOOKUP(Table2[[#This Row],[Website]],'Contacted Companies'!$C$2:$L$28,6,FALSE),0)</f>
        <v>0</v>
      </c>
      <c r="I252" s="48"/>
      <c r="J252" s="44"/>
      <c r="K252" s="49">
        <f>_xlfn.IFNA(VLOOKUP(Table2[[#This Row],[Website]],'Contacted Companies'!$C$2:$L$28,9,FALSE),0)</f>
        <v>0</v>
      </c>
      <c r="L252" s="49">
        <f>_xlfn.IFNA(VLOOKUP(Table2[[#This Row],[Website]],'Contacted Companies'!$C$2:$L$28,10,FALSE),0)</f>
        <v>0</v>
      </c>
      <c r="M252">
        <f>_xlfn.IFNA(VLOOKUP(Table2[[#This Row],[Website]],'Contacted Companies'!$C$2:$L$28,11,FALSE),0)</f>
        <v>0</v>
      </c>
      <c r="N252" s="90"/>
      <c r="O252" s="90"/>
      <c r="P252" s="90"/>
      <c r="Q252" s="90"/>
    </row>
    <row r="253" spans="1:17" hidden="1" x14ac:dyDescent="0.55000000000000004">
      <c r="A253" s="28">
        <v>252</v>
      </c>
      <c r="B253" s="24" t="s">
        <v>935</v>
      </c>
      <c r="C253" s="31" t="s">
        <v>936</v>
      </c>
      <c r="D253" s="24">
        <f>IF('Final List'!$C253=0,0,1)</f>
        <v>1</v>
      </c>
      <c r="E253" s="24"/>
      <c r="F253" s="24"/>
      <c r="G253" s="49">
        <f>_xlfn.IFNA(VLOOKUP(Table2[[#This Row],[Website]],'Contacted Companies'!$C$2:$L$28,5,FALSE),0)</f>
        <v>0</v>
      </c>
      <c r="H253" s="49">
        <f>_xlfn.IFNA(VLOOKUP(Table2[[#This Row],[Website]],'Contacted Companies'!$C$2:$L$28,6,FALSE),0)</f>
        <v>0</v>
      </c>
      <c r="I253" s="49"/>
      <c r="J253" s="2"/>
      <c r="K253" s="49">
        <f>_xlfn.IFNA(VLOOKUP(Table2[[#This Row],[Website]],'Contacted Companies'!$C$2:$L$28,9,FALSE),0)</f>
        <v>0</v>
      </c>
      <c r="L253" s="49">
        <f>_xlfn.IFNA(VLOOKUP(Table2[[#This Row],[Website]],'Contacted Companies'!$C$2:$L$28,10,FALSE),0)</f>
        <v>0</v>
      </c>
      <c r="M253">
        <f>_xlfn.IFNA(VLOOKUP(Table2[[#This Row],[Website]],'Contacted Companies'!$C$2:$L$28,11,FALSE),0)</f>
        <v>0</v>
      </c>
      <c r="N253" s="90"/>
      <c r="O253" s="90"/>
      <c r="P253" s="90"/>
      <c r="Q253" s="90"/>
    </row>
    <row r="254" spans="1:17" hidden="1" x14ac:dyDescent="0.55000000000000004">
      <c r="A254" s="27">
        <v>253</v>
      </c>
      <c r="B254" s="23" t="s">
        <v>937</v>
      </c>
      <c r="C254" s="34" t="s">
        <v>938</v>
      </c>
      <c r="D254" s="23">
        <f>IF('Final List'!$C254=0,0,1)</f>
        <v>1</v>
      </c>
      <c r="E254" s="23"/>
      <c r="F254" s="23"/>
      <c r="G254" s="49">
        <f>_xlfn.IFNA(VLOOKUP(Table2[[#This Row],[Website]],'Contacted Companies'!$C$2:$L$28,5,FALSE),0)</f>
        <v>0</v>
      </c>
      <c r="H254" s="49">
        <f>_xlfn.IFNA(VLOOKUP(Table2[[#This Row],[Website]],'Contacted Companies'!$C$2:$L$28,6,FALSE),0)</f>
        <v>0</v>
      </c>
      <c r="I254" s="48"/>
      <c r="J254" s="44"/>
      <c r="K254" s="49">
        <f>_xlfn.IFNA(VLOOKUP(Table2[[#This Row],[Website]],'Contacted Companies'!$C$2:$L$28,9,FALSE),0)</f>
        <v>0</v>
      </c>
      <c r="L254" s="49">
        <f>_xlfn.IFNA(VLOOKUP(Table2[[#This Row],[Website]],'Contacted Companies'!$C$2:$L$28,10,FALSE),0)</f>
        <v>0</v>
      </c>
      <c r="M254">
        <f>_xlfn.IFNA(VLOOKUP(Table2[[#This Row],[Website]],'Contacted Companies'!$C$2:$L$28,11,FALSE),0)</f>
        <v>0</v>
      </c>
      <c r="N254" s="90"/>
      <c r="O254" s="90"/>
      <c r="P254" s="90"/>
      <c r="Q254" s="90"/>
    </row>
    <row r="255" spans="1:17" hidden="1" x14ac:dyDescent="0.55000000000000004">
      <c r="A255" s="28">
        <v>254</v>
      </c>
      <c r="B255" s="24" t="s">
        <v>939</v>
      </c>
      <c r="C255" s="31" t="s">
        <v>940</v>
      </c>
      <c r="D255" s="24">
        <f>IF('Final List'!$C255=0,0,1)</f>
        <v>1</v>
      </c>
      <c r="E255" s="24" t="s">
        <v>19</v>
      </c>
      <c r="F255" s="24"/>
      <c r="G255" s="49">
        <f>_xlfn.IFNA(VLOOKUP(Table2[[#This Row],[Website]],'Contacted Companies'!$C$2:$L$28,5,FALSE),0)</f>
        <v>0</v>
      </c>
      <c r="H255" s="49">
        <f>_xlfn.IFNA(VLOOKUP(Table2[[#This Row],[Website]],'Contacted Companies'!$C$2:$L$28,6,FALSE),0)</f>
        <v>0</v>
      </c>
      <c r="I255" s="49"/>
      <c r="J255" s="2"/>
      <c r="K255" s="49">
        <f>_xlfn.IFNA(VLOOKUP(Table2[[#This Row],[Website]],'Contacted Companies'!$C$2:$L$28,9,FALSE),0)</f>
        <v>0</v>
      </c>
      <c r="L255" s="49">
        <f>_xlfn.IFNA(VLOOKUP(Table2[[#This Row],[Website]],'Contacted Companies'!$C$2:$L$28,10,FALSE),0)</f>
        <v>0</v>
      </c>
      <c r="M255">
        <f>_xlfn.IFNA(VLOOKUP(Table2[[#This Row],[Website]],'Contacted Companies'!$C$2:$L$28,11,FALSE),0)</f>
        <v>0</v>
      </c>
      <c r="N255" s="90"/>
      <c r="O255" s="90"/>
      <c r="P255" s="90"/>
      <c r="Q255" s="90"/>
    </row>
    <row r="256" spans="1:17" hidden="1" x14ac:dyDescent="0.55000000000000004">
      <c r="A256" s="27">
        <v>255</v>
      </c>
      <c r="B256" s="23" t="s">
        <v>941</v>
      </c>
      <c r="C256" s="32" t="s">
        <v>942</v>
      </c>
      <c r="D256" s="23">
        <f>IF('Final List'!$C256=0,0,1)</f>
        <v>1</v>
      </c>
      <c r="E256" s="23"/>
      <c r="F256" s="23"/>
      <c r="G256" s="49">
        <f>_xlfn.IFNA(VLOOKUP(Table2[[#This Row],[Website]],'Contacted Companies'!$C$2:$L$28,5,FALSE),0)</f>
        <v>0</v>
      </c>
      <c r="H256" s="49">
        <f>_xlfn.IFNA(VLOOKUP(Table2[[#This Row],[Website]],'Contacted Companies'!$C$2:$L$28,6,FALSE),0)</f>
        <v>0</v>
      </c>
      <c r="I256" s="48"/>
      <c r="J256" s="44"/>
      <c r="K256" s="49">
        <f>_xlfn.IFNA(VLOOKUP(Table2[[#This Row],[Website]],'Contacted Companies'!$C$2:$L$28,9,FALSE),0)</f>
        <v>0</v>
      </c>
      <c r="L256" s="49">
        <f>_xlfn.IFNA(VLOOKUP(Table2[[#This Row],[Website]],'Contacted Companies'!$C$2:$L$28,10,FALSE),0)</f>
        <v>0</v>
      </c>
      <c r="M256">
        <f>_xlfn.IFNA(VLOOKUP(Table2[[#This Row],[Website]],'Contacted Companies'!$C$2:$L$28,11,FALSE),0)</f>
        <v>0</v>
      </c>
      <c r="N256" s="90"/>
      <c r="O256" s="90"/>
      <c r="P256" s="90"/>
      <c r="Q256" s="90"/>
    </row>
    <row r="257" spans="1:17" ht="244.8" hidden="1" x14ac:dyDescent="0.55000000000000004">
      <c r="A257" s="28">
        <v>256</v>
      </c>
      <c r="B257" s="24" t="s">
        <v>943</v>
      </c>
      <c r="C257" s="31" t="s">
        <v>944</v>
      </c>
      <c r="D257" s="24">
        <f>IF('Final List'!$C257=0,0,1)</f>
        <v>1</v>
      </c>
      <c r="E257" s="24" t="s">
        <v>19</v>
      </c>
      <c r="F257" s="24"/>
      <c r="G257" s="49" t="str">
        <f>_xlfn.IFNA(VLOOKUP(Table2[[#This Row],[Website]],'Contacted Companies'!$C$2:$L$28,5,FALSE),0)</f>
        <v>Manufacturing (OEM)</v>
      </c>
      <c r="H257" s="49" t="str">
        <f>_xlfn.IFNA(VLOOKUP(Table2[[#This Row],[Website]],'Contacted Companies'!$C$2:$L$28,6,FALSE),0)</f>
        <v>CARBON STEEL: BAR &amp; STRUCTURAL, SHEET &amp; PLATE, MESH, ENGINEERED BAR, COLD FINISH STEEL BARS, SBQ STEEL BARS, WIRE ROD, DRAWN WIRE, COILED REBAR, GRATING FASTENERS: FINISHED HEX NUTS, HEX HEAD CAP SCREWS, HEX FLANGE BOLTS, STRUCTURAL BOLTS, STRUCTURAL NUTS.           ALLOY STEEL: COLD FINISH STEEL BARS, FINISHED HEX NUTS, HEX HEAD CAP SCREWS, STRUCTURAL BOLTS, STRUCTURAL NUTS, SBQ STEEL BARS                                        STEEL PRODUCTS: COMPOSITE FLOOR JOIST,, FLOOR DECK,, JOIST GIRDERS,, JOISTS,, METAL BUILDING SYSTEMS,, ROOF DECK,, SIGNPOSTS &amp; BARRIER SYSTEMS,, SPECIAL PROFILE STEEL TRUSSES,, REBAR FABRICATION,, TUBE.                       RAW MATERIALS: FERROUS SCRAP BROKERAGE, NON-FERROUS SCRAP BROKERAGE, FERRO ALLOY BROKERAGE, TRANSPORTATION &amp; LOGISTICS, MILL SERVICES, DIRECT REDUCED IRON                                SDS (BY PRODUCT): BAR, BUILDING SYSTEMS, COLD FINISH, DECK, FASTENERS, JOISTS, PLATE, SBQ, SHEET, TUBE, WIRE</v>
      </c>
      <c r="I257" s="49"/>
      <c r="J257" s="2"/>
      <c r="K257" s="49">
        <f>_xlfn.IFNA(VLOOKUP(Table2[[#This Row],[Website]],'Contacted Companies'!$C$2:$L$28,9,FALSE),0)</f>
        <v>0</v>
      </c>
      <c r="L257" s="49">
        <f>_xlfn.IFNA(VLOOKUP(Table2[[#This Row],[Website]],'Contacted Companies'!$C$2:$L$28,10,FALSE),0)</f>
        <v>0</v>
      </c>
      <c r="M257" t="e">
        <f>_xlfn.IFNA(VLOOKUP(Table2[[#This Row],[Website]],'Contacted Companies'!$C$2:$L$28,11,FALSE),0)</f>
        <v>#REF!</v>
      </c>
      <c r="N257" s="90"/>
      <c r="O257" s="90"/>
      <c r="P257" s="90"/>
      <c r="Q257" s="90"/>
    </row>
    <row r="258" spans="1:17" ht="201.6" hidden="1" x14ac:dyDescent="0.55000000000000004">
      <c r="A258" s="27">
        <v>257</v>
      </c>
      <c r="B258" s="23" t="s">
        <v>945</v>
      </c>
      <c r="C258" s="34" t="s">
        <v>946</v>
      </c>
      <c r="D258" s="23">
        <f>IF('Final List'!$C258=0,0,1)</f>
        <v>1</v>
      </c>
      <c r="E258" s="23" t="s">
        <v>19</v>
      </c>
      <c r="F258" s="23"/>
      <c r="G258" s="49" t="str">
        <f>_xlfn.IFNA(VLOOKUP(Table2[[#This Row],[Website]],'Contacted Companies'!$C$2:$L$28,5,FALSE),0)</f>
        <v>OEM</v>
      </c>
      <c r="H258" s="49" t="str">
        <f>_xlfn.IFNA(VLOOKUP(Table2[[#This Row],[Website]],'Contacted Companies'!$C$2:$L$28,6,FALSE),0)</f>
        <v>Custom Gears:, Spur gears (straight and helical), Bevel gears - straight, helical, and spiral, Ground tooth gearing; spur and helical / internal or external, Hypoid® gears - standard and high ratio, Zerol® gears, Shafts of all types, including plain, keyed, splined or spur, Differentials and differential carrier assemblies, Housings and custom drive assemblies, Tapered serrations, In-house heat treatment facilities covering all types of heat treatment.                  Custom assemblies: Custom-designed drives ranging from mobile to stationary industrial machinery, Drop boxes, right angle drives, transfer cases and specialty transmissions, Types include spur, helical, bevel and parallel shaft, Mechanical, electric or hydraulic drive systems.                                             Torque Hub Drives: Wheel drive products, shaft output, spindle flange output, excel drives.</v>
      </c>
      <c r="I258" s="48"/>
      <c r="J258" s="44"/>
      <c r="K258" s="49">
        <f>_xlfn.IFNA(VLOOKUP(Table2[[#This Row],[Website]],'Contacted Companies'!$C$2:$L$28,9,FALSE),0)</f>
        <v>0</v>
      </c>
      <c r="L258" s="49">
        <f>_xlfn.IFNA(VLOOKUP(Table2[[#This Row],[Website]],'Contacted Companies'!$C$2:$L$28,10,FALSE),0)</f>
        <v>0</v>
      </c>
      <c r="M258" t="e">
        <f>_xlfn.IFNA(VLOOKUP(Table2[[#This Row],[Website]],'Contacted Companies'!$C$2:$L$28,11,FALSE),0)</f>
        <v>#REF!</v>
      </c>
      <c r="N258" s="90"/>
      <c r="O258" s="90"/>
      <c r="P258" s="90"/>
      <c r="Q258" s="90"/>
    </row>
    <row r="259" spans="1:17" hidden="1" x14ac:dyDescent="0.55000000000000004">
      <c r="A259" s="28">
        <v>258</v>
      </c>
      <c r="B259" s="24" t="s">
        <v>947</v>
      </c>
      <c r="C259" s="31"/>
      <c r="D259" s="24">
        <f>IF('Final List'!$C259=0,0,1)</f>
        <v>0</v>
      </c>
      <c r="E259" s="24"/>
      <c r="F259" s="24"/>
      <c r="G259" s="49">
        <f>_xlfn.IFNA(VLOOKUP(Table2[[#This Row],[Website]],'Contacted Companies'!$C$2:$L$28,5,FALSE),0)</f>
        <v>0</v>
      </c>
      <c r="H259" s="49">
        <f>_xlfn.IFNA(VLOOKUP(Table2[[#This Row],[Website]],'Contacted Companies'!$C$2:$L$28,6,FALSE),0)</f>
        <v>0</v>
      </c>
      <c r="I259" s="49"/>
      <c r="J259" s="2"/>
      <c r="K259" s="49">
        <f>_xlfn.IFNA(VLOOKUP(Table2[[#This Row],[Website]],'Contacted Companies'!$C$2:$L$28,9,FALSE),0)</f>
        <v>0</v>
      </c>
      <c r="L259" s="49">
        <f>_xlfn.IFNA(VLOOKUP(Table2[[#This Row],[Website]],'Contacted Companies'!$C$2:$L$28,10,FALSE),0)</f>
        <v>0</v>
      </c>
      <c r="M259">
        <f>_xlfn.IFNA(VLOOKUP(Table2[[#This Row],[Website]],'Contacted Companies'!$C$2:$L$28,11,FALSE),0)</f>
        <v>0</v>
      </c>
      <c r="N259" s="90"/>
      <c r="O259" s="90"/>
      <c r="P259" s="90"/>
      <c r="Q259" s="90"/>
    </row>
    <row r="260" spans="1:17" hidden="1" x14ac:dyDescent="0.55000000000000004">
      <c r="A260" s="27">
        <v>259</v>
      </c>
      <c r="B260" s="23" t="s">
        <v>948</v>
      </c>
      <c r="C260" s="34"/>
      <c r="D260" s="23">
        <f>IF('Final List'!$C260=0,0,1)</f>
        <v>0</v>
      </c>
      <c r="E260" s="23"/>
      <c r="F260" s="23"/>
      <c r="G260" s="49">
        <f>_xlfn.IFNA(VLOOKUP(Table2[[#This Row],[Website]],'Contacted Companies'!$C$2:$L$28,5,FALSE),0)</f>
        <v>0</v>
      </c>
      <c r="H260" s="49">
        <f>_xlfn.IFNA(VLOOKUP(Table2[[#This Row],[Website]],'Contacted Companies'!$C$2:$L$28,6,FALSE),0)</f>
        <v>0</v>
      </c>
      <c r="I260" s="48"/>
      <c r="J260" s="44"/>
      <c r="K260" s="49">
        <f>_xlfn.IFNA(VLOOKUP(Table2[[#This Row],[Website]],'Contacted Companies'!$C$2:$L$28,9,FALSE),0)</f>
        <v>0</v>
      </c>
      <c r="L260" s="49">
        <f>_xlfn.IFNA(VLOOKUP(Table2[[#This Row],[Website]],'Contacted Companies'!$C$2:$L$28,10,FALSE),0)</f>
        <v>0</v>
      </c>
      <c r="M260">
        <f>_xlfn.IFNA(VLOOKUP(Table2[[#This Row],[Website]],'Contacted Companies'!$C$2:$L$28,11,FALSE),0)</f>
        <v>0</v>
      </c>
      <c r="N260" s="90"/>
      <c r="O260" s="90"/>
      <c r="P260" s="90"/>
      <c r="Q260" s="90"/>
    </row>
    <row r="261" spans="1:17" hidden="1" x14ac:dyDescent="0.55000000000000004">
      <c r="A261" s="28">
        <v>260</v>
      </c>
      <c r="B261" s="24" t="s">
        <v>949</v>
      </c>
      <c r="C261" s="31" t="s">
        <v>950</v>
      </c>
      <c r="D261" s="24">
        <f>IF('Final List'!$C261=0,0,1)</f>
        <v>1</v>
      </c>
      <c r="E261" s="24"/>
      <c r="F261" s="24"/>
      <c r="G261" s="49">
        <f>_xlfn.IFNA(VLOOKUP(Table2[[#This Row],[Website]],'Contacted Companies'!$C$2:$L$28,5,FALSE),0)</f>
        <v>0</v>
      </c>
      <c r="H261" s="49">
        <f>_xlfn.IFNA(VLOOKUP(Table2[[#This Row],[Website]],'Contacted Companies'!$C$2:$L$28,6,FALSE),0)</f>
        <v>0</v>
      </c>
      <c r="I261" s="49"/>
      <c r="J261" s="2"/>
      <c r="K261" s="49">
        <f>_xlfn.IFNA(VLOOKUP(Table2[[#This Row],[Website]],'Contacted Companies'!$C$2:$L$28,9,FALSE),0)</f>
        <v>0</v>
      </c>
      <c r="L261" s="49">
        <f>_xlfn.IFNA(VLOOKUP(Table2[[#This Row],[Website]],'Contacted Companies'!$C$2:$L$28,10,FALSE),0)</f>
        <v>0</v>
      </c>
      <c r="M261">
        <f>_xlfn.IFNA(VLOOKUP(Table2[[#This Row],[Website]],'Contacted Companies'!$C$2:$L$28,11,FALSE),0)</f>
        <v>0</v>
      </c>
      <c r="N261" s="90"/>
      <c r="O261" s="90"/>
      <c r="P261" s="90"/>
      <c r="Q261" s="90"/>
    </row>
    <row r="262" spans="1:17" hidden="1" x14ac:dyDescent="0.55000000000000004">
      <c r="A262" s="27">
        <v>261</v>
      </c>
      <c r="B262" s="23" t="s">
        <v>951</v>
      </c>
      <c r="C262" s="34" t="s">
        <v>952</v>
      </c>
      <c r="D262" s="23">
        <f>IF('Final List'!$C262=0,0,1)</f>
        <v>1</v>
      </c>
      <c r="E262" s="23" t="s">
        <v>19</v>
      </c>
      <c r="F262" s="23"/>
      <c r="G262" s="49">
        <f>_xlfn.IFNA(VLOOKUP(Table2[[#This Row],[Website]],'Contacted Companies'!$C$2:$L$28,5,FALSE),0)</f>
        <v>0</v>
      </c>
      <c r="H262" s="49">
        <f>_xlfn.IFNA(VLOOKUP(Table2[[#This Row],[Website]],'Contacted Companies'!$C$2:$L$28,6,FALSE),0)</f>
        <v>0</v>
      </c>
      <c r="I262" s="48"/>
      <c r="J262" s="44"/>
      <c r="K262" s="49">
        <f>_xlfn.IFNA(VLOOKUP(Table2[[#This Row],[Website]],'Contacted Companies'!$C$2:$L$28,9,FALSE),0)</f>
        <v>0</v>
      </c>
      <c r="L262" s="49">
        <f>_xlfn.IFNA(VLOOKUP(Table2[[#This Row],[Website]],'Contacted Companies'!$C$2:$L$28,10,FALSE),0)</f>
        <v>0</v>
      </c>
      <c r="M262">
        <f>_xlfn.IFNA(VLOOKUP(Table2[[#This Row],[Website]],'Contacted Companies'!$C$2:$L$28,11,FALSE),0)</f>
        <v>0</v>
      </c>
      <c r="N262" s="90"/>
      <c r="O262" s="90"/>
      <c r="P262" s="90"/>
      <c r="Q262" s="90"/>
    </row>
    <row r="263" spans="1:17" ht="100.8" hidden="1" x14ac:dyDescent="0.55000000000000004">
      <c r="A263" s="28">
        <v>262</v>
      </c>
      <c r="B263" s="24" t="s">
        <v>953</v>
      </c>
      <c r="C263" s="31" t="s">
        <v>954</v>
      </c>
      <c r="D263" s="24">
        <f>IF('Final List'!$C263=0,0,1)</f>
        <v>1</v>
      </c>
      <c r="E263" s="24" t="s">
        <v>19</v>
      </c>
      <c r="F263" s="24"/>
      <c r="G263" s="49" t="str">
        <f>_xlfn.IFNA(VLOOKUP(Table2[[#This Row],[Website]],'Contacted Companies'!$C$2:$L$28,5,FALSE),0)</f>
        <v>window treatment manufacturer</v>
      </c>
      <c r="H263" s="49" t="str">
        <f>_xlfn.IFNA(VLOOKUP(Table2[[#This Row],[Website]],'Contacted Companies'!$C$2:$L$28,6,FALSE),0)</f>
        <v>Advantage II Faux Wood Blinds, Sheer Radiance , Fabric Verticals, Caslan Roman Shades, Tansitions/Visions Shading Collection, Vienna Sheer Horizontals, 2" and 3.5" PVC Verticals, 2" PVC Horizontals, Sheer Shadings, Woven Woods, 2" &amp; 2.5" Wood Blinds, Honeycomb Shades, Honeycomb Longitude, Premeir Aluminum Blinds, Roller Shades, Roller Shade Panel Glides, Woven Wood Vertiglide, Norman Shutters, Mirasol Shutters</v>
      </c>
      <c r="I263" s="49"/>
      <c r="J263" s="2"/>
      <c r="K263" s="49">
        <f>_xlfn.IFNA(VLOOKUP(Table2[[#This Row],[Website]],'Contacted Companies'!$C$2:$L$28,9,FALSE),0)</f>
        <v>0</v>
      </c>
      <c r="L263" s="49">
        <f>_xlfn.IFNA(VLOOKUP(Table2[[#This Row],[Website]],'Contacted Companies'!$C$2:$L$28,10,FALSE),0)</f>
        <v>0</v>
      </c>
      <c r="M263" t="e">
        <f>_xlfn.IFNA(VLOOKUP(Table2[[#This Row],[Website]],'Contacted Companies'!$C$2:$L$28,11,FALSE),0)</f>
        <v>#REF!</v>
      </c>
      <c r="N263" s="90"/>
      <c r="O263" s="90"/>
      <c r="P263" s="90"/>
      <c r="Q263" s="90"/>
    </row>
    <row r="264" spans="1:17" hidden="1" x14ac:dyDescent="0.55000000000000004">
      <c r="A264" s="27">
        <v>263</v>
      </c>
      <c r="B264" s="23" t="s">
        <v>955</v>
      </c>
      <c r="C264" s="34" t="s">
        <v>956</v>
      </c>
      <c r="D264" s="23">
        <f>IF('Final List'!$C264=0,0,1)</f>
        <v>1</v>
      </c>
      <c r="E264" s="23"/>
      <c r="F264" s="23"/>
      <c r="G264" s="49">
        <f>_xlfn.IFNA(VLOOKUP(Table2[[#This Row],[Website]],'Contacted Companies'!$C$2:$L$28,5,FALSE),0)</f>
        <v>0</v>
      </c>
      <c r="H264" s="49">
        <f>_xlfn.IFNA(VLOOKUP(Table2[[#This Row],[Website]],'Contacted Companies'!$C$2:$L$28,6,FALSE),0)</f>
        <v>0</v>
      </c>
      <c r="I264" s="48"/>
      <c r="J264" s="44"/>
      <c r="K264" s="49">
        <f>_xlfn.IFNA(VLOOKUP(Table2[[#This Row],[Website]],'Contacted Companies'!$C$2:$L$28,9,FALSE),0)</f>
        <v>0</v>
      </c>
      <c r="L264" s="49">
        <f>_xlfn.IFNA(VLOOKUP(Table2[[#This Row],[Website]],'Contacted Companies'!$C$2:$L$28,10,FALSE),0)</f>
        <v>0</v>
      </c>
      <c r="M264">
        <f>_xlfn.IFNA(VLOOKUP(Table2[[#This Row],[Website]],'Contacted Companies'!$C$2:$L$28,11,FALSE),0)</f>
        <v>0</v>
      </c>
      <c r="N264" s="90"/>
      <c r="O264" s="90"/>
      <c r="P264" s="90"/>
      <c r="Q264" s="90"/>
    </row>
    <row r="265" spans="1:17" hidden="1" x14ac:dyDescent="0.55000000000000004">
      <c r="A265" s="28">
        <v>264</v>
      </c>
      <c r="B265" s="24" t="s">
        <v>957</v>
      </c>
      <c r="C265" s="31" t="s">
        <v>958</v>
      </c>
      <c r="D265" s="24">
        <f>IF('Final List'!$C265=0,0,1)</f>
        <v>1</v>
      </c>
      <c r="E265" s="24"/>
      <c r="F265" s="24"/>
      <c r="G265" s="49">
        <f>_xlfn.IFNA(VLOOKUP(Table2[[#This Row],[Website]],'Contacted Companies'!$C$2:$L$28,5,FALSE),0)</f>
        <v>0</v>
      </c>
      <c r="H265" s="49">
        <f>_xlfn.IFNA(VLOOKUP(Table2[[#This Row],[Website]],'Contacted Companies'!$C$2:$L$28,6,FALSE),0)</f>
        <v>0</v>
      </c>
      <c r="I265" s="49"/>
      <c r="J265" s="2"/>
      <c r="K265" s="49">
        <f>_xlfn.IFNA(VLOOKUP(Table2[[#This Row],[Website]],'Contacted Companies'!$C$2:$L$28,9,FALSE),0)</f>
        <v>0</v>
      </c>
      <c r="L265" s="49">
        <f>_xlfn.IFNA(VLOOKUP(Table2[[#This Row],[Website]],'Contacted Companies'!$C$2:$L$28,10,FALSE),0)</f>
        <v>0</v>
      </c>
      <c r="M265">
        <f>_xlfn.IFNA(VLOOKUP(Table2[[#This Row],[Website]],'Contacted Companies'!$C$2:$L$28,11,FALSE),0)</f>
        <v>0</v>
      </c>
      <c r="N265" s="90"/>
      <c r="O265" s="90"/>
      <c r="P265" s="90"/>
      <c r="Q265" s="90"/>
    </row>
    <row r="266" spans="1:17" hidden="1" x14ac:dyDescent="0.55000000000000004">
      <c r="A266" s="27">
        <v>265</v>
      </c>
      <c r="B266" s="23" t="s">
        <v>959</v>
      </c>
      <c r="C266" s="34" t="s">
        <v>960</v>
      </c>
      <c r="D266" s="23">
        <f>IF('Final List'!$C266=0,0,1)</f>
        <v>1</v>
      </c>
      <c r="E266" s="23"/>
      <c r="F266" s="23"/>
      <c r="G266" s="49">
        <f>_xlfn.IFNA(VLOOKUP(Table2[[#This Row],[Website]],'Contacted Companies'!$C$2:$L$28,5,FALSE),0)</f>
        <v>0</v>
      </c>
      <c r="H266" s="49">
        <f>_xlfn.IFNA(VLOOKUP(Table2[[#This Row],[Website]],'Contacted Companies'!$C$2:$L$28,6,FALSE),0)</f>
        <v>0</v>
      </c>
      <c r="I266" s="48"/>
      <c r="J266" s="44"/>
      <c r="K266" s="49">
        <f>_xlfn.IFNA(VLOOKUP(Table2[[#This Row],[Website]],'Contacted Companies'!$C$2:$L$28,9,FALSE),0)</f>
        <v>0</v>
      </c>
      <c r="L266" s="49">
        <f>_xlfn.IFNA(VLOOKUP(Table2[[#This Row],[Website]],'Contacted Companies'!$C$2:$L$28,10,FALSE),0)</f>
        <v>0</v>
      </c>
      <c r="M266">
        <f>_xlfn.IFNA(VLOOKUP(Table2[[#This Row],[Website]],'Contacted Companies'!$C$2:$L$28,11,FALSE),0)</f>
        <v>0</v>
      </c>
      <c r="N266" s="90"/>
      <c r="O266" s="90"/>
      <c r="P266" s="90"/>
      <c r="Q266" s="90"/>
    </row>
    <row r="267" spans="1:17" hidden="1" x14ac:dyDescent="0.55000000000000004">
      <c r="A267" s="28">
        <v>266</v>
      </c>
      <c r="B267" s="24" t="s">
        <v>961</v>
      </c>
      <c r="C267" s="31" t="s">
        <v>962</v>
      </c>
      <c r="D267" s="24">
        <f>IF('Final List'!$C267=0,0,1)</f>
        <v>1</v>
      </c>
      <c r="E267" s="24"/>
      <c r="F267" s="24"/>
      <c r="G267" s="49">
        <f>_xlfn.IFNA(VLOOKUP(Table2[[#This Row],[Website]],'Contacted Companies'!$C$2:$L$28,5,FALSE),0)</f>
        <v>0</v>
      </c>
      <c r="H267" s="49">
        <f>_xlfn.IFNA(VLOOKUP(Table2[[#This Row],[Website]],'Contacted Companies'!$C$2:$L$28,6,FALSE),0)</f>
        <v>0</v>
      </c>
      <c r="I267" s="49"/>
      <c r="J267" s="2"/>
      <c r="K267" s="49">
        <f>_xlfn.IFNA(VLOOKUP(Table2[[#This Row],[Website]],'Contacted Companies'!$C$2:$L$28,9,FALSE),0)</f>
        <v>0</v>
      </c>
      <c r="L267" s="49">
        <f>_xlfn.IFNA(VLOOKUP(Table2[[#This Row],[Website]],'Contacted Companies'!$C$2:$L$28,10,FALSE),0)</f>
        <v>0</v>
      </c>
      <c r="M267">
        <f>_xlfn.IFNA(VLOOKUP(Table2[[#This Row],[Website]],'Contacted Companies'!$C$2:$L$28,11,FALSE),0)</f>
        <v>0</v>
      </c>
      <c r="N267" s="90"/>
      <c r="O267" s="90"/>
      <c r="P267" s="90"/>
      <c r="Q267" s="90"/>
    </row>
    <row r="268" spans="1:17" hidden="1" x14ac:dyDescent="0.55000000000000004">
      <c r="A268" s="27">
        <v>267</v>
      </c>
      <c r="B268" s="23" t="s">
        <v>963</v>
      </c>
      <c r="C268" s="34" t="s">
        <v>964</v>
      </c>
      <c r="D268" s="23">
        <f>IF('Final List'!$C268=0,0,1)</f>
        <v>1</v>
      </c>
      <c r="E268" s="23"/>
      <c r="F268" s="23"/>
      <c r="G268" s="49">
        <f>_xlfn.IFNA(VLOOKUP(Table2[[#This Row],[Website]],'Contacted Companies'!$C$2:$L$28,5,FALSE),0)</f>
        <v>0</v>
      </c>
      <c r="H268" s="49">
        <f>_xlfn.IFNA(VLOOKUP(Table2[[#This Row],[Website]],'Contacted Companies'!$C$2:$L$28,6,FALSE),0)</f>
        <v>0</v>
      </c>
      <c r="I268" s="48"/>
      <c r="J268" s="44"/>
      <c r="K268" s="49">
        <f>_xlfn.IFNA(VLOOKUP(Table2[[#This Row],[Website]],'Contacted Companies'!$C$2:$L$28,9,FALSE),0)</f>
        <v>0</v>
      </c>
      <c r="L268" s="49">
        <f>_xlfn.IFNA(VLOOKUP(Table2[[#This Row],[Website]],'Contacted Companies'!$C$2:$L$28,10,FALSE),0)</f>
        <v>0</v>
      </c>
      <c r="M268">
        <f>_xlfn.IFNA(VLOOKUP(Table2[[#This Row],[Website]],'Contacted Companies'!$C$2:$L$28,11,FALSE),0)</f>
        <v>0</v>
      </c>
      <c r="N268" s="90"/>
      <c r="O268" s="90"/>
      <c r="P268" s="90"/>
      <c r="Q268" s="90"/>
    </row>
    <row r="269" spans="1:17" hidden="1" x14ac:dyDescent="0.55000000000000004">
      <c r="A269" s="28">
        <v>268</v>
      </c>
      <c r="B269" s="24" t="s">
        <v>965</v>
      </c>
      <c r="C269" s="33" t="s">
        <v>966</v>
      </c>
      <c r="D269" s="24">
        <f>IF('Final List'!$C269=0,0,1)</f>
        <v>1</v>
      </c>
      <c r="E269" s="24"/>
      <c r="F269" s="24"/>
      <c r="G269" s="49">
        <f>_xlfn.IFNA(VLOOKUP(Table2[[#This Row],[Website]],'Contacted Companies'!$C$2:$L$28,5,FALSE),0)</f>
        <v>0</v>
      </c>
      <c r="H269" s="49">
        <f>_xlfn.IFNA(VLOOKUP(Table2[[#This Row],[Website]],'Contacted Companies'!$C$2:$L$28,6,FALSE),0)</f>
        <v>0</v>
      </c>
      <c r="I269" s="49"/>
      <c r="J269" s="2"/>
      <c r="K269" s="49">
        <f>_xlfn.IFNA(VLOOKUP(Table2[[#This Row],[Website]],'Contacted Companies'!$C$2:$L$28,9,FALSE),0)</f>
        <v>0</v>
      </c>
      <c r="L269" s="49">
        <f>_xlfn.IFNA(VLOOKUP(Table2[[#This Row],[Website]],'Contacted Companies'!$C$2:$L$28,10,FALSE),0)</f>
        <v>0</v>
      </c>
      <c r="M269">
        <f>_xlfn.IFNA(VLOOKUP(Table2[[#This Row],[Website]],'Contacted Companies'!$C$2:$L$28,11,FALSE),0)</f>
        <v>0</v>
      </c>
      <c r="N269" s="90"/>
      <c r="O269" s="90"/>
      <c r="P269" s="90"/>
      <c r="Q269" s="90"/>
    </row>
    <row r="270" spans="1:17" hidden="1" x14ac:dyDescent="0.55000000000000004">
      <c r="A270" s="27">
        <v>269</v>
      </c>
      <c r="B270" s="23" t="s">
        <v>967</v>
      </c>
      <c r="C270" s="34" t="s">
        <v>968</v>
      </c>
      <c r="D270" s="23">
        <f>IF('Final List'!$C270=0,0,1)</f>
        <v>1</v>
      </c>
      <c r="E270" s="23" t="s">
        <v>19</v>
      </c>
      <c r="F270" s="23"/>
      <c r="G270" s="49">
        <f>_xlfn.IFNA(VLOOKUP(Table2[[#This Row],[Website]],'Contacted Companies'!$C$2:$L$28,5,FALSE),0)</f>
        <v>0</v>
      </c>
      <c r="H270" s="49">
        <f>_xlfn.IFNA(VLOOKUP(Table2[[#This Row],[Website]],'Contacted Companies'!$C$2:$L$28,6,FALSE),0)</f>
        <v>0</v>
      </c>
      <c r="I270" s="48"/>
      <c r="J270" s="44"/>
      <c r="K270" s="49">
        <f>_xlfn.IFNA(VLOOKUP(Table2[[#This Row],[Website]],'Contacted Companies'!$C$2:$L$28,9,FALSE),0)</f>
        <v>0</v>
      </c>
      <c r="L270" s="49">
        <f>_xlfn.IFNA(VLOOKUP(Table2[[#This Row],[Website]],'Contacted Companies'!$C$2:$L$28,10,FALSE),0)</f>
        <v>0</v>
      </c>
      <c r="M270">
        <f>_xlfn.IFNA(VLOOKUP(Table2[[#This Row],[Website]],'Contacted Companies'!$C$2:$L$28,11,FALSE),0)</f>
        <v>0</v>
      </c>
      <c r="N270" s="90"/>
      <c r="O270" s="90"/>
      <c r="P270" s="90"/>
      <c r="Q270" s="90"/>
    </row>
    <row r="271" spans="1:17" hidden="1" x14ac:dyDescent="0.55000000000000004">
      <c r="A271" s="28">
        <v>270</v>
      </c>
      <c r="B271" s="24" t="s">
        <v>969</v>
      </c>
      <c r="C271" s="31" t="s">
        <v>970</v>
      </c>
      <c r="D271" s="24">
        <f>IF('Final List'!$C271=0,0,1)</f>
        <v>1</v>
      </c>
      <c r="E271" s="24" t="s">
        <v>19</v>
      </c>
      <c r="F271" s="24"/>
      <c r="G271" s="49">
        <f>_xlfn.IFNA(VLOOKUP(Table2[[#This Row],[Website]],'Contacted Companies'!$C$2:$L$28,5,FALSE),0)</f>
        <v>0</v>
      </c>
      <c r="H271" s="49">
        <f>_xlfn.IFNA(VLOOKUP(Table2[[#This Row],[Website]],'Contacted Companies'!$C$2:$L$28,6,FALSE),0)</f>
        <v>0</v>
      </c>
      <c r="I271" s="49"/>
      <c r="J271" s="2"/>
      <c r="K271" s="49">
        <f>_xlfn.IFNA(VLOOKUP(Table2[[#This Row],[Website]],'Contacted Companies'!$C$2:$L$28,9,FALSE),0)</f>
        <v>0</v>
      </c>
      <c r="L271" s="49">
        <f>_xlfn.IFNA(VLOOKUP(Table2[[#This Row],[Website]],'Contacted Companies'!$C$2:$L$28,10,FALSE),0)</f>
        <v>0</v>
      </c>
      <c r="M271">
        <f>_xlfn.IFNA(VLOOKUP(Table2[[#This Row],[Website]],'Contacted Companies'!$C$2:$L$28,11,FALSE),0)</f>
        <v>0</v>
      </c>
      <c r="N271" s="90"/>
      <c r="O271" s="90"/>
      <c r="P271" s="90"/>
      <c r="Q271" s="90"/>
    </row>
    <row r="272" spans="1:17" hidden="1" x14ac:dyDescent="0.55000000000000004">
      <c r="A272" s="27">
        <v>271</v>
      </c>
      <c r="B272" s="23" t="s">
        <v>971</v>
      </c>
      <c r="C272" s="34">
        <v>0</v>
      </c>
      <c r="D272" s="23">
        <f>IF('Final List'!$C272=0,0,1)</f>
        <v>0</v>
      </c>
      <c r="E272" s="23"/>
      <c r="F272" s="23"/>
      <c r="G272" s="49">
        <f>_xlfn.IFNA(VLOOKUP(Table2[[#This Row],[Website]],'Contacted Companies'!$C$2:$L$28,5,FALSE),0)</f>
        <v>0</v>
      </c>
      <c r="H272" s="49">
        <f>_xlfn.IFNA(VLOOKUP(Table2[[#This Row],[Website]],'Contacted Companies'!$C$2:$L$28,6,FALSE),0)</f>
        <v>0</v>
      </c>
      <c r="I272" s="48"/>
      <c r="J272" s="44"/>
      <c r="K272" s="49">
        <f>_xlfn.IFNA(VLOOKUP(Table2[[#This Row],[Website]],'Contacted Companies'!$C$2:$L$28,9,FALSE),0)</f>
        <v>0</v>
      </c>
      <c r="L272" s="49">
        <f>_xlfn.IFNA(VLOOKUP(Table2[[#This Row],[Website]],'Contacted Companies'!$C$2:$L$28,10,FALSE),0)</f>
        <v>0</v>
      </c>
      <c r="M272">
        <f>_xlfn.IFNA(VLOOKUP(Table2[[#This Row],[Website]],'Contacted Companies'!$C$2:$L$28,11,FALSE),0)</f>
        <v>0</v>
      </c>
      <c r="N272" s="90"/>
      <c r="O272" s="90"/>
      <c r="P272" s="90"/>
      <c r="Q272" s="90"/>
    </row>
    <row r="273" spans="1:17" hidden="1" x14ac:dyDescent="0.55000000000000004">
      <c r="A273" s="28">
        <v>272</v>
      </c>
      <c r="B273" s="24" t="s">
        <v>972</v>
      </c>
      <c r="C273" s="31" t="s">
        <v>973</v>
      </c>
      <c r="D273" s="24">
        <f>IF('Final List'!$C273=0,0,1)</f>
        <v>1</v>
      </c>
      <c r="E273" s="24"/>
      <c r="F273" s="24"/>
      <c r="G273" s="49">
        <f>_xlfn.IFNA(VLOOKUP(Table2[[#This Row],[Website]],'Contacted Companies'!$C$2:$L$28,5,FALSE),0)</f>
        <v>0</v>
      </c>
      <c r="H273" s="49">
        <f>_xlfn.IFNA(VLOOKUP(Table2[[#This Row],[Website]],'Contacted Companies'!$C$2:$L$28,6,FALSE),0)</f>
        <v>0</v>
      </c>
      <c r="I273" s="49"/>
      <c r="J273" s="2"/>
      <c r="K273" s="49">
        <f>_xlfn.IFNA(VLOOKUP(Table2[[#This Row],[Website]],'Contacted Companies'!$C$2:$L$28,9,FALSE),0)</f>
        <v>0</v>
      </c>
      <c r="L273" s="49">
        <f>_xlfn.IFNA(VLOOKUP(Table2[[#This Row],[Website]],'Contacted Companies'!$C$2:$L$28,10,FALSE),0)</f>
        <v>0</v>
      </c>
      <c r="M273">
        <f>_xlfn.IFNA(VLOOKUP(Table2[[#This Row],[Website]],'Contacted Companies'!$C$2:$L$28,11,FALSE),0)</f>
        <v>0</v>
      </c>
      <c r="N273" s="90"/>
      <c r="O273" s="90"/>
      <c r="P273" s="90"/>
      <c r="Q273" s="90"/>
    </row>
    <row r="274" spans="1:17" hidden="1" x14ac:dyDescent="0.55000000000000004">
      <c r="A274" s="27">
        <v>273</v>
      </c>
      <c r="B274" s="23" t="s">
        <v>974</v>
      </c>
      <c r="C274" s="34" t="s">
        <v>975</v>
      </c>
      <c r="D274" s="23">
        <f>IF('Final List'!$C274=0,0,1)</f>
        <v>1</v>
      </c>
      <c r="E274" s="23"/>
      <c r="F274" s="23"/>
      <c r="G274" s="49">
        <f>_xlfn.IFNA(VLOOKUP(Table2[[#This Row],[Website]],'Contacted Companies'!$C$2:$L$28,5,FALSE),0)</f>
        <v>0</v>
      </c>
      <c r="H274" s="49">
        <f>_xlfn.IFNA(VLOOKUP(Table2[[#This Row],[Website]],'Contacted Companies'!$C$2:$L$28,6,FALSE),0)</f>
        <v>0</v>
      </c>
      <c r="I274" s="48"/>
      <c r="J274" s="44"/>
      <c r="K274" s="49">
        <f>_xlfn.IFNA(VLOOKUP(Table2[[#This Row],[Website]],'Contacted Companies'!$C$2:$L$28,9,FALSE),0)</f>
        <v>0</v>
      </c>
      <c r="L274" s="49">
        <f>_xlfn.IFNA(VLOOKUP(Table2[[#This Row],[Website]],'Contacted Companies'!$C$2:$L$28,10,FALSE),0)</f>
        <v>0</v>
      </c>
      <c r="M274">
        <f>_xlfn.IFNA(VLOOKUP(Table2[[#This Row],[Website]],'Contacted Companies'!$C$2:$L$28,11,FALSE),0)</f>
        <v>0</v>
      </c>
      <c r="N274" s="90"/>
      <c r="O274" s="90"/>
      <c r="P274" s="90"/>
      <c r="Q274" s="90"/>
    </row>
    <row r="275" spans="1:17" hidden="1" x14ac:dyDescent="0.55000000000000004">
      <c r="A275" s="28">
        <v>274</v>
      </c>
      <c r="B275" s="24" t="s">
        <v>976</v>
      </c>
      <c r="C275" s="31">
        <v>0</v>
      </c>
      <c r="D275" s="24">
        <f>IF('Final List'!$C275=0,0,1)</f>
        <v>0</v>
      </c>
      <c r="E275" s="24"/>
      <c r="F275" s="24">
        <v>0</v>
      </c>
      <c r="G275" s="49">
        <f>_xlfn.IFNA(VLOOKUP(Table2[[#This Row],[Website]],'Contacted Companies'!$C$2:$L$28,5,FALSE),0)</f>
        <v>0</v>
      </c>
      <c r="H275" s="49">
        <f>_xlfn.IFNA(VLOOKUP(Table2[[#This Row],[Website]],'Contacted Companies'!$C$2:$L$28,6,FALSE),0)</f>
        <v>0</v>
      </c>
      <c r="I275" s="49"/>
      <c r="J275" s="2"/>
      <c r="K275" s="49">
        <f>_xlfn.IFNA(VLOOKUP(Table2[[#This Row],[Website]],'Contacted Companies'!$C$2:$L$28,9,FALSE),0)</f>
        <v>0</v>
      </c>
      <c r="L275" s="49">
        <f>_xlfn.IFNA(VLOOKUP(Table2[[#This Row],[Website]],'Contacted Companies'!$C$2:$L$28,10,FALSE),0)</f>
        <v>0</v>
      </c>
      <c r="M275">
        <f>_xlfn.IFNA(VLOOKUP(Table2[[#This Row],[Website]],'Contacted Companies'!$C$2:$L$28,11,FALSE),0)</f>
        <v>0</v>
      </c>
      <c r="N275" s="90"/>
      <c r="O275" s="90"/>
      <c r="P275" s="90"/>
      <c r="Q275" s="90"/>
    </row>
    <row r="276" spans="1:17" hidden="1" x14ac:dyDescent="0.55000000000000004">
      <c r="A276" s="27">
        <v>275</v>
      </c>
      <c r="B276" s="23" t="s">
        <v>977</v>
      </c>
      <c r="C276" s="34">
        <v>0</v>
      </c>
      <c r="D276" s="23">
        <f>IF('Final List'!$C276=0,0,1)</f>
        <v>0</v>
      </c>
      <c r="E276" s="23"/>
      <c r="F276" s="23"/>
      <c r="G276" s="49">
        <f>_xlfn.IFNA(VLOOKUP(Table2[[#This Row],[Website]],'Contacted Companies'!$C$2:$L$28,5,FALSE),0)</f>
        <v>0</v>
      </c>
      <c r="H276" s="49">
        <f>_xlfn.IFNA(VLOOKUP(Table2[[#This Row],[Website]],'Contacted Companies'!$C$2:$L$28,6,FALSE),0)</f>
        <v>0</v>
      </c>
      <c r="I276" s="48"/>
      <c r="J276" s="44"/>
      <c r="K276" s="49">
        <f>_xlfn.IFNA(VLOOKUP(Table2[[#This Row],[Website]],'Contacted Companies'!$C$2:$L$28,9,FALSE),0)</f>
        <v>0</v>
      </c>
      <c r="L276" s="49">
        <f>_xlfn.IFNA(VLOOKUP(Table2[[#This Row],[Website]],'Contacted Companies'!$C$2:$L$28,10,FALSE),0)</f>
        <v>0</v>
      </c>
      <c r="M276">
        <f>_xlfn.IFNA(VLOOKUP(Table2[[#This Row],[Website]],'Contacted Companies'!$C$2:$L$28,11,FALSE),0)</f>
        <v>0</v>
      </c>
      <c r="N276" s="90"/>
      <c r="O276" s="90"/>
      <c r="P276" s="90"/>
      <c r="Q276" s="90"/>
    </row>
    <row r="277" spans="1:17" hidden="1" x14ac:dyDescent="0.55000000000000004">
      <c r="A277" s="28">
        <v>276</v>
      </c>
      <c r="B277" s="24" t="s">
        <v>978</v>
      </c>
      <c r="C277" s="33" t="s">
        <v>979</v>
      </c>
      <c r="D277" s="24">
        <f>IF('Final List'!$C277=0,0,1)</f>
        <v>1</v>
      </c>
      <c r="E277" s="24" t="s">
        <v>27</v>
      </c>
      <c r="F277" s="24"/>
      <c r="G277" s="49">
        <f>_xlfn.IFNA(VLOOKUP(Table2[[#This Row],[Website]],'Contacted Companies'!$C$2:$L$28,5,FALSE),0)</f>
        <v>0</v>
      </c>
      <c r="H277" s="49">
        <f>_xlfn.IFNA(VLOOKUP(Table2[[#This Row],[Website]],'Contacted Companies'!$C$2:$L$28,6,FALSE),0)</f>
        <v>0</v>
      </c>
      <c r="I277" s="49"/>
      <c r="J277" s="2"/>
      <c r="K277" s="49">
        <f>_xlfn.IFNA(VLOOKUP(Table2[[#This Row],[Website]],'Contacted Companies'!$C$2:$L$28,9,FALSE),0)</f>
        <v>0</v>
      </c>
      <c r="L277" s="49">
        <f>_xlfn.IFNA(VLOOKUP(Table2[[#This Row],[Website]],'Contacted Companies'!$C$2:$L$28,10,FALSE),0)</f>
        <v>0</v>
      </c>
      <c r="M277">
        <f>_xlfn.IFNA(VLOOKUP(Table2[[#This Row],[Website]],'Contacted Companies'!$C$2:$L$28,11,FALSE),0)</f>
        <v>0</v>
      </c>
      <c r="N277" s="90"/>
      <c r="O277" s="90"/>
      <c r="P277" s="90"/>
      <c r="Q277" s="90"/>
    </row>
    <row r="278" spans="1:17" hidden="1" x14ac:dyDescent="0.55000000000000004">
      <c r="A278" s="27">
        <v>277</v>
      </c>
      <c r="B278" s="23" t="s">
        <v>980</v>
      </c>
      <c r="C278" s="34" t="s">
        <v>981</v>
      </c>
      <c r="D278" s="23">
        <f>IF('Final List'!$C278=0,0,1)</f>
        <v>1</v>
      </c>
      <c r="E278" s="23"/>
      <c r="F278" s="23"/>
      <c r="G278" s="49">
        <f>_xlfn.IFNA(VLOOKUP(Table2[[#This Row],[Website]],'Contacted Companies'!$C$2:$L$28,5,FALSE),0)</f>
        <v>0</v>
      </c>
      <c r="H278" s="49">
        <f>_xlfn.IFNA(VLOOKUP(Table2[[#This Row],[Website]],'Contacted Companies'!$C$2:$L$28,6,FALSE),0)</f>
        <v>0</v>
      </c>
      <c r="I278" s="48"/>
      <c r="J278" s="44"/>
      <c r="K278" s="49">
        <f>_xlfn.IFNA(VLOOKUP(Table2[[#This Row],[Website]],'Contacted Companies'!$C$2:$L$28,9,FALSE),0)</f>
        <v>0</v>
      </c>
      <c r="L278" s="49">
        <f>_xlfn.IFNA(VLOOKUP(Table2[[#This Row],[Website]],'Contacted Companies'!$C$2:$L$28,10,FALSE),0)</f>
        <v>0</v>
      </c>
      <c r="M278">
        <f>_xlfn.IFNA(VLOOKUP(Table2[[#This Row],[Website]],'Contacted Companies'!$C$2:$L$28,11,FALSE),0)</f>
        <v>0</v>
      </c>
      <c r="N278" s="90"/>
      <c r="O278" s="90"/>
      <c r="P278" s="90"/>
      <c r="Q278" s="90"/>
    </row>
    <row r="279" spans="1:17" hidden="1" x14ac:dyDescent="0.55000000000000004">
      <c r="A279" s="28">
        <v>278</v>
      </c>
      <c r="B279" s="24" t="s">
        <v>982</v>
      </c>
      <c r="C279" s="33" t="s">
        <v>983</v>
      </c>
      <c r="D279" s="24">
        <f>IF('Final List'!$C279=0,0,1)</f>
        <v>1</v>
      </c>
      <c r="E279" s="24" t="s">
        <v>19</v>
      </c>
      <c r="F279" s="24"/>
      <c r="G279" s="49">
        <f>_xlfn.IFNA(VLOOKUP(Table2[[#This Row],[Website]],'Contacted Companies'!$C$2:$L$28,5,FALSE),0)</f>
        <v>0</v>
      </c>
      <c r="H279" s="49">
        <f>_xlfn.IFNA(VLOOKUP(Table2[[#This Row],[Website]],'Contacted Companies'!$C$2:$L$28,6,FALSE),0)</f>
        <v>0</v>
      </c>
      <c r="I279" s="49"/>
      <c r="J279" s="2"/>
      <c r="K279" s="49">
        <f>_xlfn.IFNA(VLOOKUP(Table2[[#This Row],[Website]],'Contacted Companies'!$C$2:$L$28,9,FALSE),0)</f>
        <v>0</v>
      </c>
      <c r="L279" s="49">
        <f>_xlfn.IFNA(VLOOKUP(Table2[[#This Row],[Website]],'Contacted Companies'!$C$2:$L$28,10,FALSE),0)</f>
        <v>0</v>
      </c>
      <c r="M279">
        <f>_xlfn.IFNA(VLOOKUP(Table2[[#This Row],[Website]],'Contacted Companies'!$C$2:$L$28,11,FALSE),0)</f>
        <v>0</v>
      </c>
      <c r="N279" s="90"/>
      <c r="O279" s="90"/>
      <c r="P279" s="90"/>
      <c r="Q279" s="90"/>
    </row>
    <row r="280" spans="1:17" hidden="1" x14ac:dyDescent="0.55000000000000004">
      <c r="A280" s="27">
        <v>279</v>
      </c>
      <c r="B280" s="23" t="s">
        <v>984</v>
      </c>
      <c r="C280" s="34" t="s">
        <v>985</v>
      </c>
      <c r="D280" s="23">
        <f>IF('Final List'!$C280=0,0,1)</f>
        <v>1</v>
      </c>
      <c r="E280" s="23"/>
      <c r="F280" s="23"/>
      <c r="G280" s="49">
        <f>_xlfn.IFNA(VLOOKUP(Table2[[#This Row],[Website]],'Contacted Companies'!$C$2:$L$28,5,FALSE),0)</f>
        <v>0</v>
      </c>
      <c r="H280" s="49">
        <f>_xlfn.IFNA(VLOOKUP(Table2[[#This Row],[Website]],'Contacted Companies'!$C$2:$L$28,6,FALSE),0)</f>
        <v>0</v>
      </c>
      <c r="I280" s="48"/>
      <c r="J280" s="44"/>
      <c r="K280" s="49">
        <f>_xlfn.IFNA(VLOOKUP(Table2[[#This Row],[Website]],'Contacted Companies'!$C$2:$L$28,9,FALSE),0)</f>
        <v>0</v>
      </c>
      <c r="L280" s="49">
        <f>_xlfn.IFNA(VLOOKUP(Table2[[#This Row],[Website]],'Contacted Companies'!$C$2:$L$28,10,FALSE),0)</f>
        <v>0</v>
      </c>
      <c r="M280">
        <f>_xlfn.IFNA(VLOOKUP(Table2[[#This Row],[Website]],'Contacted Companies'!$C$2:$L$28,11,FALSE),0)</f>
        <v>0</v>
      </c>
      <c r="N280" s="90"/>
      <c r="O280" s="90"/>
      <c r="P280" s="90"/>
      <c r="Q280" s="90"/>
    </row>
    <row r="281" spans="1:17" hidden="1" x14ac:dyDescent="0.55000000000000004">
      <c r="A281" s="28">
        <v>280</v>
      </c>
      <c r="B281" s="24" t="s">
        <v>986</v>
      </c>
      <c r="C281" s="33" t="s">
        <v>987</v>
      </c>
      <c r="D281" s="24">
        <f>IF('Final List'!$C281=0,0,1)</f>
        <v>1</v>
      </c>
      <c r="E281" s="24"/>
      <c r="F281" s="24"/>
      <c r="G281" s="49">
        <f>_xlfn.IFNA(VLOOKUP(Table2[[#This Row],[Website]],'Contacted Companies'!$C$2:$L$28,5,FALSE),0)</f>
        <v>0</v>
      </c>
      <c r="H281" s="49">
        <f>_xlfn.IFNA(VLOOKUP(Table2[[#This Row],[Website]],'Contacted Companies'!$C$2:$L$28,6,FALSE),0)</f>
        <v>0</v>
      </c>
      <c r="I281" s="49"/>
      <c r="J281" s="2"/>
      <c r="K281" s="49">
        <f>_xlfn.IFNA(VLOOKUP(Table2[[#This Row],[Website]],'Contacted Companies'!$C$2:$L$28,9,FALSE),0)</f>
        <v>0</v>
      </c>
      <c r="L281" s="49">
        <f>_xlfn.IFNA(VLOOKUP(Table2[[#This Row],[Website]],'Contacted Companies'!$C$2:$L$28,10,FALSE),0)</f>
        <v>0</v>
      </c>
      <c r="M281">
        <f>_xlfn.IFNA(VLOOKUP(Table2[[#This Row],[Website]],'Contacted Companies'!$C$2:$L$28,11,FALSE),0)</f>
        <v>0</v>
      </c>
      <c r="N281" s="90"/>
      <c r="O281" s="90"/>
      <c r="P281" s="90"/>
      <c r="Q281" s="90"/>
    </row>
    <row r="282" spans="1:17" hidden="1" x14ac:dyDescent="0.55000000000000004">
      <c r="A282" s="27">
        <v>281</v>
      </c>
      <c r="B282" s="23" t="s">
        <v>988</v>
      </c>
      <c r="C282" s="34" t="s">
        <v>989</v>
      </c>
      <c r="D282" s="23">
        <f>IF('Final List'!$C282=0,0,1)</f>
        <v>1</v>
      </c>
      <c r="E282" s="23"/>
      <c r="F282" s="23"/>
      <c r="G282" s="49">
        <f>_xlfn.IFNA(VLOOKUP(Table2[[#This Row],[Website]],'Contacted Companies'!$C$2:$L$28,5,FALSE),0)</f>
        <v>0</v>
      </c>
      <c r="H282" s="49">
        <f>_xlfn.IFNA(VLOOKUP(Table2[[#This Row],[Website]],'Contacted Companies'!$C$2:$L$28,6,FALSE),0)</f>
        <v>0</v>
      </c>
      <c r="I282" s="48"/>
      <c r="J282" s="44"/>
      <c r="K282" s="49">
        <f>_xlfn.IFNA(VLOOKUP(Table2[[#This Row],[Website]],'Contacted Companies'!$C$2:$L$28,9,FALSE),0)</f>
        <v>0</v>
      </c>
      <c r="L282" s="49">
        <f>_xlfn.IFNA(VLOOKUP(Table2[[#This Row],[Website]],'Contacted Companies'!$C$2:$L$28,10,FALSE),0)</f>
        <v>0</v>
      </c>
      <c r="M282">
        <f>_xlfn.IFNA(VLOOKUP(Table2[[#This Row],[Website]],'Contacted Companies'!$C$2:$L$28,11,FALSE),0)</f>
        <v>0</v>
      </c>
      <c r="N282" s="90"/>
      <c r="O282" s="90"/>
      <c r="P282" s="90"/>
      <c r="Q282" s="90"/>
    </row>
    <row r="283" spans="1:17" hidden="1" x14ac:dyDescent="0.55000000000000004">
      <c r="A283" s="28">
        <v>282</v>
      </c>
      <c r="B283" s="24" t="s">
        <v>990</v>
      </c>
      <c r="C283" s="31" t="s">
        <v>991</v>
      </c>
      <c r="D283" s="24">
        <f>IF('Final List'!$C283=0,0,1)</f>
        <v>1</v>
      </c>
      <c r="E283" s="24" t="s">
        <v>27</v>
      </c>
      <c r="F283" s="24"/>
      <c r="G283" s="49">
        <f>_xlfn.IFNA(VLOOKUP(Table2[[#This Row],[Website]],'Contacted Companies'!$C$2:$L$28,5,FALSE),0)</f>
        <v>0</v>
      </c>
      <c r="H283" s="49">
        <f>_xlfn.IFNA(VLOOKUP(Table2[[#This Row],[Website]],'Contacted Companies'!$C$2:$L$28,6,FALSE),0)</f>
        <v>0</v>
      </c>
      <c r="I283" s="49"/>
      <c r="J283" s="2"/>
      <c r="K283" s="49">
        <f>_xlfn.IFNA(VLOOKUP(Table2[[#This Row],[Website]],'Contacted Companies'!$C$2:$L$28,9,FALSE),0)</f>
        <v>0</v>
      </c>
      <c r="L283" s="49">
        <f>_xlfn.IFNA(VLOOKUP(Table2[[#This Row],[Website]],'Contacted Companies'!$C$2:$L$28,10,FALSE),0)</f>
        <v>0</v>
      </c>
      <c r="M283">
        <f>_xlfn.IFNA(VLOOKUP(Table2[[#This Row],[Website]],'Contacted Companies'!$C$2:$L$28,11,FALSE),0)</f>
        <v>0</v>
      </c>
      <c r="N283" s="90"/>
      <c r="O283" s="90"/>
      <c r="P283" s="90"/>
      <c r="Q283" s="90"/>
    </row>
    <row r="284" spans="1:17" hidden="1" x14ac:dyDescent="0.55000000000000004">
      <c r="A284" s="27">
        <v>283</v>
      </c>
      <c r="B284" s="23" t="s">
        <v>992</v>
      </c>
      <c r="C284" s="34"/>
      <c r="D284" s="23">
        <f>IF('Final List'!$C284=0,0,1)</f>
        <v>0</v>
      </c>
      <c r="E284" s="23"/>
      <c r="F284" s="23"/>
      <c r="G284" s="49">
        <f>_xlfn.IFNA(VLOOKUP(Table2[[#This Row],[Website]],'Contacted Companies'!$C$2:$L$28,5,FALSE),0)</f>
        <v>0</v>
      </c>
      <c r="H284" s="49">
        <f>_xlfn.IFNA(VLOOKUP(Table2[[#This Row],[Website]],'Contacted Companies'!$C$2:$L$28,6,FALSE),0)</f>
        <v>0</v>
      </c>
      <c r="I284" s="48"/>
      <c r="J284" s="44"/>
      <c r="K284" s="49">
        <f>_xlfn.IFNA(VLOOKUP(Table2[[#This Row],[Website]],'Contacted Companies'!$C$2:$L$28,9,FALSE),0)</f>
        <v>0</v>
      </c>
      <c r="L284" s="49">
        <f>_xlfn.IFNA(VLOOKUP(Table2[[#This Row],[Website]],'Contacted Companies'!$C$2:$L$28,10,FALSE),0)</f>
        <v>0</v>
      </c>
      <c r="M284">
        <f>_xlfn.IFNA(VLOOKUP(Table2[[#This Row],[Website]],'Contacted Companies'!$C$2:$L$28,11,FALSE),0)</f>
        <v>0</v>
      </c>
      <c r="N284" s="90"/>
      <c r="O284" s="90"/>
      <c r="P284" s="90"/>
      <c r="Q284" s="90"/>
    </row>
    <row r="285" spans="1:17" hidden="1" x14ac:dyDescent="0.55000000000000004">
      <c r="A285" s="28">
        <v>284</v>
      </c>
      <c r="B285" s="24" t="s">
        <v>993</v>
      </c>
      <c r="C285" s="31" t="s">
        <v>994</v>
      </c>
      <c r="D285" s="24">
        <f>IF('Final List'!$C285=0,0,1)</f>
        <v>1</v>
      </c>
      <c r="E285" s="24"/>
      <c r="F285" s="24"/>
      <c r="G285" s="49">
        <f>_xlfn.IFNA(VLOOKUP(Table2[[#This Row],[Website]],'Contacted Companies'!$C$2:$L$28,5,FALSE),0)</f>
        <v>0</v>
      </c>
      <c r="H285" s="49">
        <f>_xlfn.IFNA(VLOOKUP(Table2[[#This Row],[Website]],'Contacted Companies'!$C$2:$L$28,6,FALSE),0)</f>
        <v>0</v>
      </c>
      <c r="I285" s="49"/>
      <c r="J285" s="2"/>
      <c r="K285" s="49">
        <f>_xlfn.IFNA(VLOOKUP(Table2[[#This Row],[Website]],'Contacted Companies'!$C$2:$L$28,9,FALSE),0)</f>
        <v>0</v>
      </c>
      <c r="L285" s="49">
        <f>_xlfn.IFNA(VLOOKUP(Table2[[#This Row],[Website]],'Contacted Companies'!$C$2:$L$28,10,FALSE),0)</f>
        <v>0</v>
      </c>
      <c r="M285">
        <f>_xlfn.IFNA(VLOOKUP(Table2[[#This Row],[Website]],'Contacted Companies'!$C$2:$L$28,11,FALSE),0)</f>
        <v>0</v>
      </c>
      <c r="N285" s="90"/>
      <c r="O285" s="90"/>
      <c r="P285" s="90"/>
      <c r="Q285" s="90"/>
    </row>
    <row r="286" spans="1:17" hidden="1" x14ac:dyDescent="0.55000000000000004">
      <c r="A286" s="27">
        <v>285</v>
      </c>
      <c r="B286" s="23" t="s">
        <v>995</v>
      </c>
      <c r="C286" s="32" t="s">
        <v>996</v>
      </c>
      <c r="D286" s="23">
        <f>IF('Final List'!$C286=0,0,1)</f>
        <v>1</v>
      </c>
      <c r="E286" s="23"/>
      <c r="F286" s="23"/>
      <c r="G286" s="49">
        <f>_xlfn.IFNA(VLOOKUP(Table2[[#This Row],[Website]],'Contacted Companies'!$C$2:$L$28,5,FALSE),0)</f>
        <v>0</v>
      </c>
      <c r="H286" s="49">
        <f>_xlfn.IFNA(VLOOKUP(Table2[[#This Row],[Website]],'Contacted Companies'!$C$2:$L$28,6,FALSE),0)</f>
        <v>0</v>
      </c>
      <c r="I286" s="48"/>
      <c r="J286" s="44"/>
      <c r="K286" s="49">
        <f>_xlfn.IFNA(VLOOKUP(Table2[[#This Row],[Website]],'Contacted Companies'!$C$2:$L$28,9,FALSE),0)</f>
        <v>0</v>
      </c>
      <c r="L286" s="49">
        <f>_xlfn.IFNA(VLOOKUP(Table2[[#This Row],[Website]],'Contacted Companies'!$C$2:$L$28,10,FALSE),0)</f>
        <v>0</v>
      </c>
      <c r="M286">
        <f>_xlfn.IFNA(VLOOKUP(Table2[[#This Row],[Website]],'Contacted Companies'!$C$2:$L$28,11,FALSE),0)</f>
        <v>0</v>
      </c>
      <c r="N286" s="90"/>
      <c r="O286" s="90"/>
      <c r="P286" s="90"/>
      <c r="Q286" s="90"/>
    </row>
    <row r="287" spans="1:17" hidden="1" x14ac:dyDescent="0.55000000000000004">
      <c r="A287" s="28">
        <v>286</v>
      </c>
      <c r="B287" s="24" t="s">
        <v>997</v>
      </c>
      <c r="C287" s="31" t="s">
        <v>998</v>
      </c>
      <c r="D287" s="24">
        <f>IF('Final List'!$C287=0,0,1)</f>
        <v>1</v>
      </c>
      <c r="E287" s="24"/>
      <c r="F287" s="24"/>
      <c r="G287" s="49">
        <f>_xlfn.IFNA(VLOOKUP(Table2[[#This Row],[Website]],'Contacted Companies'!$C$2:$L$28,5,FALSE),0)</f>
        <v>0</v>
      </c>
      <c r="H287" s="49">
        <f>_xlfn.IFNA(VLOOKUP(Table2[[#This Row],[Website]],'Contacted Companies'!$C$2:$L$28,6,FALSE),0)</f>
        <v>0</v>
      </c>
      <c r="I287" s="49"/>
      <c r="J287" s="2"/>
      <c r="K287" s="49">
        <f>_xlfn.IFNA(VLOOKUP(Table2[[#This Row],[Website]],'Contacted Companies'!$C$2:$L$28,9,FALSE),0)</f>
        <v>0</v>
      </c>
      <c r="L287" s="49">
        <f>_xlfn.IFNA(VLOOKUP(Table2[[#This Row],[Website]],'Contacted Companies'!$C$2:$L$28,10,FALSE),0)</f>
        <v>0</v>
      </c>
      <c r="M287">
        <f>_xlfn.IFNA(VLOOKUP(Table2[[#This Row],[Website]],'Contacted Companies'!$C$2:$L$28,11,FALSE),0)</f>
        <v>0</v>
      </c>
      <c r="N287" s="90"/>
      <c r="O287" s="90"/>
      <c r="P287" s="90"/>
      <c r="Q287" s="90"/>
    </row>
    <row r="288" spans="1:17" hidden="1" x14ac:dyDescent="0.55000000000000004">
      <c r="A288" s="27">
        <v>287</v>
      </c>
      <c r="B288" s="23" t="s">
        <v>999</v>
      </c>
      <c r="C288" s="34"/>
      <c r="D288" s="23">
        <f>IF('Final List'!$C288=0,0,1)</f>
        <v>0</v>
      </c>
      <c r="E288" s="23"/>
      <c r="F288" s="23"/>
      <c r="G288" s="49">
        <f>_xlfn.IFNA(VLOOKUP(Table2[[#This Row],[Website]],'Contacted Companies'!$C$2:$L$28,5,FALSE),0)</f>
        <v>0</v>
      </c>
      <c r="H288" s="49">
        <f>_xlfn.IFNA(VLOOKUP(Table2[[#This Row],[Website]],'Contacted Companies'!$C$2:$L$28,6,FALSE),0)</f>
        <v>0</v>
      </c>
      <c r="I288" s="48"/>
      <c r="J288" s="44"/>
      <c r="K288" s="49">
        <f>_xlfn.IFNA(VLOOKUP(Table2[[#This Row],[Website]],'Contacted Companies'!$C$2:$L$28,9,FALSE),0)</f>
        <v>0</v>
      </c>
      <c r="L288" s="49">
        <f>_xlfn.IFNA(VLOOKUP(Table2[[#This Row],[Website]],'Contacted Companies'!$C$2:$L$28,10,FALSE),0)</f>
        <v>0</v>
      </c>
      <c r="M288">
        <f>_xlfn.IFNA(VLOOKUP(Table2[[#This Row],[Website]],'Contacted Companies'!$C$2:$L$28,11,FALSE),0)</f>
        <v>0</v>
      </c>
      <c r="N288" s="90"/>
      <c r="O288" s="90"/>
      <c r="P288" s="90"/>
      <c r="Q288" s="90"/>
    </row>
    <row r="289" spans="1:17" hidden="1" x14ac:dyDescent="0.55000000000000004">
      <c r="A289" s="28">
        <v>288</v>
      </c>
      <c r="B289" s="24" t="s">
        <v>1000</v>
      </c>
      <c r="C289" s="31"/>
      <c r="D289" s="24">
        <f>IF('Final List'!$C289=0,0,1)</f>
        <v>0</v>
      </c>
      <c r="E289" s="24"/>
      <c r="F289" s="24"/>
      <c r="G289" s="49">
        <f>_xlfn.IFNA(VLOOKUP(Table2[[#This Row],[Website]],'Contacted Companies'!$C$2:$L$28,5,FALSE),0)</f>
        <v>0</v>
      </c>
      <c r="H289" s="49">
        <f>_xlfn.IFNA(VLOOKUP(Table2[[#This Row],[Website]],'Contacted Companies'!$C$2:$L$28,6,FALSE),0)</f>
        <v>0</v>
      </c>
      <c r="I289" s="49"/>
      <c r="J289" s="2"/>
      <c r="K289" s="49">
        <f>_xlfn.IFNA(VLOOKUP(Table2[[#This Row],[Website]],'Contacted Companies'!$C$2:$L$28,9,FALSE),0)</f>
        <v>0</v>
      </c>
      <c r="L289" s="49">
        <f>_xlfn.IFNA(VLOOKUP(Table2[[#This Row],[Website]],'Contacted Companies'!$C$2:$L$28,10,FALSE),0)</f>
        <v>0</v>
      </c>
      <c r="M289">
        <f>_xlfn.IFNA(VLOOKUP(Table2[[#This Row],[Website]],'Contacted Companies'!$C$2:$L$28,11,FALSE),0)</f>
        <v>0</v>
      </c>
      <c r="N289" s="90"/>
      <c r="O289" s="90"/>
      <c r="P289" s="90"/>
      <c r="Q289" s="90"/>
    </row>
    <row r="290" spans="1:17" hidden="1" x14ac:dyDescent="0.55000000000000004">
      <c r="A290" s="27">
        <v>289</v>
      </c>
      <c r="B290" s="23" t="s">
        <v>1001</v>
      </c>
      <c r="C290" s="34">
        <v>0</v>
      </c>
      <c r="D290" s="23">
        <f>IF('Final List'!$C290=0,0,1)</f>
        <v>0</v>
      </c>
      <c r="E290" s="23"/>
      <c r="F290" s="23">
        <v>0</v>
      </c>
      <c r="G290" s="49">
        <f>_xlfn.IFNA(VLOOKUP(Table2[[#This Row],[Website]],'Contacted Companies'!$C$2:$L$28,5,FALSE),0)</f>
        <v>0</v>
      </c>
      <c r="H290" s="49">
        <f>_xlfn.IFNA(VLOOKUP(Table2[[#This Row],[Website]],'Contacted Companies'!$C$2:$L$28,6,FALSE),0)</f>
        <v>0</v>
      </c>
      <c r="I290" s="48"/>
      <c r="J290" s="44"/>
      <c r="K290" s="49">
        <f>_xlfn.IFNA(VLOOKUP(Table2[[#This Row],[Website]],'Contacted Companies'!$C$2:$L$28,9,FALSE),0)</f>
        <v>0</v>
      </c>
      <c r="L290" s="49">
        <f>_xlfn.IFNA(VLOOKUP(Table2[[#This Row],[Website]],'Contacted Companies'!$C$2:$L$28,10,FALSE),0)</f>
        <v>0</v>
      </c>
      <c r="M290">
        <f>_xlfn.IFNA(VLOOKUP(Table2[[#This Row],[Website]],'Contacted Companies'!$C$2:$L$28,11,FALSE),0)</f>
        <v>0</v>
      </c>
      <c r="N290" s="90"/>
      <c r="O290" s="90"/>
      <c r="P290" s="90"/>
      <c r="Q290" s="90"/>
    </row>
    <row r="291" spans="1:17" hidden="1" x14ac:dyDescent="0.55000000000000004">
      <c r="A291" s="28">
        <v>290</v>
      </c>
      <c r="B291" s="24" t="s">
        <v>1002</v>
      </c>
      <c r="C291" s="31" t="s">
        <v>1003</v>
      </c>
      <c r="D291" s="24">
        <f>IF('Final List'!$C291=0,0,1)</f>
        <v>1</v>
      </c>
      <c r="E291" s="24"/>
      <c r="F291" s="24"/>
      <c r="G291" s="49">
        <f>_xlfn.IFNA(VLOOKUP(Table2[[#This Row],[Website]],'Contacted Companies'!$C$2:$L$28,5,FALSE),0)</f>
        <v>0</v>
      </c>
      <c r="H291" s="49">
        <f>_xlfn.IFNA(VLOOKUP(Table2[[#This Row],[Website]],'Contacted Companies'!$C$2:$L$28,6,FALSE),0)</f>
        <v>0</v>
      </c>
      <c r="I291" s="49"/>
      <c r="J291" s="2"/>
      <c r="K291" s="49">
        <f>_xlfn.IFNA(VLOOKUP(Table2[[#This Row],[Website]],'Contacted Companies'!$C$2:$L$28,9,FALSE),0)</f>
        <v>0</v>
      </c>
      <c r="L291" s="49">
        <f>_xlfn.IFNA(VLOOKUP(Table2[[#This Row],[Website]],'Contacted Companies'!$C$2:$L$28,10,FALSE),0)</f>
        <v>0</v>
      </c>
      <c r="M291">
        <f>_xlfn.IFNA(VLOOKUP(Table2[[#This Row],[Website]],'Contacted Companies'!$C$2:$L$28,11,FALSE),0)</f>
        <v>0</v>
      </c>
      <c r="N291" s="90"/>
      <c r="O291" s="90"/>
      <c r="P291" s="90"/>
      <c r="Q291" s="90"/>
    </row>
    <row r="292" spans="1:17" hidden="1" x14ac:dyDescent="0.55000000000000004">
      <c r="A292" s="27">
        <v>291</v>
      </c>
      <c r="B292" s="23" t="s">
        <v>1004</v>
      </c>
      <c r="C292" s="34" t="s">
        <v>1005</v>
      </c>
      <c r="D292" s="23">
        <f>IF('Final List'!$C292=0,0,1)</f>
        <v>1</v>
      </c>
      <c r="E292" s="23"/>
      <c r="F292" s="23"/>
      <c r="G292" s="49">
        <f>_xlfn.IFNA(VLOOKUP(Table2[[#This Row],[Website]],'Contacted Companies'!$C$2:$L$28,5,FALSE),0)</f>
        <v>0</v>
      </c>
      <c r="H292" s="49">
        <f>_xlfn.IFNA(VLOOKUP(Table2[[#This Row],[Website]],'Contacted Companies'!$C$2:$L$28,6,FALSE),0)</f>
        <v>0</v>
      </c>
      <c r="I292" s="48"/>
      <c r="J292" s="44"/>
      <c r="K292" s="49">
        <f>_xlfn.IFNA(VLOOKUP(Table2[[#This Row],[Website]],'Contacted Companies'!$C$2:$L$28,9,FALSE),0)</f>
        <v>0</v>
      </c>
      <c r="L292" s="49">
        <f>_xlfn.IFNA(VLOOKUP(Table2[[#This Row],[Website]],'Contacted Companies'!$C$2:$L$28,10,FALSE),0)</f>
        <v>0</v>
      </c>
      <c r="M292">
        <f>_xlfn.IFNA(VLOOKUP(Table2[[#This Row],[Website]],'Contacted Companies'!$C$2:$L$28,11,FALSE),0)</f>
        <v>0</v>
      </c>
      <c r="N292" s="90"/>
      <c r="O292" s="90"/>
      <c r="P292" s="90"/>
      <c r="Q292" s="90"/>
    </row>
    <row r="293" spans="1:17" hidden="1" x14ac:dyDescent="0.55000000000000004">
      <c r="A293" s="28">
        <v>292</v>
      </c>
      <c r="B293" s="24" t="s">
        <v>1006</v>
      </c>
      <c r="C293" s="31" t="s">
        <v>1007</v>
      </c>
      <c r="D293" s="24">
        <f>IF('Final List'!$C293=0,0,1)</f>
        <v>1</v>
      </c>
      <c r="E293" s="24" t="s">
        <v>27</v>
      </c>
      <c r="F293" s="24"/>
      <c r="G293" s="49">
        <f>_xlfn.IFNA(VLOOKUP(Table2[[#This Row],[Website]],'Contacted Companies'!$C$2:$L$28,5,FALSE),0)</f>
        <v>0</v>
      </c>
      <c r="H293" s="49">
        <f>_xlfn.IFNA(VLOOKUP(Table2[[#This Row],[Website]],'Contacted Companies'!$C$2:$L$28,6,FALSE),0)</f>
        <v>0</v>
      </c>
      <c r="I293" s="49"/>
      <c r="J293" s="2"/>
      <c r="K293" s="49">
        <f>_xlfn.IFNA(VLOOKUP(Table2[[#This Row],[Website]],'Contacted Companies'!$C$2:$L$28,9,FALSE),0)</f>
        <v>0</v>
      </c>
      <c r="L293" s="49">
        <f>_xlfn.IFNA(VLOOKUP(Table2[[#This Row],[Website]],'Contacted Companies'!$C$2:$L$28,10,FALSE),0)</f>
        <v>0</v>
      </c>
      <c r="M293">
        <f>_xlfn.IFNA(VLOOKUP(Table2[[#This Row],[Website]],'Contacted Companies'!$C$2:$L$28,11,FALSE),0)</f>
        <v>0</v>
      </c>
      <c r="N293" s="90"/>
      <c r="O293" s="90"/>
      <c r="P293" s="90"/>
      <c r="Q293" s="90"/>
    </row>
    <row r="294" spans="1:17" hidden="1" x14ac:dyDescent="0.55000000000000004">
      <c r="A294" s="27">
        <v>293</v>
      </c>
      <c r="B294" s="23" t="s">
        <v>1008</v>
      </c>
      <c r="C294" s="32" t="s">
        <v>1009</v>
      </c>
      <c r="D294" s="23">
        <f>IF('Final List'!$C294=0,0,1)</f>
        <v>1</v>
      </c>
      <c r="E294" s="23"/>
      <c r="F294" s="23"/>
      <c r="G294" s="49">
        <f>_xlfn.IFNA(VLOOKUP(Table2[[#This Row],[Website]],'Contacted Companies'!$C$2:$L$28,5,FALSE),0)</f>
        <v>0</v>
      </c>
      <c r="H294" s="49">
        <f>_xlfn.IFNA(VLOOKUP(Table2[[#This Row],[Website]],'Contacted Companies'!$C$2:$L$28,6,FALSE),0)</f>
        <v>0</v>
      </c>
      <c r="I294" s="48"/>
      <c r="J294" s="44"/>
      <c r="K294" s="49">
        <f>_xlfn.IFNA(VLOOKUP(Table2[[#This Row],[Website]],'Contacted Companies'!$C$2:$L$28,9,FALSE),0)</f>
        <v>0</v>
      </c>
      <c r="L294" s="49">
        <f>_xlfn.IFNA(VLOOKUP(Table2[[#This Row],[Website]],'Contacted Companies'!$C$2:$L$28,10,FALSE),0)</f>
        <v>0</v>
      </c>
      <c r="M294">
        <f>_xlfn.IFNA(VLOOKUP(Table2[[#This Row],[Website]],'Contacted Companies'!$C$2:$L$28,11,FALSE),0)</f>
        <v>0</v>
      </c>
      <c r="N294" s="90"/>
      <c r="O294" s="90"/>
      <c r="P294" s="90"/>
      <c r="Q294" s="90"/>
    </row>
    <row r="295" spans="1:17" hidden="1" x14ac:dyDescent="0.55000000000000004">
      <c r="A295" s="28">
        <v>294</v>
      </c>
      <c r="B295" s="24" t="s">
        <v>1010</v>
      </c>
      <c r="C295" s="31" t="s">
        <v>1011</v>
      </c>
      <c r="D295" s="24">
        <f>IF('Final List'!$C295=0,0,1)</f>
        <v>1</v>
      </c>
      <c r="E295" s="24"/>
      <c r="F295" s="24"/>
      <c r="G295" s="49">
        <f>_xlfn.IFNA(VLOOKUP(Table2[[#This Row],[Website]],'Contacted Companies'!$C$2:$L$28,5,FALSE),0)</f>
        <v>0</v>
      </c>
      <c r="H295" s="49">
        <f>_xlfn.IFNA(VLOOKUP(Table2[[#This Row],[Website]],'Contacted Companies'!$C$2:$L$28,6,FALSE),0)</f>
        <v>0</v>
      </c>
      <c r="I295" s="49"/>
      <c r="J295" s="2"/>
      <c r="K295" s="49">
        <f>_xlfn.IFNA(VLOOKUP(Table2[[#This Row],[Website]],'Contacted Companies'!$C$2:$L$28,9,FALSE),0)</f>
        <v>0</v>
      </c>
      <c r="L295" s="49">
        <f>_xlfn.IFNA(VLOOKUP(Table2[[#This Row],[Website]],'Contacted Companies'!$C$2:$L$28,10,FALSE),0)</f>
        <v>0</v>
      </c>
      <c r="M295">
        <f>_xlfn.IFNA(VLOOKUP(Table2[[#This Row],[Website]],'Contacted Companies'!$C$2:$L$28,11,FALSE),0)</f>
        <v>0</v>
      </c>
      <c r="N295" s="90"/>
      <c r="O295" s="90"/>
      <c r="P295" s="90"/>
      <c r="Q295" s="90"/>
    </row>
    <row r="296" spans="1:17" hidden="1" x14ac:dyDescent="0.55000000000000004">
      <c r="A296" s="27">
        <v>295</v>
      </c>
      <c r="B296" s="23" t="s">
        <v>1012</v>
      </c>
      <c r="C296" s="34" t="s">
        <v>1013</v>
      </c>
      <c r="D296" s="23">
        <f>IF('Final List'!$C296=0,0,1)</f>
        <v>1</v>
      </c>
      <c r="E296" s="23" t="s">
        <v>27</v>
      </c>
      <c r="F296" s="23"/>
      <c r="G296" s="49">
        <f>_xlfn.IFNA(VLOOKUP(Table2[[#This Row],[Website]],'Contacted Companies'!$C$2:$L$28,5,FALSE),0)</f>
        <v>0</v>
      </c>
      <c r="H296" s="49">
        <f>_xlfn.IFNA(VLOOKUP(Table2[[#This Row],[Website]],'Contacted Companies'!$C$2:$L$28,6,FALSE),0)</f>
        <v>0</v>
      </c>
      <c r="I296" s="48"/>
      <c r="J296" s="44"/>
      <c r="K296" s="49">
        <f>_xlfn.IFNA(VLOOKUP(Table2[[#This Row],[Website]],'Contacted Companies'!$C$2:$L$28,9,FALSE),0)</f>
        <v>0</v>
      </c>
      <c r="L296" s="49">
        <f>_xlfn.IFNA(VLOOKUP(Table2[[#This Row],[Website]],'Contacted Companies'!$C$2:$L$28,10,FALSE),0)</f>
        <v>0</v>
      </c>
      <c r="M296">
        <f>_xlfn.IFNA(VLOOKUP(Table2[[#This Row],[Website]],'Contacted Companies'!$C$2:$L$28,11,FALSE),0)</f>
        <v>0</v>
      </c>
      <c r="N296" s="90"/>
      <c r="O296" s="90"/>
      <c r="P296" s="90"/>
      <c r="Q296" s="90"/>
    </row>
    <row r="297" spans="1:17" hidden="1" x14ac:dyDescent="0.55000000000000004">
      <c r="A297" s="28">
        <v>296</v>
      </c>
      <c r="B297" s="24" t="s">
        <v>1014</v>
      </c>
      <c r="C297" s="33">
        <v>0</v>
      </c>
      <c r="D297" s="24">
        <f>IF('Final List'!$C297=0,0,1)</f>
        <v>0</v>
      </c>
      <c r="E297" s="24"/>
      <c r="F297" s="24">
        <v>0</v>
      </c>
      <c r="G297" s="49">
        <f>_xlfn.IFNA(VLOOKUP(Table2[[#This Row],[Website]],'Contacted Companies'!$C$2:$L$28,5,FALSE),0)</f>
        <v>0</v>
      </c>
      <c r="H297" s="49">
        <f>_xlfn.IFNA(VLOOKUP(Table2[[#This Row],[Website]],'Contacted Companies'!$C$2:$L$28,6,FALSE),0)</f>
        <v>0</v>
      </c>
      <c r="I297" s="49"/>
      <c r="J297" s="2"/>
      <c r="K297" s="49">
        <f>_xlfn.IFNA(VLOOKUP(Table2[[#This Row],[Website]],'Contacted Companies'!$C$2:$L$28,9,FALSE),0)</f>
        <v>0</v>
      </c>
      <c r="L297" s="49">
        <f>_xlfn.IFNA(VLOOKUP(Table2[[#This Row],[Website]],'Contacted Companies'!$C$2:$L$28,10,FALSE),0)</f>
        <v>0</v>
      </c>
      <c r="M297">
        <f>_xlfn.IFNA(VLOOKUP(Table2[[#This Row],[Website]],'Contacted Companies'!$C$2:$L$28,11,FALSE),0)</f>
        <v>0</v>
      </c>
      <c r="N297" s="90"/>
      <c r="O297" s="90"/>
      <c r="P297" s="90"/>
      <c r="Q297" s="90"/>
    </row>
    <row r="298" spans="1:17" hidden="1" x14ac:dyDescent="0.55000000000000004">
      <c r="A298" s="27">
        <v>297</v>
      </c>
      <c r="B298" s="23" t="s">
        <v>1015</v>
      </c>
      <c r="C298" s="32" t="s">
        <v>1016</v>
      </c>
      <c r="D298" s="23">
        <f>IF('Final List'!$C298=0,0,1)</f>
        <v>1</v>
      </c>
      <c r="E298" s="23" t="s">
        <v>27</v>
      </c>
      <c r="F298" s="23"/>
      <c r="G298" s="49">
        <f>_xlfn.IFNA(VLOOKUP(Table2[[#This Row],[Website]],'Contacted Companies'!$C$2:$L$28,5,FALSE),0)</f>
        <v>0</v>
      </c>
      <c r="H298" s="49">
        <f>_xlfn.IFNA(VLOOKUP(Table2[[#This Row],[Website]],'Contacted Companies'!$C$2:$L$28,6,FALSE),0)</f>
        <v>0</v>
      </c>
      <c r="I298" s="48"/>
      <c r="J298" s="44"/>
      <c r="K298" s="49">
        <f>_xlfn.IFNA(VLOOKUP(Table2[[#This Row],[Website]],'Contacted Companies'!$C$2:$L$28,9,FALSE),0)</f>
        <v>0</v>
      </c>
      <c r="L298" s="49">
        <f>_xlfn.IFNA(VLOOKUP(Table2[[#This Row],[Website]],'Contacted Companies'!$C$2:$L$28,10,FALSE),0)</f>
        <v>0</v>
      </c>
      <c r="M298">
        <f>_xlfn.IFNA(VLOOKUP(Table2[[#This Row],[Website]],'Contacted Companies'!$C$2:$L$28,11,FALSE),0)</f>
        <v>0</v>
      </c>
      <c r="N298" s="90"/>
      <c r="O298" s="90"/>
      <c r="P298" s="90"/>
      <c r="Q298" s="90"/>
    </row>
    <row r="299" spans="1:17" hidden="1" x14ac:dyDescent="0.55000000000000004">
      <c r="A299" s="28">
        <v>298</v>
      </c>
      <c r="B299" s="24" t="s">
        <v>1017</v>
      </c>
      <c r="C299" s="31" t="s">
        <v>1018</v>
      </c>
      <c r="D299" s="24">
        <f>IF('Final List'!$C299=0,0,1)</f>
        <v>1</v>
      </c>
      <c r="E299" s="24"/>
      <c r="F299" s="24"/>
      <c r="G299" s="49">
        <f>_xlfn.IFNA(VLOOKUP(Table2[[#This Row],[Website]],'Contacted Companies'!$C$2:$L$28,5,FALSE),0)</f>
        <v>0</v>
      </c>
      <c r="H299" s="49">
        <f>_xlfn.IFNA(VLOOKUP(Table2[[#This Row],[Website]],'Contacted Companies'!$C$2:$L$28,6,FALSE),0)</f>
        <v>0</v>
      </c>
      <c r="I299" s="49"/>
      <c r="J299" s="2"/>
      <c r="K299" s="49">
        <f>_xlfn.IFNA(VLOOKUP(Table2[[#This Row],[Website]],'Contacted Companies'!$C$2:$L$28,9,FALSE),0)</f>
        <v>0</v>
      </c>
      <c r="L299" s="49">
        <f>_xlfn.IFNA(VLOOKUP(Table2[[#This Row],[Website]],'Contacted Companies'!$C$2:$L$28,10,FALSE),0)</f>
        <v>0</v>
      </c>
      <c r="M299">
        <f>_xlfn.IFNA(VLOOKUP(Table2[[#This Row],[Website]],'Contacted Companies'!$C$2:$L$28,11,FALSE),0)</f>
        <v>0</v>
      </c>
      <c r="N299" s="90"/>
      <c r="O299" s="90"/>
      <c r="P299" s="90"/>
      <c r="Q299" s="90"/>
    </row>
    <row r="300" spans="1:17" hidden="1" x14ac:dyDescent="0.55000000000000004">
      <c r="A300" s="27">
        <v>299</v>
      </c>
      <c r="B300" s="23" t="s">
        <v>1019</v>
      </c>
      <c r="C300" s="32" t="s">
        <v>1020</v>
      </c>
      <c r="D300" s="23">
        <f>IF('Final List'!$C300=0,0,1)</f>
        <v>1</v>
      </c>
      <c r="E300" s="23"/>
      <c r="F300" s="23"/>
      <c r="G300" s="49">
        <f>_xlfn.IFNA(VLOOKUP(Table2[[#This Row],[Website]],'Contacted Companies'!$C$2:$L$28,5,FALSE),0)</f>
        <v>0</v>
      </c>
      <c r="H300" s="49">
        <f>_xlfn.IFNA(VLOOKUP(Table2[[#This Row],[Website]],'Contacted Companies'!$C$2:$L$28,6,FALSE),0)</f>
        <v>0</v>
      </c>
      <c r="I300" s="48"/>
      <c r="J300" s="44"/>
      <c r="K300" s="49">
        <f>_xlfn.IFNA(VLOOKUP(Table2[[#This Row],[Website]],'Contacted Companies'!$C$2:$L$28,9,FALSE),0)</f>
        <v>0</v>
      </c>
      <c r="L300" s="49">
        <f>_xlfn.IFNA(VLOOKUP(Table2[[#This Row],[Website]],'Contacted Companies'!$C$2:$L$28,10,FALSE),0)</f>
        <v>0</v>
      </c>
      <c r="M300">
        <f>_xlfn.IFNA(VLOOKUP(Table2[[#This Row],[Website]],'Contacted Companies'!$C$2:$L$28,11,FALSE),0)</f>
        <v>0</v>
      </c>
      <c r="N300" s="90"/>
      <c r="O300" s="90"/>
      <c r="P300" s="90"/>
      <c r="Q300" s="90"/>
    </row>
    <row r="301" spans="1:17" hidden="1" x14ac:dyDescent="0.55000000000000004">
      <c r="A301" s="28">
        <v>300</v>
      </c>
      <c r="B301" s="24" t="s">
        <v>1021</v>
      </c>
      <c r="C301" s="31" t="s">
        <v>1022</v>
      </c>
      <c r="D301" s="24">
        <f>IF('Final List'!$C301=0,0,1)</f>
        <v>1</v>
      </c>
      <c r="E301" s="24"/>
      <c r="F301" s="24"/>
      <c r="G301" s="49">
        <f>_xlfn.IFNA(VLOOKUP(Table2[[#This Row],[Website]],'Contacted Companies'!$C$2:$L$28,5,FALSE),0)</f>
        <v>0</v>
      </c>
      <c r="H301" s="49">
        <f>_xlfn.IFNA(VLOOKUP(Table2[[#This Row],[Website]],'Contacted Companies'!$C$2:$L$28,6,FALSE),0)</f>
        <v>0</v>
      </c>
      <c r="I301" s="49"/>
      <c r="J301" s="2"/>
      <c r="K301" s="49">
        <f>_xlfn.IFNA(VLOOKUP(Table2[[#This Row],[Website]],'Contacted Companies'!$C$2:$L$28,9,FALSE),0)</f>
        <v>0</v>
      </c>
      <c r="L301" s="49">
        <f>_xlfn.IFNA(VLOOKUP(Table2[[#This Row],[Website]],'Contacted Companies'!$C$2:$L$28,10,FALSE),0)</f>
        <v>0</v>
      </c>
      <c r="M301">
        <f>_xlfn.IFNA(VLOOKUP(Table2[[#This Row],[Website]],'Contacted Companies'!$C$2:$L$28,11,FALSE),0)</f>
        <v>0</v>
      </c>
      <c r="N301" s="90"/>
      <c r="O301" s="90"/>
      <c r="P301" s="90"/>
      <c r="Q301" s="90"/>
    </row>
    <row r="302" spans="1:17" hidden="1" x14ac:dyDescent="0.55000000000000004">
      <c r="A302" s="27">
        <v>301</v>
      </c>
      <c r="B302" s="23" t="s">
        <v>1023</v>
      </c>
      <c r="C302" s="34" t="s">
        <v>1024</v>
      </c>
      <c r="D302" s="23">
        <f>IF('Final List'!$C302=0,0,1)</f>
        <v>1</v>
      </c>
      <c r="E302" s="23"/>
      <c r="F302" s="23"/>
      <c r="G302" s="49">
        <f>_xlfn.IFNA(VLOOKUP(Table2[[#This Row],[Website]],'Contacted Companies'!$C$2:$L$28,5,FALSE),0)</f>
        <v>0</v>
      </c>
      <c r="H302" s="49">
        <f>_xlfn.IFNA(VLOOKUP(Table2[[#This Row],[Website]],'Contacted Companies'!$C$2:$L$28,6,FALSE),0)</f>
        <v>0</v>
      </c>
      <c r="I302" s="48"/>
      <c r="J302" s="44"/>
      <c r="K302" s="49">
        <f>_xlfn.IFNA(VLOOKUP(Table2[[#This Row],[Website]],'Contacted Companies'!$C$2:$L$28,9,FALSE),0)</f>
        <v>0</v>
      </c>
      <c r="L302" s="49">
        <f>_xlfn.IFNA(VLOOKUP(Table2[[#This Row],[Website]],'Contacted Companies'!$C$2:$L$28,10,FALSE),0)</f>
        <v>0</v>
      </c>
      <c r="M302">
        <f>_xlfn.IFNA(VLOOKUP(Table2[[#This Row],[Website]],'Contacted Companies'!$C$2:$L$28,11,FALSE),0)</f>
        <v>0</v>
      </c>
      <c r="N302" s="90"/>
      <c r="O302" s="90"/>
      <c r="P302" s="90"/>
      <c r="Q302" s="90"/>
    </row>
    <row r="303" spans="1:17" hidden="1" x14ac:dyDescent="0.55000000000000004">
      <c r="A303" s="28">
        <v>302</v>
      </c>
      <c r="B303" s="24" t="s">
        <v>1025</v>
      </c>
      <c r="C303" s="31" t="s">
        <v>1026</v>
      </c>
      <c r="D303" s="24">
        <f>IF('Final List'!$C303=0,0,1)</f>
        <v>1</v>
      </c>
      <c r="E303" s="24"/>
      <c r="F303" s="24"/>
      <c r="G303" s="49">
        <f>_xlfn.IFNA(VLOOKUP(Table2[[#This Row],[Website]],'Contacted Companies'!$C$2:$L$28,5,FALSE),0)</f>
        <v>0</v>
      </c>
      <c r="H303" s="49">
        <f>_xlfn.IFNA(VLOOKUP(Table2[[#This Row],[Website]],'Contacted Companies'!$C$2:$L$28,6,FALSE),0)</f>
        <v>0</v>
      </c>
      <c r="I303" s="49"/>
      <c r="J303" s="2"/>
      <c r="K303" s="49">
        <f>_xlfn.IFNA(VLOOKUP(Table2[[#This Row],[Website]],'Contacted Companies'!$C$2:$L$28,9,FALSE),0)</f>
        <v>0</v>
      </c>
      <c r="L303" s="49">
        <f>_xlfn.IFNA(VLOOKUP(Table2[[#This Row],[Website]],'Contacted Companies'!$C$2:$L$28,10,FALSE),0)</f>
        <v>0</v>
      </c>
      <c r="M303">
        <f>_xlfn.IFNA(VLOOKUP(Table2[[#This Row],[Website]],'Contacted Companies'!$C$2:$L$28,11,FALSE),0)</f>
        <v>0</v>
      </c>
      <c r="N303" s="90"/>
      <c r="O303" s="90"/>
      <c r="P303" s="90"/>
      <c r="Q303" s="90"/>
    </row>
    <row r="304" spans="1:17" hidden="1" x14ac:dyDescent="0.55000000000000004">
      <c r="A304" s="27">
        <v>303</v>
      </c>
      <c r="B304" s="23" t="s">
        <v>1027</v>
      </c>
      <c r="C304" s="34"/>
      <c r="D304" s="23">
        <f>IF('Final List'!$C304=0,0,1)</f>
        <v>0</v>
      </c>
      <c r="E304" s="23"/>
      <c r="F304" s="23"/>
      <c r="G304" s="49">
        <f>_xlfn.IFNA(VLOOKUP(Table2[[#This Row],[Website]],'Contacted Companies'!$C$2:$L$28,5,FALSE),0)</f>
        <v>0</v>
      </c>
      <c r="H304" s="49">
        <f>_xlfn.IFNA(VLOOKUP(Table2[[#This Row],[Website]],'Contacted Companies'!$C$2:$L$28,6,FALSE),0)</f>
        <v>0</v>
      </c>
      <c r="I304" s="48"/>
      <c r="J304" s="44"/>
      <c r="K304" s="49">
        <f>_xlfn.IFNA(VLOOKUP(Table2[[#This Row],[Website]],'Contacted Companies'!$C$2:$L$28,9,FALSE),0)</f>
        <v>0</v>
      </c>
      <c r="L304" s="49">
        <f>_xlfn.IFNA(VLOOKUP(Table2[[#This Row],[Website]],'Contacted Companies'!$C$2:$L$28,10,FALSE),0)</f>
        <v>0</v>
      </c>
      <c r="M304">
        <f>_xlfn.IFNA(VLOOKUP(Table2[[#This Row],[Website]],'Contacted Companies'!$C$2:$L$28,11,FALSE),0)</f>
        <v>0</v>
      </c>
      <c r="N304" s="90"/>
      <c r="O304" s="90"/>
      <c r="P304" s="90"/>
      <c r="Q304" s="90"/>
    </row>
    <row r="305" spans="1:17" hidden="1" x14ac:dyDescent="0.55000000000000004">
      <c r="A305" s="28">
        <v>304</v>
      </c>
      <c r="B305" s="24" t="s">
        <v>1028</v>
      </c>
      <c r="C305" s="31" t="s">
        <v>1029</v>
      </c>
      <c r="D305" s="24">
        <f>IF('Final List'!$C305=0,0,1)</f>
        <v>1</v>
      </c>
      <c r="E305" s="24">
        <v>0</v>
      </c>
      <c r="F305" s="24"/>
      <c r="G305" s="49">
        <f>_xlfn.IFNA(VLOOKUP(Table2[[#This Row],[Website]],'Contacted Companies'!$C$2:$L$28,5,FALSE),0)</f>
        <v>0</v>
      </c>
      <c r="H305" s="49">
        <f>_xlfn.IFNA(VLOOKUP(Table2[[#This Row],[Website]],'Contacted Companies'!$C$2:$L$28,6,FALSE),0)</f>
        <v>0</v>
      </c>
      <c r="I305" s="49"/>
      <c r="J305" s="2"/>
      <c r="K305" s="49">
        <f>_xlfn.IFNA(VLOOKUP(Table2[[#This Row],[Website]],'Contacted Companies'!$C$2:$L$28,9,FALSE),0)</f>
        <v>0</v>
      </c>
      <c r="L305" s="49">
        <f>_xlfn.IFNA(VLOOKUP(Table2[[#This Row],[Website]],'Contacted Companies'!$C$2:$L$28,10,FALSE),0)</f>
        <v>0</v>
      </c>
      <c r="M305">
        <f>_xlfn.IFNA(VLOOKUP(Table2[[#This Row],[Website]],'Contacted Companies'!$C$2:$L$28,11,FALSE),0)</f>
        <v>0</v>
      </c>
      <c r="N305" s="90"/>
      <c r="O305" s="90"/>
      <c r="P305" s="90"/>
      <c r="Q305" s="90"/>
    </row>
    <row r="306" spans="1:17" hidden="1" x14ac:dyDescent="0.55000000000000004">
      <c r="A306" s="27">
        <v>305</v>
      </c>
      <c r="B306" s="23" t="s">
        <v>1030</v>
      </c>
      <c r="C306" s="34" t="s">
        <v>1031</v>
      </c>
      <c r="D306" s="23">
        <f>IF('Final List'!$C306=0,0,1)</f>
        <v>1</v>
      </c>
      <c r="E306" s="23"/>
      <c r="F306" s="23"/>
      <c r="G306" s="49">
        <f>_xlfn.IFNA(VLOOKUP(Table2[[#This Row],[Website]],'Contacted Companies'!$C$2:$L$28,5,FALSE),0)</f>
        <v>0</v>
      </c>
      <c r="H306" s="49">
        <f>_xlfn.IFNA(VLOOKUP(Table2[[#This Row],[Website]],'Contacted Companies'!$C$2:$L$28,6,FALSE),0)</f>
        <v>0</v>
      </c>
      <c r="I306" s="48"/>
      <c r="J306" s="44"/>
      <c r="K306" s="49">
        <f>_xlfn.IFNA(VLOOKUP(Table2[[#This Row],[Website]],'Contacted Companies'!$C$2:$L$28,9,FALSE),0)</f>
        <v>0</v>
      </c>
      <c r="L306" s="49">
        <f>_xlfn.IFNA(VLOOKUP(Table2[[#This Row],[Website]],'Contacted Companies'!$C$2:$L$28,10,FALSE),0)</f>
        <v>0</v>
      </c>
      <c r="M306">
        <f>_xlfn.IFNA(VLOOKUP(Table2[[#This Row],[Website]],'Contacted Companies'!$C$2:$L$28,11,FALSE),0)</f>
        <v>0</v>
      </c>
      <c r="N306" s="90"/>
      <c r="O306" s="90"/>
      <c r="P306" s="90"/>
      <c r="Q306" s="90"/>
    </row>
    <row r="307" spans="1:17" hidden="1" x14ac:dyDescent="0.55000000000000004">
      <c r="A307" s="28">
        <v>306</v>
      </c>
      <c r="B307" s="24" t="s">
        <v>1032</v>
      </c>
      <c r="C307" s="31" t="s">
        <v>1033</v>
      </c>
      <c r="D307" s="24">
        <f>IF('Final List'!$C307=0,0,1)</f>
        <v>1</v>
      </c>
      <c r="E307" s="24"/>
      <c r="F307" s="24"/>
      <c r="G307" s="49">
        <f>_xlfn.IFNA(VLOOKUP(Table2[[#This Row],[Website]],'Contacted Companies'!$C$2:$L$28,5,FALSE),0)</f>
        <v>0</v>
      </c>
      <c r="H307" s="49">
        <f>_xlfn.IFNA(VLOOKUP(Table2[[#This Row],[Website]],'Contacted Companies'!$C$2:$L$28,6,FALSE),0)</f>
        <v>0</v>
      </c>
      <c r="I307" s="49"/>
      <c r="J307" s="2"/>
      <c r="K307" s="49">
        <f>_xlfn.IFNA(VLOOKUP(Table2[[#This Row],[Website]],'Contacted Companies'!$C$2:$L$28,9,FALSE),0)</f>
        <v>0</v>
      </c>
      <c r="L307" s="49">
        <f>_xlfn.IFNA(VLOOKUP(Table2[[#This Row],[Website]],'Contacted Companies'!$C$2:$L$28,10,FALSE),0)</f>
        <v>0</v>
      </c>
      <c r="M307">
        <f>_xlfn.IFNA(VLOOKUP(Table2[[#This Row],[Website]],'Contacted Companies'!$C$2:$L$28,11,FALSE),0)</f>
        <v>0</v>
      </c>
      <c r="N307" s="90"/>
      <c r="O307" s="90"/>
      <c r="P307" s="90"/>
      <c r="Q307" s="90"/>
    </row>
    <row r="308" spans="1:17" ht="187.2" hidden="1" x14ac:dyDescent="0.55000000000000004">
      <c r="A308" s="27">
        <v>307</v>
      </c>
      <c r="B308" s="23" t="s">
        <v>1034</v>
      </c>
      <c r="C308" s="34" t="s">
        <v>1035</v>
      </c>
      <c r="D308" s="23">
        <f>IF('Final List'!$C308=0,0,1)</f>
        <v>1</v>
      </c>
      <c r="E308" s="23" t="s">
        <v>27</v>
      </c>
      <c r="F308" s="23"/>
      <c r="G308" s="49" t="str">
        <f>_xlfn.IFNA(VLOOKUP(Table2[[#This Row],[Website]],'Contacted Companies'!$C$2:$L$28,5,FALSE),0)</f>
        <v>Truck Repair and Preventative Maintenance.</v>
      </c>
      <c r="H308" s="49" t="str">
        <f>_xlfn.IFNA(VLOOKUP(Table2[[#This Row],[Website]],'Contacted Companies'!$C$2:$L$28,6,FALSE),0)</f>
        <v>DUMP BODIES, CONTRACTOR, DEMOLITION, LIGHT WEIGHT, POST SIDE, SBA1000, SMOOTHSIDE, SPECIALTY, STAINLESS, , DUMP BODY PARTS, BODY PROPS, BOTTOM TAILGATE LATCH, COAL CHUTE, DEL1229 HOIST/PTO CONTROL, HIGH-LIFT TAILGATE CYLINDER, HOIST TRUNION W/PIN, HYDRAULIC TANK, HYDRAULIC TANK CAP, LOWER CYLINDER PIN, QUAD AXLE CONTROL TOWER, REAR BODY HINGE, TAILGATE CYLINDER, TAILGATE LATCH LINKAGE, UPPER CYLINDER PIN, UPPER HINGE, UPPER HINGE BASE, UPPER HINGE PIN, UPPER HOIST TRUNION W/PIN, , SUSPENSIONS, 13.2K &amp; 20K TRUCK STEERABLE, 15K &amp; 20K TRAILER STEERABLE, 20K CRANK AXLE NON-STEERABLE, 25K TRAILER NON-STEERABLE, 25K TRUCK NON-STEERABLE, APPLICATION SPECIFIC, PARTS, SERVICE, DRIVELINE, CONTACT</v>
      </c>
      <c r="I308" s="48"/>
      <c r="J308" s="44"/>
      <c r="K308" s="49">
        <f>_xlfn.IFNA(VLOOKUP(Table2[[#This Row],[Website]],'Contacted Companies'!$C$2:$L$28,9,FALSE),0)</f>
        <v>0</v>
      </c>
      <c r="L308" s="49">
        <f>_xlfn.IFNA(VLOOKUP(Table2[[#This Row],[Website]],'Contacted Companies'!$C$2:$L$28,10,FALSE),0)</f>
        <v>0</v>
      </c>
      <c r="M308" t="e">
        <f>_xlfn.IFNA(VLOOKUP(Table2[[#This Row],[Website]],'Contacted Companies'!$C$2:$L$28,11,FALSE),0)</f>
        <v>#REF!</v>
      </c>
      <c r="N308" s="90"/>
      <c r="O308" s="90"/>
      <c r="P308" s="90"/>
      <c r="Q308" s="90"/>
    </row>
    <row r="309" spans="1:17" hidden="1" x14ac:dyDescent="0.55000000000000004">
      <c r="A309" s="28">
        <v>308</v>
      </c>
      <c r="B309" s="24" t="s">
        <v>1036</v>
      </c>
      <c r="C309" s="31"/>
      <c r="D309" s="24">
        <f>IF('Final List'!$C309=0,0,1)</f>
        <v>0</v>
      </c>
      <c r="E309" s="24"/>
      <c r="F309" s="24"/>
      <c r="G309" s="49">
        <f>_xlfn.IFNA(VLOOKUP(Table2[[#This Row],[Website]],'Contacted Companies'!$C$2:$L$28,5,FALSE),0)</f>
        <v>0</v>
      </c>
      <c r="H309" s="49">
        <f>_xlfn.IFNA(VLOOKUP(Table2[[#This Row],[Website]],'Contacted Companies'!$C$2:$L$28,6,FALSE),0)</f>
        <v>0</v>
      </c>
      <c r="I309" s="49"/>
      <c r="J309" s="2"/>
      <c r="K309" s="49">
        <f>_xlfn.IFNA(VLOOKUP(Table2[[#This Row],[Website]],'Contacted Companies'!$C$2:$L$28,9,FALSE),0)</f>
        <v>0</v>
      </c>
      <c r="L309" s="49">
        <f>_xlfn.IFNA(VLOOKUP(Table2[[#This Row],[Website]],'Contacted Companies'!$C$2:$L$28,10,FALSE),0)</f>
        <v>0</v>
      </c>
      <c r="M309">
        <f>_xlfn.IFNA(VLOOKUP(Table2[[#This Row],[Website]],'Contacted Companies'!$C$2:$L$28,11,FALSE),0)</f>
        <v>0</v>
      </c>
      <c r="N309" s="90"/>
      <c r="O309" s="90"/>
      <c r="P309" s="90"/>
      <c r="Q309" s="90"/>
    </row>
    <row r="310" spans="1:17" hidden="1" x14ac:dyDescent="0.55000000000000004">
      <c r="A310" s="27">
        <v>309</v>
      </c>
      <c r="B310" s="23" t="s">
        <v>1037</v>
      </c>
      <c r="C310" s="34" t="s">
        <v>1038</v>
      </c>
      <c r="D310" s="23">
        <f>IF('Final List'!$C310=0,0,1)</f>
        <v>1</v>
      </c>
      <c r="E310" s="23" t="s">
        <v>19</v>
      </c>
      <c r="F310" s="23"/>
      <c r="G310" s="49">
        <f>_xlfn.IFNA(VLOOKUP(Table2[[#This Row],[Website]],'Contacted Companies'!$C$2:$L$28,5,FALSE),0)</f>
        <v>0</v>
      </c>
      <c r="H310" s="49">
        <f>_xlfn.IFNA(VLOOKUP(Table2[[#This Row],[Website]],'Contacted Companies'!$C$2:$L$28,6,FALSE),0)</f>
        <v>0</v>
      </c>
      <c r="I310" s="48"/>
      <c r="J310" s="44"/>
      <c r="K310" s="49">
        <f>_xlfn.IFNA(VLOOKUP(Table2[[#This Row],[Website]],'Contacted Companies'!$C$2:$L$28,9,FALSE),0)</f>
        <v>0</v>
      </c>
      <c r="L310" s="49">
        <f>_xlfn.IFNA(VLOOKUP(Table2[[#This Row],[Website]],'Contacted Companies'!$C$2:$L$28,10,FALSE),0)</f>
        <v>0</v>
      </c>
      <c r="M310">
        <f>_xlfn.IFNA(VLOOKUP(Table2[[#This Row],[Website]],'Contacted Companies'!$C$2:$L$28,11,FALSE),0)</f>
        <v>0</v>
      </c>
      <c r="N310" s="90"/>
      <c r="O310" s="90"/>
      <c r="P310" s="90"/>
      <c r="Q310" s="90"/>
    </row>
    <row r="311" spans="1:17" hidden="1" x14ac:dyDescent="0.55000000000000004">
      <c r="A311" s="28">
        <v>310</v>
      </c>
      <c r="B311" s="24" t="s">
        <v>1039</v>
      </c>
      <c r="C311" s="33">
        <v>0</v>
      </c>
      <c r="D311" s="24">
        <f>IF('Final List'!$C311=0,0,1)</f>
        <v>0</v>
      </c>
      <c r="E311" s="24"/>
      <c r="F311" s="24">
        <v>0</v>
      </c>
      <c r="G311" s="49">
        <f>_xlfn.IFNA(VLOOKUP(Table2[[#This Row],[Website]],'Contacted Companies'!$C$2:$L$28,5,FALSE),0)</f>
        <v>0</v>
      </c>
      <c r="H311" s="49">
        <f>_xlfn.IFNA(VLOOKUP(Table2[[#This Row],[Website]],'Contacted Companies'!$C$2:$L$28,6,FALSE),0)</f>
        <v>0</v>
      </c>
      <c r="I311" s="49"/>
      <c r="J311" s="2"/>
      <c r="K311" s="49">
        <f>_xlfn.IFNA(VLOOKUP(Table2[[#This Row],[Website]],'Contacted Companies'!$C$2:$L$28,9,FALSE),0)</f>
        <v>0</v>
      </c>
      <c r="L311" s="49">
        <f>_xlfn.IFNA(VLOOKUP(Table2[[#This Row],[Website]],'Contacted Companies'!$C$2:$L$28,10,FALSE),0)</f>
        <v>0</v>
      </c>
      <c r="M311">
        <f>_xlfn.IFNA(VLOOKUP(Table2[[#This Row],[Website]],'Contacted Companies'!$C$2:$L$28,11,FALSE),0)</f>
        <v>0</v>
      </c>
      <c r="N311" s="90"/>
      <c r="O311" s="90"/>
      <c r="P311" s="90"/>
      <c r="Q311" s="90"/>
    </row>
    <row r="312" spans="1:17" hidden="1" x14ac:dyDescent="0.55000000000000004">
      <c r="A312" s="27">
        <v>311</v>
      </c>
      <c r="B312" s="23" t="s">
        <v>1040</v>
      </c>
      <c r="C312" s="34"/>
      <c r="D312" s="23">
        <f>IF('Final List'!$C312=0,0,1)</f>
        <v>0</v>
      </c>
      <c r="E312" s="23"/>
      <c r="F312" s="23"/>
      <c r="G312" s="49">
        <f>_xlfn.IFNA(VLOOKUP(Table2[[#This Row],[Website]],'Contacted Companies'!$C$2:$L$28,5,FALSE),0)</f>
        <v>0</v>
      </c>
      <c r="H312" s="49">
        <f>_xlfn.IFNA(VLOOKUP(Table2[[#This Row],[Website]],'Contacted Companies'!$C$2:$L$28,6,FALSE),0)</f>
        <v>0</v>
      </c>
      <c r="I312" s="48"/>
      <c r="J312" s="44"/>
      <c r="K312" s="49">
        <f>_xlfn.IFNA(VLOOKUP(Table2[[#This Row],[Website]],'Contacted Companies'!$C$2:$L$28,9,FALSE),0)</f>
        <v>0</v>
      </c>
      <c r="L312" s="49">
        <f>_xlfn.IFNA(VLOOKUP(Table2[[#This Row],[Website]],'Contacted Companies'!$C$2:$L$28,10,FALSE),0)</f>
        <v>0</v>
      </c>
      <c r="M312">
        <f>_xlfn.IFNA(VLOOKUP(Table2[[#This Row],[Website]],'Contacted Companies'!$C$2:$L$28,11,FALSE),0)</f>
        <v>0</v>
      </c>
      <c r="N312" s="90"/>
      <c r="O312" s="90"/>
      <c r="P312" s="90"/>
      <c r="Q312" s="90"/>
    </row>
    <row r="313" spans="1:17" hidden="1" x14ac:dyDescent="0.55000000000000004">
      <c r="A313" s="28">
        <v>312</v>
      </c>
      <c r="B313" s="24" t="s">
        <v>1041</v>
      </c>
      <c r="C313" s="31" t="s">
        <v>1042</v>
      </c>
      <c r="D313" s="24">
        <f>IF('Final List'!$C313=0,0,1)</f>
        <v>1</v>
      </c>
      <c r="E313" s="24"/>
      <c r="F313" s="24"/>
      <c r="G313" s="49">
        <f>_xlfn.IFNA(VLOOKUP(Table2[[#This Row],[Website]],'Contacted Companies'!$C$2:$L$28,5,FALSE),0)</f>
        <v>0</v>
      </c>
      <c r="H313" s="49">
        <f>_xlfn.IFNA(VLOOKUP(Table2[[#This Row],[Website]],'Contacted Companies'!$C$2:$L$28,6,FALSE),0)</f>
        <v>0</v>
      </c>
      <c r="I313" s="49"/>
      <c r="J313" s="2"/>
      <c r="K313" s="49">
        <f>_xlfn.IFNA(VLOOKUP(Table2[[#This Row],[Website]],'Contacted Companies'!$C$2:$L$28,9,FALSE),0)</f>
        <v>0</v>
      </c>
      <c r="L313" s="49">
        <f>_xlfn.IFNA(VLOOKUP(Table2[[#This Row],[Website]],'Contacted Companies'!$C$2:$L$28,10,FALSE),0)</f>
        <v>0</v>
      </c>
      <c r="M313">
        <f>_xlfn.IFNA(VLOOKUP(Table2[[#This Row],[Website]],'Contacted Companies'!$C$2:$L$28,11,FALSE),0)</f>
        <v>0</v>
      </c>
      <c r="N313" s="90"/>
      <c r="O313" s="90"/>
      <c r="P313" s="90"/>
      <c r="Q313" s="90"/>
    </row>
    <row r="314" spans="1:17" hidden="1" x14ac:dyDescent="0.55000000000000004">
      <c r="A314" s="27">
        <v>313</v>
      </c>
      <c r="B314" s="23" t="s">
        <v>1043</v>
      </c>
      <c r="C314" s="34" t="s">
        <v>1044</v>
      </c>
      <c r="D314" s="23">
        <f>IF('Final List'!$C314=0,0,1)</f>
        <v>1</v>
      </c>
      <c r="E314" s="23"/>
      <c r="F314" s="23"/>
      <c r="G314" s="49">
        <f>_xlfn.IFNA(VLOOKUP(Table2[[#This Row],[Website]],'Contacted Companies'!$C$2:$L$28,5,FALSE),0)</f>
        <v>0</v>
      </c>
      <c r="H314" s="49">
        <f>_xlfn.IFNA(VLOOKUP(Table2[[#This Row],[Website]],'Contacted Companies'!$C$2:$L$28,6,FALSE),0)</f>
        <v>0</v>
      </c>
      <c r="I314" s="48"/>
      <c r="J314" s="44"/>
      <c r="K314" s="49">
        <f>_xlfn.IFNA(VLOOKUP(Table2[[#This Row],[Website]],'Contacted Companies'!$C$2:$L$28,9,FALSE),0)</f>
        <v>0</v>
      </c>
      <c r="L314" s="49">
        <f>_xlfn.IFNA(VLOOKUP(Table2[[#This Row],[Website]],'Contacted Companies'!$C$2:$L$28,10,FALSE),0)</f>
        <v>0</v>
      </c>
      <c r="M314">
        <f>_xlfn.IFNA(VLOOKUP(Table2[[#This Row],[Website]],'Contacted Companies'!$C$2:$L$28,11,FALSE),0)</f>
        <v>0</v>
      </c>
      <c r="N314" s="90"/>
      <c r="O314" s="90"/>
      <c r="P314" s="90"/>
      <c r="Q314" s="90"/>
    </row>
    <row r="315" spans="1:17" ht="28.8" hidden="1" x14ac:dyDescent="0.55000000000000004">
      <c r="A315" s="28">
        <v>314</v>
      </c>
      <c r="B315" s="24" t="s">
        <v>1045</v>
      </c>
      <c r="C315" s="31" t="s">
        <v>1046</v>
      </c>
      <c r="D315" s="24">
        <f>IF('Final List'!$C315=0,0,1)</f>
        <v>1</v>
      </c>
      <c r="E315" s="24" t="s">
        <v>27</v>
      </c>
      <c r="F315" s="24"/>
      <c r="G315" s="49" t="str">
        <f>_xlfn.IFNA(VLOOKUP(Table2[[#This Row],[Website]],'Contacted Companies'!$C$2:$L$28,5,FALSE),0)</f>
        <v>Manufacturing</v>
      </c>
      <c r="H315" s="49" t="str">
        <f>_xlfn.IFNA(VLOOKUP(Table2[[#This Row],[Website]],'Contacted Companies'!$C$2:$L$28,6,FALSE),0)</f>
        <v>Transmission and safety critical components, electrical supply and connection components</v>
      </c>
      <c r="I315" s="49"/>
      <c r="J315" s="2"/>
      <c r="K315" s="49">
        <f>_xlfn.IFNA(VLOOKUP(Table2[[#This Row],[Website]],'Contacted Companies'!$C$2:$L$28,9,FALSE),0)</f>
        <v>0</v>
      </c>
      <c r="L315" s="49">
        <f>_xlfn.IFNA(VLOOKUP(Table2[[#This Row],[Website]],'Contacted Companies'!$C$2:$L$28,10,FALSE),0)</f>
        <v>0</v>
      </c>
      <c r="M315" t="e">
        <f>_xlfn.IFNA(VLOOKUP(Table2[[#This Row],[Website]],'Contacted Companies'!$C$2:$L$28,11,FALSE),0)</f>
        <v>#REF!</v>
      </c>
      <c r="N315" s="90"/>
      <c r="O315" s="90"/>
      <c r="P315" s="90"/>
      <c r="Q315" s="90"/>
    </row>
    <row r="316" spans="1:17" hidden="1" x14ac:dyDescent="0.55000000000000004">
      <c r="A316" s="27">
        <v>315</v>
      </c>
      <c r="B316" s="23" t="s">
        <v>1047</v>
      </c>
      <c r="C316" s="34">
        <v>0</v>
      </c>
      <c r="D316" s="23">
        <f>IF('Final List'!$C316=0,0,1)</f>
        <v>0</v>
      </c>
      <c r="E316" s="23">
        <v>0</v>
      </c>
      <c r="F316" s="23"/>
      <c r="G316" s="49">
        <f>_xlfn.IFNA(VLOOKUP(Table2[[#This Row],[Website]],'Contacted Companies'!$C$2:$L$28,5,FALSE),0)</f>
        <v>0</v>
      </c>
      <c r="H316" s="49">
        <f>_xlfn.IFNA(VLOOKUP(Table2[[#This Row],[Website]],'Contacted Companies'!$C$2:$L$28,6,FALSE),0)</f>
        <v>0</v>
      </c>
      <c r="I316" s="48"/>
      <c r="J316" s="44"/>
      <c r="K316" s="49">
        <f>_xlfn.IFNA(VLOOKUP(Table2[[#This Row],[Website]],'Contacted Companies'!$C$2:$L$28,9,FALSE),0)</f>
        <v>0</v>
      </c>
      <c r="L316" s="49">
        <f>_xlfn.IFNA(VLOOKUP(Table2[[#This Row],[Website]],'Contacted Companies'!$C$2:$L$28,10,FALSE),0)</f>
        <v>0</v>
      </c>
      <c r="M316">
        <f>_xlfn.IFNA(VLOOKUP(Table2[[#This Row],[Website]],'Contacted Companies'!$C$2:$L$28,11,FALSE),0)</f>
        <v>0</v>
      </c>
      <c r="N316" s="90"/>
      <c r="O316" s="90"/>
      <c r="P316" s="90"/>
      <c r="Q316" s="90"/>
    </row>
    <row r="317" spans="1:17" hidden="1" x14ac:dyDescent="0.55000000000000004">
      <c r="A317" s="28">
        <v>316</v>
      </c>
      <c r="B317" s="24" t="s">
        <v>1048</v>
      </c>
      <c r="C317" s="31" t="s">
        <v>1049</v>
      </c>
      <c r="D317" s="24">
        <f>IF('Final List'!$C317=0,0,1)</f>
        <v>1</v>
      </c>
      <c r="E317" s="24" t="s">
        <v>27</v>
      </c>
      <c r="F317" s="24"/>
      <c r="G317" s="49">
        <f>_xlfn.IFNA(VLOOKUP(Table2[[#This Row],[Website]],'Contacted Companies'!$C$2:$L$28,5,FALSE),0)</f>
        <v>0</v>
      </c>
      <c r="H317" s="49">
        <f>_xlfn.IFNA(VLOOKUP(Table2[[#This Row],[Website]],'Contacted Companies'!$C$2:$L$28,6,FALSE),0)</f>
        <v>0</v>
      </c>
      <c r="I317" s="49"/>
      <c r="J317" s="2"/>
      <c r="K317" s="49">
        <f>_xlfn.IFNA(VLOOKUP(Table2[[#This Row],[Website]],'Contacted Companies'!$C$2:$L$28,9,FALSE),0)</f>
        <v>0</v>
      </c>
      <c r="L317" s="49">
        <f>_xlfn.IFNA(VLOOKUP(Table2[[#This Row],[Website]],'Contacted Companies'!$C$2:$L$28,10,FALSE),0)</f>
        <v>0</v>
      </c>
      <c r="M317">
        <f>_xlfn.IFNA(VLOOKUP(Table2[[#This Row],[Website]],'Contacted Companies'!$C$2:$L$28,11,FALSE),0)</f>
        <v>0</v>
      </c>
      <c r="N317" s="90"/>
      <c r="O317" s="90"/>
      <c r="P317" s="90"/>
      <c r="Q317" s="90"/>
    </row>
    <row r="318" spans="1:17" hidden="1" x14ac:dyDescent="0.55000000000000004">
      <c r="A318" s="27">
        <v>317</v>
      </c>
      <c r="B318" s="23" t="s">
        <v>1050</v>
      </c>
      <c r="C318" s="34" t="s">
        <v>1051</v>
      </c>
      <c r="D318" s="23">
        <f>IF('Final List'!$C318=0,0,1)</f>
        <v>1</v>
      </c>
      <c r="E318" s="23"/>
      <c r="F318" s="23"/>
      <c r="G318" s="49">
        <f>_xlfn.IFNA(VLOOKUP(Table2[[#This Row],[Website]],'Contacted Companies'!$C$2:$L$28,5,FALSE),0)</f>
        <v>0</v>
      </c>
      <c r="H318" s="49">
        <f>_xlfn.IFNA(VLOOKUP(Table2[[#This Row],[Website]],'Contacted Companies'!$C$2:$L$28,6,FALSE),0)</f>
        <v>0</v>
      </c>
      <c r="I318" s="48"/>
      <c r="J318" s="44"/>
      <c r="K318" s="49">
        <f>_xlfn.IFNA(VLOOKUP(Table2[[#This Row],[Website]],'Contacted Companies'!$C$2:$L$28,9,FALSE),0)</f>
        <v>0</v>
      </c>
      <c r="L318" s="49">
        <f>_xlfn.IFNA(VLOOKUP(Table2[[#This Row],[Website]],'Contacted Companies'!$C$2:$L$28,10,FALSE),0)</f>
        <v>0</v>
      </c>
      <c r="M318">
        <f>_xlfn.IFNA(VLOOKUP(Table2[[#This Row],[Website]],'Contacted Companies'!$C$2:$L$28,11,FALSE),0)</f>
        <v>0</v>
      </c>
      <c r="N318" s="90"/>
      <c r="O318" s="90"/>
      <c r="P318" s="90"/>
      <c r="Q318" s="90"/>
    </row>
    <row r="319" spans="1:17" hidden="1" x14ac:dyDescent="0.55000000000000004">
      <c r="A319" s="28">
        <v>318</v>
      </c>
      <c r="B319" s="24" t="s">
        <v>1052</v>
      </c>
      <c r="C319" s="33" t="s">
        <v>1053</v>
      </c>
      <c r="D319" s="24">
        <f>IF('Final List'!$C319=0,0,1)</f>
        <v>1</v>
      </c>
      <c r="E319" s="24"/>
      <c r="F319" s="24"/>
      <c r="G319" s="49">
        <f>_xlfn.IFNA(VLOOKUP(Table2[[#This Row],[Website]],'Contacted Companies'!$C$2:$L$28,5,FALSE),0)</f>
        <v>0</v>
      </c>
      <c r="H319" s="49">
        <f>_xlfn.IFNA(VLOOKUP(Table2[[#This Row],[Website]],'Contacted Companies'!$C$2:$L$28,6,FALSE),0)</f>
        <v>0</v>
      </c>
      <c r="I319" s="49"/>
      <c r="J319" s="2"/>
      <c r="K319" s="49">
        <f>_xlfn.IFNA(VLOOKUP(Table2[[#This Row],[Website]],'Contacted Companies'!$C$2:$L$28,9,FALSE),0)</f>
        <v>0</v>
      </c>
      <c r="L319" s="49">
        <f>_xlfn.IFNA(VLOOKUP(Table2[[#This Row],[Website]],'Contacted Companies'!$C$2:$L$28,10,FALSE),0)</f>
        <v>0</v>
      </c>
      <c r="M319">
        <f>_xlfn.IFNA(VLOOKUP(Table2[[#This Row],[Website]],'Contacted Companies'!$C$2:$L$28,11,FALSE),0)</f>
        <v>0</v>
      </c>
      <c r="N319" s="90"/>
      <c r="O319" s="90"/>
      <c r="P319" s="90"/>
      <c r="Q319" s="90"/>
    </row>
    <row r="320" spans="1:17" hidden="1" x14ac:dyDescent="0.55000000000000004">
      <c r="A320" s="27">
        <v>319</v>
      </c>
      <c r="B320" s="23" t="s">
        <v>1054</v>
      </c>
      <c r="C320" s="34" t="s">
        <v>1055</v>
      </c>
      <c r="D320" s="23">
        <f>IF('Final List'!$C320=0,0,1)</f>
        <v>1</v>
      </c>
      <c r="E320" s="23" t="s">
        <v>19</v>
      </c>
      <c r="F320" s="23"/>
      <c r="G320" s="49">
        <f>_xlfn.IFNA(VLOOKUP(Table2[[#This Row],[Website]],'Contacted Companies'!$C$2:$L$28,5,FALSE),0)</f>
        <v>0</v>
      </c>
      <c r="H320" s="49">
        <f>_xlfn.IFNA(VLOOKUP(Table2[[#This Row],[Website]],'Contacted Companies'!$C$2:$L$28,6,FALSE),0)</f>
        <v>0</v>
      </c>
      <c r="I320" s="48"/>
      <c r="J320" s="44"/>
      <c r="K320" s="49">
        <f>_xlfn.IFNA(VLOOKUP(Table2[[#This Row],[Website]],'Contacted Companies'!$C$2:$L$28,9,FALSE),0)</f>
        <v>0</v>
      </c>
      <c r="L320" s="49">
        <f>_xlfn.IFNA(VLOOKUP(Table2[[#This Row],[Website]],'Contacted Companies'!$C$2:$L$28,10,FALSE),0)</f>
        <v>0</v>
      </c>
      <c r="M320">
        <f>_xlfn.IFNA(VLOOKUP(Table2[[#This Row],[Website]],'Contacted Companies'!$C$2:$L$28,11,FALSE),0)</f>
        <v>0</v>
      </c>
      <c r="N320" s="90"/>
      <c r="O320" s="90"/>
      <c r="P320" s="90"/>
      <c r="Q320" s="90"/>
    </row>
    <row r="321" spans="1:17" hidden="1" x14ac:dyDescent="0.55000000000000004">
      <c r="A321" s="28">
        <v>320</v>
      </c>
      <c r="B321" s="24" t="s">
        <v>1056</v>
      </c>
      <c r="C321" s="33" t="s">
        <v>1057</v>
      </c>
      <c r="D321" s="24">
        <f>IF('Final List'!$C321=0,0,1)</f>
        <v>1</v>
      </c>
      <c r="E321" s="24"/>
      <c r="F321" s="24"/>
      <c r="G321" s="49">
        <f>_xlfn.IFNA(VLOOKUP(Table2[[#This Row],[Website]],'Contacted Companies'!$C$2:$L$28,5,FALSE),0)</f>
        <v>0</v>
      </c>
      <c r="H321" s="49">
        <f>_xlfn.IFNA(VLOOKUP(Table2[[#This Row],[Website]],'Contacted Companies'!$C$2:$L$28,6,FALSE),0)</f>
        <v>0</v>
      </c>
      <c r="I321" s="49"/>
      <c r="J321" s="2"/>
      <c r="K321" s="49">
        <f>_xlfn.IFNA(VLOOKUP(Table2[[#This Row],[Website]],'Contacted Companies'!$C$2:$L$28,9,FALSE),0)</f>
        <v>0</v>
      </c>
      <c r="L321" s="49">
        <f>_xlfn.IFNA(VLOOKUP(Table2[[#This Row],[Website]],'Contacted Companies'!$C$2:$L$28,10,FALSE),0)</f>
        <v>0</v>
      </c>
      <c r="M321">
        <f>_xlfn.IFNA(VLOOKUP(Table2[[#This Row],[Website]],'Contacted Companies'!$C$2:$L$28,11,FALSE),0)</f>
        <v>0</v>
      </c>
      <c r="N321" s="90"/>
      <c r="O321" s="90"/>
      <c r="P321" s="90"/>
      <c r="Q321" s="90"/>
    </row>
    <row r="322" spans="1:17" hidden="1" x14ac:dyDescent="0.55000000000000004">
      <c r="A322" s="27">
        <v>321</v>
      </c>
      <c r="B322" s="23" t="s">
        <v>1058</v>
      </c>
      <c r="C322" s="34" t="s">
        <v>1059</v>
      </c>
      <c r="D322" s="23">
        <f>IF('Final List'!$C322=0,0,1)</f>
        <v>1</v>
      </c>
      <c r="E322" s="23"/>
      <c r="F322" s="23"/>
      <c r="G322" s="49">
        <f>_xlfn.IFNA(VLOOKUP(Table2[[#This Row],[Website]],'Contacted Companies'!$C$2:$L$28,5,FALSE),0)</f>
        <v>0</v>
      </c>
      <c r="H322" s="49">
        <f>_xlfn.IFNA(VLOOKUP(Table2[[#This Row],[Website]],'Contacted Companies'!$C$2:$L$28,6,FALSE),0)</f>
        <v>0</v>
      </c>
      <c r="I322" s="48"/>
      <c r="J322" s="44"/>
      <c r="K322" s="49">
        <f>_xlfn.IFNA(VLOOKUP(Table2[[#This Row],[Website]],'Contacted Companies'!$C$2:$L$28,9,FALSE),0)</f>
        <v>0</v>
      </c>
      <c r="L322" s="49">
        <f>_xlfn.IFNA(VLOOKUP(Table2[[#This Row],[Website]],'Contacted Companies'!$C$2:$L$28,10,FALSE),0)</f>
        <v>0</v>
      </c>
      <c r="M322">
        <f>_xlfn.IFNA(VLOOKUP(Table2[[#This Row],[Website]],'Contacted Companies'!$C$2:$L$28,11,FALSE),0)</f>
        <v>0</v>
      </c>
      <c r="N322" s="90"/>
      <c r="O322" s="90"/>
      <c r="P322" s="90"/>
      <c r="Q322" s="90"/>
    </row>
    <row r="323" spans="1:17" hidden="1" x14ac:dyDescent="0.55000000000000004">
      <c r="A323" s="28">
        <v>322</v>
      </c>
      <c r="B323" s="24" t="s">
        <v>1060</v>
      </c>
      <c r="C323" s="31" t="s">
        <v>1061</v>
      </c>
      <c r="D323" s="24">
        <f>IF('Final List'!$C323=0,0,1)</f>
        <v>1</v>
      </c>
      <c r="E323" s="24" t="s">
        <v>19</v>
      </c>
      <c r="F323" s="24"/>
      <c r="G323" s="49">
        <f>_xlfn.IFNA(VLOOKUP(Table2[[#This Row],[Website]],'Contacted Companies'!$C$2:$L$28,5,FALSE),0)</f>
        <v>0</v>
      </c>
      <c r="H323" s="49">
        <f>_xlfn.IFNA(VLOOKUP(Table2[[#This Row],[Website]],'Contacted Companies'!$C$2:$L$28,6,FALSE),0)</f>
        <v>0</v>
      </c>
      <c r="I323" s="49"/>
      <c r="J323" s="2"/>
      <c r="K323" s="49">
        <f>_xlfn.IFNA(VLOOKUP(Table2[[#This Row],[Website]],'Contacted Companies'!$C$2:$L$28,9,FALSE),0)</f>
        <v>0</v>
      </c>
      <c r="L323" s="49">
        <f>_xlfn.IFNA(VLOOKUP(Table2[[#This Row],[Website]],'Contacted Companies'!$C$2:$L$28,10,FALSE),0)</f>
        <v>0</v>
      </c>
      <c r="M323">
        <f>_xlfn.IFNA(VLOOKUP(Table2[[#This Row],[Website]],'Contacted Companies'!$C$2:$L$28,11,FALSE),0)</f>
        <v>0</v>
      </c>
      <c r="N323" s="90"/>
      <c r="O323" s="90"/>
      <c r="P323" s="90"/>
      <c r="Q323" s="90"/>
    </row>
    <row r="324" spans="1:17" hidden="1" x14ac:dyDescent="0.55000000000000004">
      <c r="A324" s="27">
        <v>323</v>
      </c>
      <c r="B324" s="23" t="s">
        <v>1062</v>
      </c>
      <c r="C324" s="32" t="s">
        <v>1063</v>
      </c>
      <c r="D324" s="23">
        <f>IF('Final List'!$C324=0,0,1)</f>
        <v>1</v>
      </c>
      <c r="E324" s="23" t="s">
        <v>19</v>
      </c>
      <c r="F324" s="23"/>
      <c r="G324" s="49">
        <f>_xlfn.IFNA(VLOOKUP(Table2[[#This Row],[Website]],'Contacted Companies'!$C$2:$L$28,5,FALSE),0)</f>
        <v>0</v>
      </c>
      <c r="H324" s="49">
        <f>_xlfn.IFNA(VLOOKUP(Table2[[#This Row],[Website]],'Contacted Companies'!$C$2:$L$28,6,FALSE),0)</f>
        <v>0</v>
      </c>
      <c r="I324" s="48"/>
      <c r="J324" s="44"/>
      <c r="K324" s="49">
        <f>_xlfn.IFNA(VLOOKUP(Table2[[#This Row],[Website]],'Contacted Companies'!$C$2:$L$28,9,FALSE),0)</f>
        <v>0</v>
      </c>
      <c r="L324" s="49">
        <f>_xlfn.IFNA(VLOOKUP(Table2[[#This Row],[Website]],'Contacted Companies'!$C$2:$L$28,10,FALSE),0)</f>
        <v>0</v>
      </c>
      <c r="M324">
        <f>_xlfn.IFNA(VLOOKUP(Table2[[#This Row],[Website]],'Contacted Companies'!$C$2:$L$28,11,FALSE),0)</f>
        <v>0</v>
      </c>
      <c r="N324" s="90"/>
      <c r="O324" s="90"/>
      <c r="P324" s="90"/>
      <c r="Q324" s="90"/>
    </row>
    <row r="325" spans="1:17" hidden="1" x14ac:dyDescent="0.55000000000000004">
      <c r="A325" s="28">
        <v>324</v>
      </c>
      <c r="B325" s="24" t="s">
        <v>1064</v>
      </c>
      <c r="C325" s="31" t="s">
        <v>1065</v>
      </c>
      <c r="D325" s="24">
        <f>IF('Final List'!$C325=0,0,1)</f>
        <v>1</v>
      </c>
      <c r="E325" s="24"/>
      <c r="F325" s="24"/>
      <c r="G325" s="49">
        <f>_xlfn.IFNA(VLOOKUP(Table2[[#This Row],[Website]],'Contacted Companies'!$C$2:$L$28,5,FALSE),0)</f>
        <v>0</v>
      </c>
      <c r="H325" s="49">
        <f>_xlfn.IFNA(VLOOKUP(Table2[[#This Row],[Website]],'Contacted Companies'!$C$2:$L$28,6,FALSE),0)</f>
        <v>0</v>
      </c>
      <c r="I325" s="49"/>
      <c r="J325" s="2"/>
      <c r="K325" s="49">
        <f>_xlfn.IFNA(VLOOKUP(Table2[[#This Row],[Website]],'Contacted Companies'!$C$2:$L$28,9,FALSE),0)</f>
        <v>0</v>
      </c>
      <c r="L325" s="49">
        <f>_xlfn.IFNA(VLOOKUP(Table2[[#This Row],[Website]],'Contacted Companies'!$C$2:$L$28,10,FALSE),0)</f>
        <v>0</v>
      </c>
      <c r="M325">
        <f>_xlfn.IFNA(VLOOKUP(Table2[[#This Row],[Website]],'Contacted Companies'!$C$2:$L$28,11,FALSE),0)</f>
        <v>0</v>
      </c>
      <c r="N325" s="90"/>
      <c r="O325" s="90"/>
      <c r="P325" s="90"/>
      <c r="Q325" s="90"/>
    </row>
    <row r="326" spans="1:17" hidden="1" x14ac:dyDescent="0.55000000000000004">
      <c r="A326" s="27">
        <v>325</v>
      </c>
      <c r="B326" s="23" t="s">
        <v>1066</v>
      </c>
      <c r="C326" s="34" t="s">
        <v>1067</v>
      </c>
      <c r="D326" s="23">
        <f>IF('Final List'!$C326=0,0,1)</f>
        <v>1</v>
      </c>
      <c r="E326" s="23"/>
      <c r="F326" s="23"/>
      <c r="G326" s="49">
        <f>_xlfn.IFNA(VLOOKUP(Table2[[#This Row],[Website]],'Contacted Companies'!$C$2:$L$28,5,FALSE),0)</f>
        <v>0</v>
      </c>
      <c r="H326" s="49">
        <f>_xlfn.IFNA(VLOOKUP(Table2[[#This Row],[Website]],'Contacted Companies'!$C$2:$L$28,6,FALSE),0)</f>
        <v>0</v>
      </c>
      <c r="I326" s="48"/>
      <c r="J326" s="44"/>
      <c r="K326" s="49">
        <f>_xlfn.IFNA(VLOOKUP(Table2[[#This Row],[Website]],'Contacted Companies'!$C$2:$L$28,9,FALSE),0)</f>
        <v>0</v>
      </c>
      <c r="L326" s="49">
        <f>_xlfn.IFNA(VLOOKUP(Table2[[#This Row],[Website]],'Contacted Companies'!$C$2:$L$28,10,FALSE),0)</f>
        <v>0</v>
      </c>
      <c r="M326">
        <f>_xlfn.IFNA(VLOOKUP(Table2[[#This Row],[Website]],'Contacted Companies'!$C$2:$L$28,11,FALSE),0)</f>
        <v>0</v>
      </c>
      <c r="N326" s="90"/>
      <c r="O326" s="90"/>
      <c r="P326" s="90"/>
      <c r="Q326" s="90"/>
    </row>
    <row r="327" spans="1:17" hidden="1" x14ac:dyDescent="0.55000000000000004">
      <c r="A327" s="28">
        <v>326</v>
      </c>
      <c r="B327" s="24" t="s">
        <v>1068</v>
      </c>
      <c r="C327" s="31" t="s">
        <v>1069</v>
      </c>
      <c r="D327" s="24">
        <f>IF('Final List'!$C327=0,0,1)</f>
        <v>1</v>
      </c>
      <c r="E327" s="24"/>
      <c r="F327" s="24"/>
      <c r="G327" s="49">
        <f>_xlfn.IFNA(VLOOKUP(Table2[[#This Row],[Website]],'Contacted Companies'!$C$2:$L$28,5,FALSE),0)</f>
        <v>0</v>
      </c>
      <c r="H327" s="49">
        <f>_xlfn.IFNA(VLOOKUP(Table2[[#This Row],[Website]],'Contacted Companies'!$C$2:$L$28,6,FALSE),0)</f>
        <v>0</v>
      </c>
      <c r="I327" s="49"/>
      <c r="J327" s="2"/>
      <c r="K327" s="49">
        <f>_xlfn.IFNA(VLOOKUP(Table2[[#This Row],[Website]],'Contacted Companies'!$C$2:$L$28,9,FALSE),0)</f>
        <v>0</v>
      </c>
      <c r="L327" s="49">
        <f>_xlfn.IFNA(VLOOKUP(Table2[[#This Row],[Website]],'Contacted Companies'!$C$2:$L$28,10,FALSE),0)</f>
        <v>0</v>
      </c>
      <c r="M327">
        <f>_xlfn.IFNA(VLOOKUP(Table2[[#This Row],[Website]],'Contacted Companies'!$C$2:$L$28,11,FALSE),0)</f>
        <v>0</v>
      </c>
      <c r="N327" s="90"/>
      <c r="O327" s="90"/>
      <c r="P327" s="90"/>
      <c r="Q327" s="90"/>
    </row>
    <row r="328" spans="1:17" hidden="1" x14ac:dyDescent="0.55000000000000004">
      <c r="A328" s="27">
        <v>327</v>
      </c>
      <c r="B328" s="23" t="s">
        <v>1070</v>
      </c>
      <c r="C328" s="34" t="s">
        <v>1071</v>
      </c>
      <c r="D328" s="23">
        <f>IF('Final List'!$C328=0,0,1)</f>
        <v>1</v>
      </c>
      <c r="E328" s="23"/>
      <c r="F328" s="23"/>
      <c r="G328" s="49">
        <f>_xlfn.IFNA(VLOOKUP(Table2[[#This Row],[Website]],'Contacted Companies'!$C$2:$L$28,5,FALSE),0)</f>
        <v>0</v>
      </c>
      <c r="H328" s="49">
        <f>_xlfn.IFNA(VLOOKUP(Table2[[#This Row],[Website]],'Contacted Companies'!$C$2:$L$28,6,FALSE),0)</f>
        <v>0</v>
      </c>
      <c r="I328" s="48"/>
      <c r="J328" s="44"/>
      <c r="K328" s="49">
        <f>_xlfn.IFNA(VLOOKUP(Table2[[#This Row],[Website]],'Contacted Companies'!$C$2:$L$28,9,FALSE),0)</f>
        <v>0</v>
      </c>
      <c r="L328" s="49">
        <f>_xlfn.IFNA(VLOOKUP(Table2[[#This Row],[Website]],'Contacted Companies'!$C$2:$L$28,10,FALSE),0)</f>
        <v>0</v>
      </c>
      <c r="M328">
        <f>_xlfn.IFNA(VLOOKUP(Table2[[#This Row],[Website]],'Contacted Companies'!$C$2:$L$28,11,FALSE),0)</f>
        <v>0</v>
      </c>
      <c r="N328" s="90"/>
      <c r="O328" s="90"/>
      <c r="P328" s="90"/>
      <c r="Q328" s="90"/>
    </row>
    <row r="329" spans="1:17" hidden="1" x14ac:dyDescent="0.55000000000000004">
      <c r="A329" s="28">
        <v>328</v>
      </c>
      <c r="B329" s="37" t="s">
        <v>1072</v>
      </c>
      <c r="C329" s="31" t="s">
        <v>1073</v>
      </c>
      <c r="D329" s="24">
        <f>IF('Final List'!$C329=0,0,1)</f>
        <v>1</v>
      </c>
      <c r="E329" s="24"/>
      <c r="F329" s="24"/>
      <c r="G329" s="49">
        <f>_xlfn.IFNA(VLOOKUP(Table2[[#This Row],[Website]],'Contacted Companies'!$C$2:$L$28,5,FALSE),0)</f>
        <v>0</v>
      </c>
      <c r="H329" s="49">
        <f>_xlfn.IFNA(VLOOKUP(Table2[[#This Row],[Website]],'Contacted Companies'!$C$2:$L$28,6,FALSE),0)</f>
        <v>0</v>
      </c>
      <c r="I329" s="49"/>
      <c r="J329" s="2"/>
      <c r="K329" s="49">
        <f>_xlfn.IFNA(VLOOKUP(Table2[[#This Row],[Website]],'Contacted Companies'!$C$2:$L$28,9,FALSE),0)</f>
        <v>0</v>
      </c>
      <c r="L329" s="49">
        <f>_xlfn.IFNA(VLOOKUP(Table2[[#This Row],[Website]],'Contacted Companies'!$C$2:$L$28,10,FALSE),0)</f>
        <v>0</v>
      </c>
      <c r="M329">
        <f>_xlfn.IFNA(VLOOKUP(Table2[[#This Row],[Website]],'Contacted Companies'!$C$2:$L$28,11,FALSE),0)</f>
        <v>0</v>
      </c>
      <c r="N329" s="90"/>
      <c r="O329" s="90"/>
      <c r="P329" s="90"/>
      <c r="Q329" s="90"/>
    </row>
    <row r="330" spans="1:17" ht="100.8" hidden="1" x14ac:dyDescent="0.55000000000000004">
      <c r="A330" s="27">
        <v>329</v>
      </c>
      <c r="B330" s="23" t="s">
        <v>1074</v>
      </c>
      <c r="C330" s="34" t="s">
        <v>1075</v>
      </c>
      <c r="D330" s="23">
        <f>IF('Final List'!$C330=0,0,1)</f>
        <v>1</v>
      </c>
      <c r="E330" s="23"/>
      <c r="F330" s="23"/>
      <c r="G330" s="49" t="str">
        <f>_xlfn.IFNA(VLOOKUP(Table2[[#This Row],[Website]],'Contacted Companies'!$C$2:$L$28,5,FALSE),0)</f>
        <v>Distributor</v>
      </c>
      <c r="H330" s="49" t="str">
        <f>_xlfn.IFNA(VLOOKUP(Table2[[#This Row],[Website]],'Contacted Companies'!$C$2:$L$28,6,FALSE),0)</f>
        <v>Equipped with unique SUBARU BOXER® engine on all models and Symmetrical All-Wheel Drive on most, the Subaru product line, renowned for durability, reliability, traction and "active safety," represents one of the highest repurchase-loyalty ratings in the U.S. market. Today, the Subaru product line includes the Impreza, WRX, STI, BRZ, Legacy, Outback, Forester, and Crosstrek.</v>
      </c>
      <c r="I330" s="48"/>
      <c r="J330" s="44"/>
      <c r="K330" s="49">
        <f>_xlfn.IFNA(VLOOKUP(Table2[[#This Row],[Website]],'Contacted Companies'!$C$2:$L$28,9,FALSE),0)</f>
        <v>0</v>
      </c>
      <c r="L330" s="49">
        <f>_xlfn.IFNA(VLOOKUP(Table2[[#This Row],[Website]],'Contacted Companies'!$C$2:$L$28,10,FALSE),0)</f>
        <v>0</v>
      </c>
      <c r="M330" t="e">
        <f>_xlfn.IFNA(VLOOKUP(Table2[[#This Row],[Website]],'Contacted Companies'!$C$2:$L$28,11,FALSE),0)</f>
        <v>#REF!</v>
      </c>
      <c r="N330" s="90"/>
      <c r="O330" s="90"/>
      <c r="P330" s="90"/>
      <c r="Q330" s="90"/>
    </row>
    <row r="331" spans="1:17" hidden="1" x14ac:dyDescent="0.55000000000000004">
      <c r="A331" s="28">
        <v>330</v>
      </c>
      <c r="B331" s="24" t="s">
        <v>1076</v>
      </c>
      <c r="C331" s="31" t="s">
        <v>1077</v>
      </c>
      <c r="D331" s="24">
        <f>IF('Final List'!$C331=0,0,1)</f>
        <v>1</v>
      </c>
      <c r="E331" s="24"/>
      <c r="F331" s="24"/>
      <c r="G331" s="49">
        <f>_xlfn.IFNA(VLOOKUP(Table2[[#This Row],[Website]],'Contacted Companies'!$C$2:$L$28,5,FALSE),0)</f>
        <v>0</v>
      </c>
      <c r="H331" s="49">
        <f>_xlfn.IFNA(VLOOKUP(Table2[[#This Row],[Website]],'Contacted Companies'!$C$2:$L$28,6,FALSE),0)</f>
        <v>0</v>
      </c>
      <c r="I331" s="49"/>
      <c r="J331" s="2"/>
      <c r="K331" s="49">
        <f>_xlfn.IFNA(VLOOKUP(Table2[[#This Row],[Website]],'Contacted Companies'!$C$2:$L$28,9,FALSE),0)</f>
        <v>0</v>
      </c>
      <c r="L331" s="49">
        <f>_xlfn.IFNA(VLOOKUP(Table2[[#This Row],[Website]],'Contacted Companies'!$C$2:$L$28,10,FALSE),0)</f>
        <v>0</v>
      </c>
      <c r="M331">
        <f>_xlfn.IFNA(VLOOKUP(Table2[[#This Row],[Website]],'Contacted Companies'!$C$2:$L$28,11,FALSE),0)</f>
        <v>0</v>
      </c>
      <c r="N331" s="90"/>
      <c r="O331" s="90"/>
      <c r="P331" s="90"/>
      <c r="Q331" s="90"/>
    </row>
    <row r="332" spans="1:17" hidden="1" x14ac:dyDescent="0.55000000000000004">
      <c r="A332" s="27">
        <v>331</v>
      </c>
      <c r="B332" s="23" t="s">
        <v>1078</v>
      </c>
      <c r="C332" s="34" t="s">
        <v>1079</v>
      </c>
      <c r="D332" s="23">
        <f>IF('Final List'!$C332=0,0,1)</f>
        <v>1</v>
      </c>
      <c r="E332" s="23" t="s">
        <v>27</v>
      </c>
      <c r="F332" s="23"/>
      <c r="G332" s="49">
        <f>_xlfn.IFNA(VLOOKUP(Table2[[#This Row],[Website]],'Contacted Companies'!$C$2:$L$28,5,FALSE),0)</f>
        <v>0</v>
      </c>
      <c r="H332" s="49">
        <f>_xlfn.IFNA(VLOOKUP(Table2[[#This Row],[Website]],'Contacted Companies'!$C$2:$L$28,6,FALSE),0)</f>
        <v>0</v>
      </c>
      <c r="I332" s="48"/>
      <c r="J332" s="44"/>
      <c r="K332" s="49">
        <f>_xlfn.IFNA(VLOOKUP(Table2[[#This Row],[Website]],'Contacted Companies'!$C$2:$L$28,9,FALSE),0)</f>
        <v>0</v>
      </c>
      <c r="L332" s="49">
        <f>_xlfn.IFNA(VLOOKUP(Table2[[#This Row],[Website]],'Contacted Companies'!$C$2:$L$28,10,FALSE),0)</f>
        <v>0</v>
      </c>
      <c r="M332">
        <f>_xlfn.IFNA(VLOOKUP(Table2[[#This Row],[Website]],'Contacted Companies'!$C$2:$L$28,11,FALSE),0)</f>
        <v>0</v>
      </c>
      <c r="N332" s="90"/>
      <c r="O332" s="90"/>
      <c r="P332" s="90"/>
      <c r="Q332" s="90"/>
    </row>
    <row r="333" spans="1:17" hidden="1" x14ac:dyDescent="0.55000000000000004">
      <c r="A333" s="28">
        <v>332</v>
      </c>
      <c r="B333" s="24" t="s">
        <v>1080</v>
      </c>
      <c r="C333" s="31" t="s">
        <v>1081</v>
      </c>
      <c r="D333" s="24">
        <f>IF('Final List'!$C333=0,0,1)</f>
        <v>1</v>
      </c>
      <c r="E333" s="24"/>
      <c r="F333" s="24"/>
      <c r="G333" s="49">
        <f>_xlfn.IFNA(VLOOKUP(Table2[[#This Row],[Website]],'Contacted Companies'!$C$2:$L$28,5,FALSE),0)</f>
        <v>0</v>
      </c>
      <c r="H333" s="49">
        <f>_xlfn.IFNA(VLOOKUP(Table2[[#This Row],[Website]],'Contacted Companies'!$C$2:$L$28,6,FALSE),0)</f>
        <v>0</v>
      </c>
      <c r="I333" s="49"/>
      <c r="J333" s="2"/>
      <c r="K333" s="49">
        <f>_xlfn.IFNA(VLOOKUP(Table2[[#This Row],[Website]],'Contacted Companies'!$C$2:$L$28,9,FALSE),0)</f>
        <v>0</v>
      </c>
      <c r="L333" s="49">
        <f>_xlfn.IFNA(VLOOKUP(Table2[[#This Row],[Website]],'Contacted Companies'!$C$2:$L$28,10,FALSE),0)</f>
        <v>0</v>
      </c>
      <c r="M333">
        <f>_xlfn.IFNA(VLOOKUP(Table2[[#This Row],[Website]],'Contacted Companies'!$C$2:$L$28,11,FALSE),0)</f>
        <v>0</v>
      </c>
      <c r="N333" s="90"/>
      <c r="O333" s="90"/>
      <c r="P333" s="90"/>
      <c r="Q333" s="90"/>
    </row>
    <row r="334" spans="1:17" ht="86.4" hidden="1" x14ac:dyDescent="0.55000000000000004">
      <c r="A334" s="27">
        <v>333</v>
      </c>
      <c r="B334" s="23" t="s">
        <v>1082</v>
      </c>
      <c r="C334" s="32" t="s">
        <v>1083</v>
      </c>
      <c r="D334" s="23">
        <f>IF('Final List'!$C334=0,0,1)</f>
        <v>1</v>
      </c>
      <c r="E334" s="23" t="s">
        <v>27</v>
      </c>
      <c r="F334" s="23"/>
      <c r="G334" s="49" t="str">
        <f>_xlfn.IFNA(VLOOKUP(Table2[[#This Row],[Website]],'Contacted Companies'!$C$2:$L$28,5,FALSE),0)</f>
        <v>Non-captive die casting company </v>
      </c>
      <c r="H334" s="49" t="str">
        <f>_xlfn.IFNA(VLOOKUP(Table2[[#This Row],[Website]],'Contacted Companies'!$C$2:$L$28,6,FALSE),0)</f>
        <v>Services done in the companmy: Pre-production, die-casting, finishing, machining, quality check and coating</v>
      </c>
      <c r="I334" s="48"/>
      <c r="J334" s="44"/>
      <c r="K334" s="49">
        <f>_xlfn.IFNA(VLOOKUP(Table2[[#This Row],[Website]],'Contacted Companies'!$C$2:$L$28,9,FALSE),0)</f>
        <v>0</v>
      </c>
      <c r="L334" s="49" t="str">
        <f>_xlfn.IFNA(VLOOKUP(Table2[[#This Row],[Website]],'Contacted Companies'!$C$2:$L$28,10,FALSE),0)</f>
        <v xml:space="preserve">MACHINING                                                                                                                      • Fixturing
• Conventional machining
• Precision CNC turning and milling
• Dedicated machining equipment
</v>
      </c>
      <c r="M334" t="e">
        <f>_xlfn.IFNA(VLOOKUP(Table2[[#This Row],[Website]],'Contacted Companies'!$C$2:$L$28,11,FALSE),0)</f>
        <v>#REF!</v>
      </c>
      <c r="N334" s="90"/>
      <c r="O334" s="90"/>
      <c r="P334" s="90"/>
      <c r="Q334" s="90"/>
    </row>
    <row r="335" spans="1:17" hidden="1" x14ac:dyDescent="0.55000000000000004">
      <c r="A335" s="28">
        <v>334</v>
      </c>
      <c r="B335" s="24" t="s">
        <v>1084</v>
      </c>
      <c r="C335" s="31" t="s">
        <v>1085</v>
      </c>
      <c r="D335" s="24">
        <f>IF('Final List'!$C335=0,0,1)</f>
        <v>1</v>
      </c>
      <c r="E335" s="24"/>
      <c r="F335" s="24"/>
      <c r="G335" s="49">
        <f>_xlfn.IFNA(VLOOKUP(Table2[[#This Row],[Website]],'Contacted Companies'!$C$2:$L$28,5,FALSE),0)</f>
        <v>0</v>
      </c>
      <c r="H335" s="49">
        <f>_xlfn.IFNA(VLOOKUP(Table2[[#This Row],[Website]],'Contacted Companies'!$C$2:$L$28,6,FALSE),0)</f>
        <v>0</v>
      </c>
      <c r="I335" s="49"/>
      <c r="J335" s="2"/>
      <c r="K335" s="49">
        <f>_xlfn.IFNA(VLOOKUP(Table2[[#This Row],[Website]],'Contacted Companies'!$C$2:$L$28,9,FALSE),0)</f>
        <v>0</v>
      </c>
      <c r="L335" s="49">
        <f>_xlfn.IFNA(VLOOKUP(Table2[[#This Row],[Website]],'Contacted Companies'!$C$2:$L$28,10,FALSE),0)</f>
        <v>0</v>
      </c>
      <c r="M335">
        <f>_xlfn.IFNA(VLOOKUP(Table2[[#This Row],[Website]],'Contacted Companies'!$C$2:$L$28,11,FALSE),0)</f>
        <v>0</v>
      </c>
      <c r="N335" s="90"/>
      <c r="O335" s="90"/>
      <c r="P335" s="90"/>
      <c r="Q335" s="90"/>
    </row>
    <row r="336" spans="1:17" hidden="1" x14ac:dyDescent="0.55000000000000004">
      <c r="A336" s="27">
        <v>335</v>
      </c>
      <c r="B336" s="23" t="s">
        <v>1086</v>
      </c>
      <c r="C336" s="34" t="s">
        <v>1087</v>
      </c>
      <c r="D336" s="23">
        <f>IF('Final List'!$C336=0,0,1)</f>
        <v>1</v>
      </c>
      <c r="E336" s="23" t="s">
        <v>27</v>
      </c>
      <c r="F336" s="23"/>
      <c r="G336" s="49">
        <f>_xlfn.IFNA(VLOOKUP(Table2[[#This Row],[Website]],'Contacted Companies'!$C$2:$L$28,5,FALSE),0)</f>
        <v>0</v>
      </c>
      <c r="H336" s="49">
        <f>_xlfn.IFNA(VLOOKUP(Table2[[#This Row],[Website]],'Contacted Companies'!$C$2:$L$28,6,FALSE),0)</f>
        <v>0</v>
      </c>
      <c r="I336" s="48"/>
      <c r="J336" s="44"/>
      <c r="K336" s="49">
        <f>_xlfn.IFNA(VLOOKUP(Table2[[#This Row],[Website]],'Contacted Companies'!$C$2:$L$28,9,FALSE),0)</f>
        <v>0</v>
      </c>
      <c r="L336" s="49">
        <f>_xlfn.IFNA(VLOOKUP(Table2[[#This Row],[Website]],'Contacted Companies'!$C$2:$L$28,10,FALSE),0)</f>
        <v>0</v>
      </c>
      <c r="M336">
        <f>_xlfn.IFNA(VLOOKUP(Table2[[#This Row],[Website]],'Contacted Companies'!$C$2:$L$28,11,FALSE),0)</f>
        <v>0</v>
      </c>
      <c r="N336" s="90"/>
      <c r="O336" s="90"/>
      <c r="P336" s="90"/>
      <c r="Q336" s="90"/>
    </row>
    <row r="337" spans="1:17" hidden="1" x14ac:dyDescent="0.55000000000000004">
      <c r="A337" s="28">
        <v>336</v>
      </c>
      <c r="B337" s="24" t="s">
        <v>1088</v>
      </c>
      <c r="C337" s="31" t="s">
        <v>1089</v>
      </c>
      <c r="D337" s="24">
        <f>IF('Final List'!$C337=0,0,1)</f>
        <v>1</v>
      </c>
      <c r="E337" s="24">
        <v>0</v>
      </c>
      <c r="F337" s="24"/>
      <c r="G337" s="49">
        <f>_xlfn.IFNA(VLOOKUP(Table2[[#This Row],[Website]],'Contacted Companies'!$C$2:$L$28,5,FALSE),0)</f>
        <v>0</v>
      </c>
      <c r="H337" s="49">
        <f>_xlfn.IFNA(VLOOKUP(Table2[[#This Row],[Website]],'Contacted Companies'!$C$2:$L$28,6,FALSE),0)</f>
        <v>0</v>
      </c>
      <c r="I337" s="49"/>
      <c r="J337" s="2"/>
      <c r="K337" s="49">
        <f>_xlfn.IFNA(VLOOKUP(Table2[[#This Row],[Website]],'Contacted Companies'!$C$2:$L$28,9,FALSE),0)</f>
        <v>0</v>
      </c>
      <c r="L337" s="49">
        <f>_xlfn.IFNA(VLOOKUP(Table2[[#This Row],[Website]],'Contacted Companies'!$C$2:$L$28,10,FALSE),0)</f>
        <v>0</v>
      </c>
      <c r="M337">
        <f>_xlfn.IFNA(VLOOKUP(Table2[[#This Row],[Website]],'Contacted Companies'!$C$2:$L$28,11,FALSE),0)</f>
        <v>0</v>
      </c>
      <c r="N337" s="90"/>
      <c r="O337" s="90"/>
      <c r="P337" s="90"/>
      <c r="Q337" s="90"/>
    </row>
    <row r="338" spans="1:17" hidden="1" x14ac:dyDescent="0.55000000000000004">
      <c r="A338" s="27">
        <v>337</v>
      </c>
      <c r="B338" s="23" t="s">
        <v>1090</v>
      </c>
      <c r="C338" s="32" t="s">
        <v>1091</v>
      </c>
      <c r="D338" s="23">
        <f>IF('Final List'!$C338=0,0,1)</f>
        <v>1</v>
      </c>
      <c r="E338" s="23"/>
      <c r="F338" s="23"/>
      <c r="G338" s="49">
        <f>_xlfn.IFNA(VLOOKUP(Table2[[#This Row],[Website]],'Contacted Companies'!$C$2:$L$28,5,FALSE),0)</f>
        <v>0</v>
      </c>
      <c r="H338" s="49">
        <f>_xlfn.IFNA(VLOOKUP(Table2[[#This Row],[Website]],'Contacted Companies'!$C$2:$L$28,6,FALSE),0)</f>
        <v>0</v>
      </c>
      <c r="I338" s="48"/>
      <c r="J338" s="44"/>
      <c r="K338" s="49">
        <f>_xlfn.IFNA(VLOOKUP(Table2[[#This Row],[Website]],'Contacted Companies'!$C$2:$L$28,9,FALSE),0)</f>
        <v>0</v>
      </c>
      <c r="L338" s="49">
        <f>_xlfn.IFNA(VLOOKUP(Table2[[#This Row],[Website]],'Contacted Companies'!$C$2:$L$28,10,FALSE),0)</f>
        <v>0</v>
      </c>
      <c r="M338">
        <f>_xlfn.IFNA(VLOOKUP(Table2[[#This Row],[Website]],'Contacted Companies'!$C$2:$L$28,11,FALSE),0)</f>
        <v>0</v>
      </c>
      <c r="N338" s="90"/>
      <c r="O338" s="90"/>
      <c r="P338" s="90"/>
      <c r="Q338" s="90"/>
    </row>
    <row r="339" spans="1:17" hidden="1" x14ac:dyDescent="0.55000000000000004">
      <c r="A339" s="28">
        <v>338</v>
      </c>
      <c r="B339" s="24" t="s">
        <v>1092</v>
      </c>
      <c r="C339" s="31" t="s">
        <v>1093</v>
      </c>
      <c r="D339" s="24">
        <f>IF('Final List'!$C339=0,0,1)</f>
        <v>1</v>
      </c>
      <c r="E339" s="24"/>
      <c r="F339" s="24"/>
      <c r="G339" s="49">
        <f>_xlfn.IFNA(VLOOKUP(Table2[[#This Row],[Website]],'Contacted Companies'!$C$2:$L$28,5,FALSE),0)</f>
        <v>0</v>
      </c>
      <c r="H339" s="49">
        <f>_xlfn.IFNA(VLOOKUP(Table2[[#This Row],[Website]],'Contacted Companies'!$C$2:$L$28,6,FALSE),0)</f>
        <v>0</v>
      </c>
      <c r="I339" s="49"/>
      <c r="J339" s="2"/>
      <c r="K339" s="49">
        <f>_xlfn.IFNA(VLOOKUP(Table2[[#This Row],[Website]],'Contacted Companies'!$C$2:$L$28,9,FALSE),0)</f>
        <v>0</v>
      </c>
      <c r="L339" s="49">
        <f>_xlfn.IFNA(VLOOKUP(Table2[[#This Row],[Website]],'Contacted Companies'!$C$2:$L$28,10,FALSE),0)</f>
        <v>0</v>
      </c>
      <c r="M339">
        <f>_xlfn.IFNA(VLOOKUP(Table2[[#This Row],[Website]],'Contacted Companies'!$C$2:$L$28,11,FALSE),0)</f>
        <v>0</v>
      </c>
      <c r="N339" s="90"/>
      <c r="O339" s="90"/>
      <c r="P339" s="90"/>
      <c r="Q339" s="90"/>
    </row>
    <row r="340" spans="1:17" hidden="1" x14ac:dyDescent="0.55000000000000004">
      <c r="A340" s="27">
        <v>339</v>
      </c>
      <c r="B340" s="23" t="s">
        <v>1094</v>
      </c>
      <c r="C340" s="34" t="s">
        <v>1095</v>
      </c>
      <c r="D340" s="23">
        <f>IF('Final List'!$C340=0,0,1)</f>
        <v>1</v>
      </c>
      <c r="E340" s="23"/>
      <c r="F340" s="23"/>
      <c r="G340" s="49">
        <f>_xlfn.IFNA(VLOOKUP(Table2[[#This Row],[Website]],'Contacted Companies'!$C$2:$L$28,5,FALSE),0)</f>
        <v>0</v>
      </c>
      <c r="H340" s="49">
        <f>_xlfn.IFNA(VLOOKUP(Table2[[#This Row],[Website]],'Contacted Companies'!$C$2:$L$28,6,FALSE),0)</f>
        <v>0</v>
      </c>
      <c r="I340" s="48"/>
      <c r="J340" s="44"/>
      <c r="K340" s="49">
        <f>_xlfn.IFNA(VLOOKUP(Table2[[#This Row],[Website]],'Contacted Companies'!$C$2:$L$28,9,FALSE),0)</f>
        <v>0</v>
      </c>
      <c r="L340" s="49">
        <f>_xlfn.IFNA(VLOOKUP(Table2[[#This Row],[Website]],'Contacted Companies'!$C$2:$L$28,10,FALSE),0)</f>
        <v>0</v>
      </c>
      <c r="M340">
        <f>_xlfn.IFNA(VLOOKUP(Table2[[#This Row],[Website]],'Contacted Companies'!$C$2:$L$28,11,FALSE),0)</f>
        <v>0</v>
      </c>
      <c r="N340" s="90"/>
      <c r="O340" s="90"/>
      <c r="P340" s="90"/>
      <c r="Q340" s="90"/>
    </row>
    <row r="341" spans="1:17" hidden="1" x14ac:dyDescent="0.55000000000000004">
      <c r="A341" s="28">
        <v>340</v>
      </c>
      <c r="B341" s="24" t="s">
        <v>1096</v>
      </c>
      <c r="C341" s="31">
        <v>0</v>
      </c>
      <c r="D341" s="24">
        <f>IF('Final List'!$C341=0,0,1)</f>
        <v>0</v>
      </c>
      <c r="E341" s="24"/>
      <c r="F341" s="24"/>
      <c r="G341" s="49">
        <f>_xlfn.IFNA(VLOOKUP(Table2[[#This Row],[Website]],'Contacted Companies'!$C$2:$L$28,5,FALSE),0)</f>
        <v>0</v>
      </c>
      <c r="H341" s="49">
        <f>_xlfn.IFNA(VLOOKUP(Table2[[#This Row],[Website]],'Contacted Companies'!$C$2:$L$28,6,FALSE),0)</f>
        <v>0</v>
      </c>
      <c r="I341" s="49"/>
      <c r="J341" s="2"/>
      <c r="K341" s="49">
        <f>_xlfn.IFNA(VLOOKUP(Table2[[#This Row],[Website]],'Contacted Companies'!$C$2:$L$28,9,FALSE),0)</f>
        <v>0</v>
      </c>
      <c r="L341" s="49">
        <f>_xlfn.IFNA(VLOOKUP(Table2[[#This Row],[Website]],'Contacted Companies'!$C$2:$L$28,10,FALSE),0)</f>
        <v>0</v>
      </c>
      <c r="M341">
        <f>_xlfn.IFNA(VLOOKUP(Table2[[#This Row],[Website]],'Contacted Companies'!$C$2:$L$28,11,FALSE),0)</f>
        <v>0</v>
      </c>
      <c r="N341" s="90"/>
      <c r="O341" s="90"/>
      <c r="P341" s="90"/>
      <c r="Q341" s="90"/>
    </row>
    <row r="342" spans="1:17" hidden="1" x14ac:dyDescent="0.55000000000000004">
      <c r="A342" s="27">
        <v>341</v>
      </c>
      <c r="B342" s="23" t="s">
        <v>1097</v>
      </c>
      <c r="C342" s="34" t="s">
        <v>1098</v>
      </c>
      <c r="D342" s="23">
        <f>IF('Final List'!$C342=0,0,1)</f>
        <v>1</v>
      </c>
      <c r="E342" s="23"/>
      <c r="F342" s="23"/>
      <c r="G342" s="49">
        <f>_xlfn.IFNA(VLOOKUP(Table2[[#This Row],[Website]],'Contacted Companies'!$C$2:$L$28,5,FALSE),0)</f>
        <v>0</v>
      </c>
      <c r="H342" s="49">
        <f>_xlfn.IFNA(VLOOKUP(Table2[[#This Row],[Website]],'Contacted Companies'!$C$2:$L$28,6,FALSE),0)</f>
        <v>0</v>
      </c>
      <c r="I342" s="48"/>
      <c r="J342" s="44"/>
      <c r="K342" s="49">
        <f>_xlfn.IFNA(VLOOKUP(Table2[[#This Row],[Website]],'Contacted Companies'!$C$2:$L$28,9,FALSE),0)</f>
        <v>0</v>
      </c>
      <c r="L342" s="49">
        <f>_xlfn.IFNA(VLOOKUP(Table2[[#This Row],[Website]],'Contacted Companies'!$C$2:$L$28,10,FALSE),0)</f>
        <v>0</v>
      </c>
      <c r="M342">
        <f>_xlfn.IFNA(VLOOKUP(Table2[[#This Row],[Website]],'Contacted Companies'!$C$2:$L$28,11,FALSE),0)</f>
        <v>0</v>
      </c>
      <c r="N342" s="90"/>
      <c r="O342" s="90"/>
      <c r="P342" s="90"/>
      <c r="Q342" s="90"/>
    </row>
    <row r="343" spans="1:17" hidden="1" x14ac:dyDescent="0.55000000000000004">
      <c r="A343" s="28">
        <v>342</v>
      </c>
      <c r="B343" s="24" t="s">
        <v>1099</v>
      </c>
      <c r="C343" s="31" t="s">
        <v>1100</v>
      </c>
      <c r="D343" s="24">
        <f>IF('Final List'!$C343=0,0,1)</f>
        <v>1</v>
      </c>
      <c r="E343" s="24"/>
      <c r="F343" s="24"/>
      <c r="G343" s="49">
        <f>_xlfn.IFNA(VLOOKUP(Table2[[#This Row],[Website]],'Contacted Companies'!$C$2:$L$28,5,FALSE),0)</f>
        <v>0</v>
      </c>
      <c r="H343" s="49">
        <f>_xlfn.IFNA(VLOOKUP(Table2[[#This Row],[Website]],'Contacted Companies'!$C$2:$L$28,6,FALSE),0)</f>
        <v>0</v>
      </c>
      <c r="I343" s="49"/>
      <c r="J343" s="2"/>
      <c r="K343" s="49">
        <f>_xlfn.IFNA(VLOOKUP(Table2[[#This Row],[Website]],'Contacted Companies'!$C$2:$L$28,9,FALSE),0)</f>
        <v>0</v>
      </c>
      <c r="L343" s="49">
        <f>_xlfn.IFNA(VLOOKUP(Table2[[#This Row],[Website]],'Contacted Companies'!$C$2:$L$28,10,FALSE),0)</f>
        <v>0</v>
      </c>
      <c r="M343">
        <f>_xlfn.IFNA(VLOOKUP(Table2[[#This Row],[Website]],'Contacted Companies'!$C$2:$L$28,11,FALSE),0)</f>
        <v>0</v>
      </c>
      <c r="N343" s="90"/>
      <c r="O343" s="90"/>
      <c r="P343" s="90"/>
      <c r="Q343" s="90"/>
    </row>
    <row r="344" spans="1:17" hidden="1" x14ac:dyDescent="0.55000000000000004">
      <c r="A344" s="27">
        <v>343</v>
      </c>
      <c r="B344" s="23" t="s">
        <v>1101</v>
      </c>
      <c r="C344" s="34">
        <v>0</v>
      </c>
      <c r="D344" s="23">
        <f>IF('Final List'!$C344=0,0,1)</f>
        <v>0</v>
      </c>
      <c r="E344" s="23"/>
      <c r="F344" s="23">
        <v>0</v>
      </c>
      <c r="G344" s="49">
        <f>_xlfn.IFNA(VLOOKUP(Table2[[#This Row],[Website]],'Contacted Companies'!$C$2:$L$28,5,FALSE),0)</f>
        <v>0</v>
      </c>
      <c r="H344" s="49">
        <f>_xlfn.IFNA(VLOOKUP(Table2[[#This Row],[Website]],'Contacted Companies'!$C$2:$L$28,6,FALSE),0)</f>
        <v>0</v>
      </c>
      <c r="I344" s="48"/>
      <c r="J344" s="44"/>
      <c r="K344" s="49">
        <f>_xlfn.IFNA(VLOOKUP(Table2[[#This Row],[Website]],'Contacted Companies'!$C$2:$L$28,9,FALSE),0)</f>
        <v>0</v>
      </c>
      <c r="L344" s="49">
        <f>_xlfn.IFNA(VLOOKUP(Table2[[#This Row],[Website]],'Contacted Companies'!$C$2:$L$28,10,FALSE),0)</f>
        <v>0</v>
      </c>
      <c r="M344">
        <f>_xlfn.IFNA(VLOOKUP(Table2[[#This Row],[Website]],'Contacted Companies'!$C$2:$L$28,11,FALSE),0)</f>
        <v>0</v>
      </c>
      <c r="N344" s="90"/>
      <c r="O344" s="90"/>
      <c r="P344" s="90"/>
      <c r="Q344" s="90"/>
    </row>
    <row r="345" spans="1:17" hidden="1" x14ac:dyDescent="0.55000000000000004">
      <c r="A345" s="28">
        <v>344</v>
      </c>
      <c r="B345" s="24" t="s">
        <v>1102</v>
      </c>
      <c r="C345" s="31" t="s">
        <v>1103</v>
      </c>
      <c r="D345" s="24">
        <f>IF('Final List'!$C345=0,0,1)</f>
        <v>1</v>
      </c>
      <c r="E345" s="24"/>
      <c r="F345" s="24"/>
      <c r="G345" s="49">
        <f>_xlfn.IFNA(VLOOKUP(Table2[[#This Row],[Website]],'Contacted Companies'!$C$2:$L$28,5,FALSE),0)</f>
        <v>0</v>
      </c>
      <c r="H345" s="49">
        <f>_xlfn.IFNA(VLOOKUP(Table2[[#This Row],[Website]],'Contacted Companies'!$C$2:$L$28,6,FALSE),0)</f>
        <v>0</v>
      </c>
      <c r="I345" s="49"/>
      <c r="J345" s="2"/>
      <c r="K345" s="49">
        <f>_xlfn.IFNA(VLOOKUP(Table2[[#This Row],[Website]],'Contacted Companies'!$C$2:$L$28,9,FALSE),0)</f>
        <v>0</v>
      </c>
      <c r="L345" s="49">
        <f>_xlfn.IFNA(VLOOKUP(Table2[[#This Row],[Website]],'Contacted Companies'!$C$2:$L$28,10,FALSE),0)</f>
        <v>0</v>
      </c>
      <c r="M345">
        <f>_xlfn.IFNA(VLOOKUP(Table2[[#This Row],[Website]],'Contacted Companies'!$C$2:$L$28,11,FALSE),0)</f>
        <v>0</v>
      </c>
      <c r="N345" s="90"/>
      <c r="O345" s="90"/>
      <c r="P345" s="90"/>
      <c r="Q345" s="90"/>
    </row>
    <row r="346" spans="1:17" hidden="1" x14ac:dyDescent="0.55000000000000004">
      <c r="A346" s="27">
        <v>345</v>
      </c>
      <c r="B346" s="23" t="s">
        <v>1104</v>
      </c>
      <c r="C346" s="32" t="s">
        <v>1105</v>
      </c>
      <c r="D346" s="23">
        <f>IF('Final List'!$C346=0,0,1)</f>
        <v>1</v>
      </c>
      <c r="E346" s="23" t="s">
        <v>19</v>
      </c>
      <c r="F346" s="23"/>
      <c r="G346" s="49">
        <f>_xlfn.IFNA(VLOOKUP(Table2[[#This Row],[Website]],'Contacted Companies'!$C$2:$L$28,5,FALSE),0)</f>
        <v>0</v>
      </c>
      <c r="H346" s="49">
        <f>_xlfn.IFNA(VLOOKUP(Table2[[#This Row],[Website]],'Contacted Companies'!$C$2:$L$28,6,FALSE),0)</f>
        <v>0</v>
      </c>
      <c r="I346" s="48"/>
      <c r="J346" s="44"/>
      <c r="K346" s="49">
        <f>_xlfn.IFNA(VLOOKUP(Table2[[#This Row],[Website]],'Contacted Companies'!$C$2:$L$28,9,FALSE),0)</f>
        <v>0</v>
      </c>
      <c r="L346" s="49">
        <f>_xlfn.IFNA(VLOOKUP(Table2[[#This Row],[Website]],'Contacted Companies'!$C$2:$L$28,10,FALSE),0)</f>
        <v>0</v>
      </c>
      <c r="M346">
        <f>_xlfn.IFNA(VLOOKUP(Table2[[#This Row],[Website]],'Contacted Companies'!$C$2:$L$28,11,FALSE),0)</f>
        <v>0</v>
      </c>
      <c r="N346" s="90"/>
      <c r="O346" s="90"/>
      <c r="P346" s="90"/>
      <c r="Q346" s="90"/>
    </row>
    <row r="347" spans="1:17" hidden="1" x14ac:dyDescent="0.55000000000000004">
      <c r="A347" s="28">
        <v>346</v>
      </c>
      <c r="B347" s="24" t="s">
        <v>1106</v>
      </c>
      <c r="C347" s="31" t="s">
        <v>1107</v>
      </c>
      <c r="D347" s="24">
        <f>IF('Final List'!$C347=0,0,1)</f>
        <v>1</v>
      </c>
      <c r="E347" s="24" t="s">
        <v>19</v>
      </c>
      <c r="F347" s="24"/>
      <c r="G347" s="49">
        <f>_xlfn.IFNA(VLOOKUP(Table2[[#This Row],[Website]],'Contacted Companies'!$C$2:$L$28,5,FALSE),0)</f>
        <v>0</v>
      </c>
      <c r="H347" s="49">
        <f>_xlfn.IFNA(VLOOKUP(Table2[[#This Row],[Website]],'Contacted Companies'!$C$2:$L$28,6,FALSE),0)</f>
        <v>0</v>
      </c>
      <c r="I347" s="49"/>
      <c r="J347" s="2"/>
      <c r="K347" s="49">
        <f>_xlfn.IFNA(VLOOKUP(Table2[[#This Row],[Website]],'Contacted Companies'!$C$2:$L$28,9,FALSE),0)</f>
        <v>0</v>
      </c>
      <c r="L347" s="49">
        <f>_xlfn.IFNA(VLOOKUP(Table2[[#This Row],[Website]],'Contacted Companies'!$C$2:$L$28,10,FALSE),0)</f>
        <v>0</v>
      </c>
      <c r="M347">
        <f>_xlfn.IFNA(VLOOKUP(Table2[[#This Row],[Website]],'Contacted Companies'!$C$2:$L$28,11,FALSE),0)</f>
        <v>0</v>
      </c>
      <c r="N347" s="90"/>
      <c r="O347" s="90"/>
      <c r="P347" s="90"/>
      <c r="Q347" s="90"/>
    </row>
    <row r="348" spans="1:17" hidden="1" x14ac:dyDescent="0.55000000000000004">
      <c r="A348" s="27">
        <v>347</v>
      </c>
      <c r="B348" s="23" t="s">
        <v>1108</v>
      </c>
      <c r="C348" s="34" t="s">
        <v>1109</v>
      </c>
      <c r="D348" s="23">
        <f>IF('Final List'!$C348=0,0,1)</f>
        <v>1</v>
      </c>
      <c r="E348" s="23" t="s">
        <v>19</v>
      </c>
      <c r="F348" s="23"/>
      <c r="G348" s="49">
        <f>_xlfn.IFNA(VLOOKUP(Table2[[#This Row],[Website]],'Contacted Companies'!$C$2:$L$28,5,FALSE),0)</f>
        <v>0</v>
      </c>
      <c r="H348" s="49">
        <f>_xlfn.IFNA(VLOOKUP(Table2[[#This Row],[Website]],'Contacted Companies'!$C$2:$L$28,6,FALSE),0)</f>
        <v>0</v>
      </c>
      <c r="I348" s="48"/>
      <c r="J348" s="44"/>
      <c r="K348" s="49">
        <f>_xlfn.IFNA(VLOOKUP(Table2[[#This Row],[Website]],'Contacted Companies'!$C$2:$L$28,9,FALSE),0)</f>
        <v>0</v>
      </c>
      <c r="L348" s="49">
        <f>_xlfn.IFNA(VLOOKUP(Table2[[#This Row],[Website]],'Contacted Companies'!$C$2:$L$28,10,FALSE),0)</f>
        <v>0</v>
      </c>
      <c r="M348">
        <f>_xlfn.IFNA(VLOOKUP(Table2[[#This Row],[Website]],'Contacted Companies'!$C$2:$L$28,11,FALSE),0)</f>
        <v>0</v>
      </c>
      <c r="N348" s="90"/>
      <c r="O348" s="90"/>
      <c r="P348" s="90"/>
      <c r="Q348" s="90"/>
    </row>
    <row r="349" spans="1:17" ht="115.2" hidden="1" x14ac:dyDescent="0.55000000000000004">
      <c r="A349" s="28">
        <v>348</v>
      </c>
      <c r="B349" s="24" t="s">
        <v>1110</v>
      </c>
      <c r="C349" s="31" t="s">
        <v>1111</v>
      </c>
      <c r="D349" s="24">
        <f>IF('Final List'!$C349=0,0,1)</f>
        <v>1</v>
      </c>
      <c r="E349" s="24">
        <v>0</v>
      </c>
      <c r="F349" s="24"/>
      <c r="G349" s="49" t="str">
        <f>_xlfn.IFNA(VLOOKUP(Table2[[#This Row],[Website]],'Contacted Companies'!$C$2:$L$28,5,FALSE),0)</f>
        <v>Construction and metal fabrication</v>
      </c>
      <c r="H349" s="49" t="str">
        <f>_xlfn.IFNA(VLOOKUP(Table2[[#This Row],[Website]],'Contacted Companies'!$C$2:$L$28,6,FALSE),0)</f>
        <v>Construction services: Carpentry,,Concrete,,Cranes,,Insulation,,Ironwork,,Millwrights,,Pipefitting,,Scaffolding,,                        Metal Fab: Projects include but not limited to fan housings, duct work, grain chutes and bins, pressure vessels.</v>
      </c>
      <c r="I349" s="49"/>
      <c r="J349" s="2"/>
      <c r="K349" s="49">
        <f>_xlfn.IFNA(VLOOKUP(Table2[[#This Row],[Website]],'Contacted Companies'!$C$2:$L$28,9,FALSE),0)</f>
        <v>0</v>
      </c>
      <c r="L349" s="49" t="str">
        <f>_xlfn.IFNA(VLOOKUP(Table2[[#This Row],[Website]],'Contacted Companies'!$C$2:$L$28,10,FALSE),0)</f>
        <v xml:space="preserve"> equipped with CNC burn tables and drilling machines, shot-blasting cabinets and more.laser cutting and turret punching technology                                         CNC burn table (9’x21’ cutting, up to 3” thick)
Voortman V630 CNC drill and V1250 saw (50″ tall by 60′ long beam capacity)
Pangborn conveyor-fed shotblasting cabinet
8 overhead cranes (up to 15-ton capacity)
Global Finishing Solutions down draft paint booth (55 ’x 20’ x 16’)</v>
      </c>
      <c r="M349" t="e">
        <f>_xlfn.IFNA(VLOOKUP(Table2[[#This Row],[Website]],'Contacted Companies'!$C$2:$L$28,11,FALSE),0)</f>
        <v>#REF!</v>
      </c>
      <c r="N349" s="90"/>
      <c r="O349" s="90"/>
      <c r="P349" s="90"/>
      <c r="Q349" s="90"/>
    </row>
    <row r="350" spans="1:17" hidden="1" x14ac:dyDescent="0.55000000000000004">
      <c r="A350" s="27">
        <v>349</v>
      </c>
      <c r="B350" s="23" t="s">
        <v>1112</v>
      </c>
      <c r="C350" s="34" t="s">
        <v>1113</v>
      </c>
      <c r="D350" s="23">
        <f>IF('Final List'!$C350=0,0,1)</f>
        <v>1</v>
      </c>
      <c r="E350" s="23"/>
      <c r="F350" s="23"/>
      <c r="G350" s="49">
        <f>_xlfn.IFNA(VLOOKUP(Table2[[#This Row],[Website]],'Contacted Companies'!$C$2:$L$28,5,FALSE),0)</f>
        <v>0</v>
      </c>
      <c r="H350" s="49">
        <f>_xlfn.IFNA(VLOOKUP(Table2[[#This Row],[Website]],'Contacted Companies'!$C$2:$L$28,6,FALSE),0)</f>
        <v>0</v>
      </c>
      <c r="I350" s="48"/>
      <c r="J350" s="44"/>
      <c r="K350" s="49">
        <f>_xlfn.IFNA(VLOOKUP(Table2[[#This Row],[Website]],'Contacted Companies'!$C$2:$L$28,9,FALSE),0)</f>
        <v>0</v>
      </c>
      <c r="L350" s="49">
        <f>_xlfn.IFNA(VLOOKUP(Table2[[#This Row],[Website]],'Contacted Companies'!$C$2:$L$28,10,FALSE),0)</f>
        <v>0</v>
      </c>
      <c r="M350">
        <f>_xlfn.IFNA(VLOOKUP(Table2[[#This Row],[Website]],'Contacted Companies'!$C$2:$L$28,11,FALSE),0)</f>
        <v>0</v>
      </c>
      <c r="N350" s="90"/>
      <c r="O350" s="90"/>
      <c r="P350" s="90"/>
      <c r="Q350" s="90"/>
    </row>
    <row r="351" spans="1:17" hidden="1" x14ac:dyDescent="0.55000000000000004">
      <c r="A351" s="28">
        <v>350</v>
      </c>
      <c r="B351" s="24" t="s">
        <v>1114</v>
      </c>
      <c r="C351" s="31"/>
      <c r="D351" s="24">
        <f>IF('Final List'!$C351=0,0,1)</f>
        <v>0</v>
      </c>
      <c r="E351" s="24"/>
      <c r="F351" s="24"/>
      <c r="G351" s="49">
        <f>_xlfn.IFNA(VLOOKUP(Table2[[#This Row],[Website]],'Contacted Companies'!$C$2:$L$28,5,FALSE),0)</f>
        <v>0</v>
      </c>
      <c r="H351" s="49">
        <f>_xlfn.IFNA(VLOOKUP(Table2[[#This Row],[Website]],'Contacted Companies'!$C$2:$L$28,6,FALSE),0)</f>
        <v>0</v>
      </c>
      <c r="I351" s="49"/>
      <c r="J351" s="2"/>
      <c r="K351" s="49">
        <f>_xlfn.IFNA(VLOOKUP(Table2[[#This Row],[Website]],'Contacted Companies'!$C$2:$L$28,9,FALSE),0)</f>
        <v>0</v>
      </c>
      <c r="L351" s="49">
        <f>_xlfn.IFNA(VLOOKUP(Table2[[#This Row],[Website]],'Contacted Companies'!$C$2:$L$28,10,FALSE),0)</f>
        <v>0</v>
      </c>
      <c r="M351">
        <f>_xlfn.IFNA(VLOOKUP(Table2[[#This Row],[Website]],'Contacted Companies'!$C$2:$L$28,11,FALSE),0)</f>
        <v>0</v>
      </c>
      <c r="N351" s="90"/>
      <c r="O351" s="90"/>
      <c r="P351" s="90"/>
      <c r="Q351" s="90"/>
    </row>
    <row r="352" spans="1:17" hidden="1" x14ac:dyDescent="0.55000000000000004">
      <c r="A352" s="27">
        <v>351</v>
      </c>
      <c r="B352" s="23" t="s">
        <v>1115</v>
      </c>
      <c r="C352" s="34" t="s">
        <v>1116</v>
      </c>
      <c r="D352" s="23">
        <f>IF('Final List'!$C352=0,0,1)</f>
        <v>1</v>
      </c>
      <c r="E352" s="23" t="s">
        <v>27</v>
      </c>
      <c r="F352" s="23"/>
      <c r="G352" s="49">
        <f>_xlfn.IFNA(VLOOKUP(Table2[[#This Row],[Website]],'Contacted Companies'!$C$2:$L$28,5,FALSE),0)</f>
        <v>0</v>
      </c>
      <c r="H352" s="49">
        <f>_xlfn.IFNA(VLOOKUP(Table2[[#This Row],[Website]],'Contacted Companies'!$C$2:$L$28,6,FALSE),0)</f>
        <v>0</v>
      </c>
      <c r="I352" s="48"/>
      <c r="J352" s="44"/>
      <c r="K352" s="49">
        <f>_xlfn.IFNA(VLOOKUP(Table2[[#This Row],[Website]],'Contacted Companies'!$C$2:$L$28,9,FALSE),0)</f>
        <v>0</v>
      </c>
      <c r="L352" s="49">
        <f>_xlfn.IFNA(VLOOKUP(Table2[[#This Row],[Website]],'Contacted Companies'!$C$2:$L$28,10,FALSE),0)</f>
        <v>0</v>
      </c>
      <c r="M352">
        <f>_xlfn.IFNA(VLOOKUP(Table2[[#This Row],[Website]],'Contacted Companies'!$C$2:$L$28,11,FALSE),0)</f>
        <v>0</v>
      </c>
      <c r="N352" s="90"/>
      <c r="O352" s="90"/>
      <c r="P352" s="90"/>
      <c r="Q352" s="90"/>
    </row>
    <row r="353" spans="1:17" hidden="1" x14ac:dyDescent="0.55000000000000004">
      <c r="A353" s="28">
        <v>352</v>
      </c>
      <c r="B353" s="24" t="s">
        <v>1117</v>
      </c>
      <c r="C353" s="31" t="s">
        <v>1118</v>
      </c>
      <c r="D353" s="24">
        <f>IF('Final List'!$C353=0,0,1)</f>
        <v>1</v>
      </c>
      <c r="E353" s="24"/>
      <c r="F353" s="24"/>
      <c r="G353" s="49">
        <f>_xlfn.IFNA(VLOOKUP(Table2[[#This Row],[Website]],'Contacted Companies'!$C$2:$L$28,5,FALSE),0)</f>
        <v>0</v>
      </c>
      <c r="H353" s="49">
        <f>_xlfn.IFNA(VLOOKUP(Table2[[#This Row],[Website]],'Contacted Companies'!$C$2:$L$28,6,FALSE),0)</f>
        <v>0</v>
      </c>
      <c r="I353" s="49"/>
      <c r="J353" s="2"/>
      <c r="K353" s="49">
        <f>_xlfn.IFNA(VLOOKUP(Table2[[#This Row],[Website]],'Contacted Companies'!$C$2:$L$28,9,FALSE),0)</f>
        <v>0</v>
      </c>
      <c r="L353" s="49">
        <f>_xlfn.IFNA(VLOOKUP(Table2[[#This Row],[Website]],'Contacted Companies'!$C$2:$L$28,10,FALSE),0)</f>
        <v>0</v>
      </c>
      <c r="M353">
        <f>_xlfn.IFNA(VLOOKUP(Table2[[#This Row],[Website]],'Contacted Companies'!$C$2:$L$28,11,FALSE),0)</f>
        <v>0</v>
      </c>
      <c r="N353" s="90"/>
      <c r="O353" s="90"/>
      <c r="P353" s="90"/>
      <c r="Q353" s="90"/>
    </row>
    <row r="354" spans="1:17" ht="273.60000000000002" hidden="1" x14ac:dyDescent="0.55000000000000004">
      <c r="A354" s="27">
        <v>353</v>
      </c>
      <c r="B354" s="23" t="s">
        <v>1119</v>
      </c>
      <c r="C354" s="34" t="s">
        <v>1120</v>
      </c>
      <c r="D354" s="23">
        <f>IF('Final List'!$C354=0,0,1)</f>
        <v>1</v>
      </c>
      <c r="E354" s="23"/>
      <c r="F354" s="23"/>
      <c r="G354" s="49" t="str">
        <f>_xlfn.IFNA(VLOOKUP(Table2[[#This Row],[Website]],'Contacted Companies'!$C$2:$L$28,5,FALSE),0)</f>
        <v>manufacturing</v>
      </c>
      <c r="H354" s="49" t="str">
        <f>_xlfn.IFNA(VLOOKUP(Table2[[#This Row],[Website]],'Contacted Companies'!$C$2:$L$28,6,FALSE),0)</f>
        <v>TMF produces components made from steel bar, steel plate and iron castings. The process includes CNC machining (74 machines), robotic loading and welding (7 machines), painting, grinding, heat treatment, sawing and forming. A second plant recently constructed in the industrial park manufactures parts for Caterpillar's new OEM Engine for the Trucking Industry, which eliminates the black smoke from diesel engines. </v>
      </c>
      <c r="I354" s="48"/>
      <c r="J354" s="44"/>
      <c r="K354" s="49">
        <f>_xlfn.IFNA(VLOOKUP(Table2[[#This Row],[Website]],'Contacted Companies'!$C$2:$L$28,9,FALSE),0)</f>
        <v>0</v>
      </c>
      <c r="L354" s="49" t="str">
        <f>_xlfn.IFNA(VLOOKUP(Table2[[#This Row],[Website]],'Contacted Companies'!$C$2:$L$28,10,FALSE),0)</f>
        <v>TMF offers a variety of CNC Machining options. 
1.Vertical
2.Horizontal
3.Turning
4.High Speed Drill Tap                                                                                                         5. Axis Machining
6.Custom Shaped Bar                                                                                                      The TMF Center offers a variety of Fabrication options:                                           1.CNC saws with size ranging up 14 inch square                                                                  2.TMF Center has several forming and straightening press’s for high or low 3.Robotic welding systems volume parts                                                                                4.two powder paint lines                                                                                                             5.With our ring making we can produce parts that are round within .5mm and on diameter within .5mm
6.robotically controlled oxy fuel cutting torch on flat bar to perform certain operations at a lower cost than could done on a CNC machine                           7.2 Tumbler
8.3 Table Blast machines up to 100 inch
9.2 Pass through</v>
      </c>
      <c r="M354" t="e">
        <f>_xlfn.IFNA(VLOOKUP(Table2[[#This Row],[Website]],'Contacted Companies'!$C$2:$L$28,11,FALSE),0)</f>
        <v>#REF!</v>
      </c>
      <c r="N354" s="90"/>
      <c r="O354" s="90"/>
      <c r="P354" s="90"/>
      <c r="Q354" s="90"/>
    </row>
    <row r="355" spans="1:17" hidden="1" x14ac:dyDescent="0.55000000000000004">
      <c r="A355" s="28">
        <v>354</v>
      </c>
      <c r="B355" s="24" t="s">
        <v>1121</v>
      </c>
      <c r="C355" s="31"/>
      <c r="D355" s="24">
        <f>IF('Final List'!$C355=0,0,1)</f>
        <v>0</v>
      </c>
      <c r="E355" s="24"/>
      <c r="F355" s="24"/>
      <c r="G355" s="49">
        <f>_xlfn.IFNA(VLOOKUP(Table2[[#This Row],[Website]],'Contacted Companies'!$C$2:$L$28,5,FALSE),0)</f>
        <v>0</v>
      </c>
      <c r="H355" s="49">
        <f>_xlfn.IFNA(VLOOKUP(Table2[[#This Row],[Website]],'Contacted Companies'!$C$2:$L$28,6,FALSE),0)</f>
        <v>0</v>
      </c>
      <c r="I355" s="49"/>
      <c r="J355" s="2"/>
      <c r="K355" s="49">
        <f>_xlfn.IFNA(VLOOKUP(Table2[[#This Row],[Website]],'Contacted Companies'!$C$2:$L$28,9,FALSE),0)</f>
        <v>0</v>
      </c>
      <c r="L355" s="49">
        <f>_xlfn.IFNA(VLOOKUP(Table2[[#This Row],[Website]],'Contacted Companies'!$C$2:$L$28,10,FALSE),0)</f>
        <v>0</v>
      </c>
      <c r="M355">
        <f>_xlfn.IFNA(VLOOKUP(Table2[[#This Row],[Website]],'Contacted Companies'!$C$2:$L$28,11,FALSE),0)</f>
        <v>0</v>
      </c>
      <c r="N355" s="90"/>
      <c r="O355" s="90"/>
      <c r="P355" s="90"/>
      <c r="Q355" s="90"/>
    </row>
    <row r="356" spans="1:17" hidden="1" x14ac:dyDescent="0.55000000000000004">
      <c r="A356" s="27">
        <v>355</v>
      </c>
      <c r="B356" s="23" t="s">
        <v>1122</v>
      </c>
      <c r="C356" s="32" t="s">
        <v>1123</v>
      </c>
      <c r="D356" s="23">
        <f>IF('Final List'!$C356=0,0,1)</f>
        <v>1</v>
      </c>
      <c r="E356" s="23">
        <v>0</v>
      </c>
      <c r="F356" s="23"/>
      <c r="G356" s="49">
        <f>_xlfn.IFNA(VLOOKUP(Table2[[#This Row],[Website]],'Contacted Companies'!$C$2:$L$28,5,FALSE),0)</f>
        <v>0</v>
      </c>
      <c r="H356" s="49">
        <f>_xlfn.IFNA(VLOOKUP(Table2[[#This Row],[Website]],'Contacted Companies'!$C$2:$L$28,6,FALSE),0)</f>
        <v>0</v>
      </c>
      <c r="I356" s="48"/>
      <c r="J356" s="44"/>
      <c r="K356" s="49">
        <f>_xlfn.IFNA(VLOOKUP(Table2[[#This Row],[Website]],'Contacted Companies'!$C$2:$L$28,9,FALSE),0)</f>
        <v>0</v>
      </c>
      <c r="L356" s="49">
        <f>_xlfn.IFNA(VLOOKUP(Table2[[#This Row],[Website]],'Contacted Companies'!$C$2:$L$28,10,FALSE),0)</f>
        <v>0</v>
      </c>
      <c r="M356">
        <f>_xlfn.IFNA(VLOOKUP(Table2[[#This Row],[Website]],'Contacted Companies'!$C$2:$L$28,11,FALSE),0)</f>
        <v>0</v>
      </c>
      <c r="N356" s="90"/>
      <c r="O356" s="90"/>
      <c r="P356" s="90"/>
      <c r="Q356" s="90"/>
    </row>
    <row r="357" spans="1:17" hidden="1" x14ac:dyDescent="0.55000000000000004">
      <c r="A357" s="28">
        <v>356</v>
      </c>
      <c r="B357" s="24" t="s">
        <v>1124</v>
      </c>
      <c r="C357" s="31" t="s">
        <v>1125</v>
      </c>
      <c r="D357" s="24">
        <f>IF('Final List'!$C357=0,0,1)</f>
        <v>1</v>
      </c>
      <c r="E357" s="24" t="s">
        <v>27</v>
      </c>
      <c r="F357" s="24"/>
      <c r="G357" s="49">
        <f>_xlfn.IFNA(VLOOKUP(Table2[[#This Row],[Website]],'Contacted Companies'!$C$2:$L$28,5,FALSE),0)</f>
        <v>0</v>
      </c>
      <c r="H357" s="49">
        <f>_xlfn.IFNA(VLOOKUP(Table2[[#This Row],[Website]],'Contacted Companies'!$C$2:$L$28,6,FALSE),0)</f>
        <v>0</v>
      </c>
      <c r="I357" s="49"/>
      <c r="J357" s="2"/>
      <c r="K357" s="49">
        <f>_xlfn.IFNA(VLOOKUP(Table2[[#This Row],[Website]],'Contacted Companies'!$C$2:$L$28,9,FALSE),0)</f>
        <v>0</v>
      </c>
      <c r="L357" s="49">
        <f>_xlfn.IFNA(VLOOKUP(Table2[[#This Row],[Website]],'Contacted Companies'!$C$2:$L$28,10,FALSE),0)</f>
        <v>0</v>
      </c>
      <c r="M357">
        <f>_xlfn.IFNA(VLOOKUP(Table2[[#This Row],[Website]],'Contacted Companies'!$C$2:$L$28,11,FALSE),0)</f>
        <v>0</v>
      </c>
      <c r="N357" s="90"/>
      <c r="O357" s="90"/>
      <c r="P357" s="90"/>
      <c r="Q357" s="90"/>
    </row>
    <row r="358" spans="1:17" hidden="1" x14ac:dyDescent="0.55000000000000004">
      <c r="A358" s="27">
        <v>357</v>
      </c>
      <c r="B358" s="23" t="s">
        <v>1126</v>
      </c>
      <c r="C358" s="34" t="s">
        <v>1127</v>
      </c>
      <c r="D358" s="23">
        <f>IF('Final List'!$C358=0,0,1)</f>
        <v>1</v>
      </c>
      <c r="E358" s="23"/>
      <c r="F358" s="23"/>
      <c r="G358" s="49">
        <f>_xlfn.IFNA(VLOOKUP(Table2[[#This Row],[Website]],'Contacted Companies'!$C$2:$L$28,5,FALSE),0)</f>
        <v>0</v>
      </c>
      <c r="H358" s="49">
        <f>_xlfn.IFNA(VLOOKUP(Table2[[#This Row],[Website]],'Contacted Companies'!$C$2:$L$28,6,FALSE),0)</f>
        <v>0</v>
      </c>
      <c r="I358" s="48"/>
      <c r="J358" s="44"/>
      <c r="K358" s="49">
        <f>_xlfn.IFNA(VLOOKUP(Table2[[#This Row],[Website]],'Contacted Companies'!$C$2:$L$28,9,FALSE),0)</f>
        <v>0</v>
      </c>
      <c r="L358" s="49">
        <f>_xlfn.IFNA(VLOOKUP(Table2[[#This Row],[Website]],'Contacted Companies'!$C$2:$L$28,10,FALSE),0)</f>
        <v>0</v>
      </c>
      <c r="M358">
        <f>_xlfn.IFNA(VLOOKUP(Table2[[#This Row],[Website]],'Contacted Companies'!$C$2:$L$28,11,FALSE),0)</f>
        <v>0</v>
      </c>
      <c r="N358" s="90"/>
      <c r="O358" s="90"/>
      <c r="P358" s="90"/>
      <c r="Q358" s="90"/>
    </row>
    <row r="359" spans="1:17" hidden="1" x14ac:dyDescent="0.55000000000000004">
      <c r="A359" s="28">
        <v>358</v>
      </c>
      <c r="B359" s="24" t="s">
        <v>1128</v>
      </c>
      <c r="C359" s="31" t="s">
        <v>1129</v>
      </c>
      <c r="D359" s="24">
        <f>IF('Final List'!$C359=0,0,1)</f>
        <v>1</v>
      </c>
      <c r="E359" s="24">
        <v>0</v>
      </c>
      <c r="F359" s="24"/>
      <c r="G359" s="49">
        <f>_xlfn.IFNA(VLOOKUP(Table2[[#This Row],[Website]],'Contacted Companies'!$C$2:$L$28,5,FALSE),0)</f>
        <v>0</v>
      </c>
      <c r="H359" s="49">
        <f>_xlfn.IFNA(VLOOKUP(Table2[[#This Row],[Website]],'Contacted Companies'!$C$2:$L$28,6,FALSE),0)</f>
        <v>0</v>
      </c>
      <c r="I359" s="49"/>
      <c r="J359" s="2"/>
      <c r="K359" s="49">
        <f>_xlfn.IFNA(VLOOKUP(Table2[[#This Row],[Website]],'Contacted Companies'!$C$2:$L$28,9,FALSE),0)</f>
        <v>0</v>
      </c>
      <c r="L359" s="49">
        <f>_xlfn.IFNA(VLOOKUP(Table2[[#This Row],[Website]],'Contacted Companies'!$C$2:$L$28,10,FALSE),0)</f>
        <v>0</v>
      </c>
      <c r="M359">
        <f>_xlfn.IFNA(VLOOKUP(Table2[[#This Row],[Website]],'Contacted Companies'!$C$2:$L$28,11,FALSE),0)</f>
        <v>0</v>
      </c>
      <c r="N359" s="90"/>
      <c r="O359" s="90"/>
      <c r="P359" s="90"/>
      <c r="Q359" s="90"/>
    </row>
    <row r="360" spans="1:17" ht="28.8" hidden="1" x14ac:dyDescent="0.55000000000000004">
      <c r="A360" s="27">
        <v>359</v>
      </c>
      <c r="B360" s="23" t="s">
        <v>1130</v>
      </c>
      <c r="C360" s="32" t="s">
        <v>1131</v>
      </c>
      <c r="D360" s="23">
        <f>IF('Final List'!$C360=0,0,1)</f>
        <v>1</v>
      </c>
      <c r="E360" s="23"/>
      <c r="F360" s="23"/>
      <c r="G360" s="49" t="str">
        <f>_xlfn.IFNA(VLOOKUP(Table2[[#This Row],[Website]],'Contacted Companies'!$C$2:$L$28,5,FALSE),0)</f>
        <v>manufacturing</v>
      </c>
      <c r="H360" s="49" t="str">
        <f>_xlfn.IFNA(VLOOKUP(Table2[[#This Row],[Website]],'Contacted Companies'!$C$2:$L$28,6,FALSE),0)</f>
        <v>Standard bellows, non-torsional bellows, torsional bellows (lined and unlined), interlock flex house</v>
      </c>
      <c r="I360" s="48"/>
      <c r="J360" s="44"/>
      <c r="K360" s="49">
        <f>_xlfn.IFNA(VLOOKUP(Table2[[#This Row],[Website]],'Contacted Companies'!$C$2:$L$28,9,FALSE),0)</f>
        <v>0</v>
      </c>
      <c r="L360" s="49">
        <f>_xlfn.IFNA(VLOOKUP(Table2[[#This Row],[Website]],'Contacted Companies'!$C$2:$L$28,10,FALSE),0)</f>
        <v>0</v>
      </c>
      <c r="M360" t="e">
        <f>_xlfn.IFNA(VLOOKUP(Table2[[#This Row],[Website]],'Contacted Companies'!$C$2:$L$28,11,FALSE),0)</f>
        <v>#REF!</v>
      </c>
      <c r="N360" s="90"/>
      <c r="O360" s="90"/>
      <c r="P360" s="90"/>
      <c r="Q360" s="90"/>
    </row>
    <row r="361" spans="1:17" hidden="1" x14ac:dyDescent="0.55000000000000004">
      <c r="A361" s="28">
        <v>360</v>
      </c>
      <c r="B361" s="24" t="s">
        <v>1132</v>
      </c>
      <c r="C361" s="31" t="s">
        <v>1133</v>
      </c>
      <c r="D361" s="24">
        <f>IF('Final List'!$C361=0,0,1)</f>
        <v>1</v>
      </c>
      <c r="E361" s="24"/>
      <c r="F361" s="24"/>
      <c r="G361" s="49">
        <f>_xlfn.IFNA(VLOOKUP(Table2[[#This Row],[Website]],'Contacted Companies'!$C$2:$L$28,5,FALSE),0)</f>
        <v>0</v>
      </c>
      <c r="H361" s="49">
        <f>_xlfn.IFNA(VLOOKUP(Table2[[#This Row],[Website]],'Contacted Companies'!$C$2:$L$28,6,FALSE),0)</f>
        <v>0</v>
      </c>
      <c r="I361" s="49"/>
      <c r="J361" s="2"/>
      <c r="K361" s="49">
        <f>_xlfn.IFNA(VLOOKUP(Table2[[#This Row],[Website]],'Contacted Companies'!$C$2:$L$28,9,FALSE),0)</f>
        <v>0</v>
      </c>
      <c r="L361" s="49">
        <f>_xlfn.IFNA(VLOOKUP(Table2[[#This Row],[Website]],'Contacted Companies'!$C$2:$L$28,10,FALSE),0)</f>
        <v>0</v>
      </c>
      <c r="M361">
        <f>_xlfn.IFNA(VLOOKUP(Table2[[#This Row],[Website]],'Contacted Companies'!$C$2:$L$28,11,FALSE),0)</f>
        <v>0</v>
      </c>
      <c r="N361" s="90"/>
      <c r="O361" s="90"/>
      <c r="P361" s="90"/>
      <c r="Q361" s="90"/>
    </row>
    <row r="362" spans="1:17" ht="28.8" hidden="1" x14ac:dyDescent="0.55000000000000004">
      <c r="A362" s="27">
        <v>361</v>
      </c>
      <c r="B362" s="23" t="s">
        <v>1134</v>
      </c>
      <c r="C362" s="34" t="s">
        <v>1135</v>
      </c>
      <c r="D362" s="23">
        <f>IF('Final List'!$C362=0,0,1)</f>
        <v>1</v>
      </c>
      <c r="E362" s="23" t="s">
        <v>27</v>
      </c>
      <c r="F362" s="23"/>
      <c r="G362" s="49" t="str">
        <f>_xlfn.IFNA(VLOOKUP(Table2[[#This Row],[Website]],'Contacted Companies'!$C$2:$L$28,5,FALSE),0)</f>
        <v>Manufacturing</v>
      </c>
      <c r="H362" s="49" t="str">
        <f>_xlfn.IFNA(VLOOKUP(Table2[[#This Row],[Website]],'Contacted Companies'!$C$2:$L$28,6,FALSE),0)</f>
        <v>services: high speed tube cutting, saw cut operation, bowl deburr, grit blast finish, end finishing. </v>
      </c>
      <c r="I362" s="48"/>
      <c r="J362" s="44"/>
      <c r="K362" s="49">
        <f>_xlfn.IFNA(VLOOKUP(Table2[[#This Row],[Website]],'Contacted Companies'!$C$2:$L$28,9,FALSE),0)</f>
        <v>0</v>
      </c>
      <c r="L362" s="49" t="str">
        <f>_xlfn.IFNA(VLOOKUP(Table2[[#This Row],[Website]],'Contacted Companies'!$C$2:$L$28,10,FALSE),0)</f>
        <v>high-volume CNC cutting shops</v>
      </c>
      <c r="M362" t="e">
        <f>_xlfn.IFNA(VLOOKUP(Table2[[#This Row],[Website]],'Contacted Companies'!$C$2:$L$28,11,FALSE),0)</f>
        <v>#REF!</v>
      </c>
      <c r="N362" s="90"/>
      <c r="O362" s="90"/>
      <c r="P362" s="90"/>
      <c r="Q362" s="90"/>
    </row>
    <row r="363" spans="1:17" hidden="1" x14ac:dyDescent="0.55000000000000004">
      <c r="A363" s="28">
        <v>362</v>
      </c>
      <c r="B363" s="24" t="s">
        <v>1136</v>
      </c>
      <c r="C363" s="31" t="s">
        <v>1137</v>
      </c>
      <c r="D363" s="24">
        <f>IF('Final List'!$C363=0,0,1)</f>
        <v>1</v>
      </c>
      <c r="E363" s="24"/>
      <c r="F363" s="24"/>
      <c r="G363" s="49">
        <f>_xlfn.IFNA(VLOOKUP(Table2[[#This Row],[Website]],'Contacted Companies'!$C$2:$L$28,5,FALSE),0)</f>
        <v>0</v>
      </c>
      <c r="H363" s="49">
        <f>_xlfn.IFNA(VLOOKUP(Table2[[#This Row],[Website]],'Contacted Companies'!$C$2:$L$28,6,FALSE),0)</f>
        <v>0</v>
      </c>
      <c r="I363" s="49"/>
      <c r="J363" s="2"/>
      <c r="K363" s="49">
        <f>_xlfn.IFNA(VLOOKUP(Table2[[#This Row],[Website]],'Contacted Companies'!$C$2:$L$28,9,FALSE),0)</f>
        <v>0</v>
      </c>
      <c r="L363" s="49">
        <f>_xlfn.IFNA(VLOOKUP(Table2[[#This Row],[Website]],'Contacted Companies'!$C$2:$L$28,10,FALSE),0)</f>
        <v>0</v>
      </c>
      <c r="M363">
        <f>_xlfn.IFNA(VLOOKUP(Table2[[#This Row],[Website]],'Contacted Companies'!$C$2:$L$28,11,FALSE),0)</f>
        <v>0</v>
      </c>
      <c r="N363" s="90"/>
      <c r="O363" s="90"/>
      <c r="P363" s="90"/>
      <c r="Q363" s="90"/>
    </row>
    <row r="364" spans="1:17" hidden="1" x14ac:dyDescent="0.55000000000000004">
      <c r="A364" s="27">
        <v>363</v>
      </c>
      <c r="B364" s="23" t="s">
        <v>1138</v>
      </c>
      <c r="C364" s="32" t="s">
        <v>1139</v>
      </c>
      <c r="D364" s="23">
        <f>IF('Final List'!$C364=0,0,1)</f>
        <v>1</v>
      </c>
      <c r="E364" s="23" t="s">
        <v>27</v>
      </c>
      <c r="F364" s="23"/>
      <c r="G364" s="49">
        <f>_xlfn.IFNA(VLOOKUP(Table2[[#This Row],[Website]],'Contacted Companies'!$C$2:$L$28,5,FALSE),0)</f>
        <v>0</v>
      </c>
      <c r="H364" s="49">
        <f>_xlfn.IFNA(VLOOKUP(Table2[[#This Row],[Website]],'Contacted Companies'!$C$2:$L$28,6,FALSE),0)</f>
        <v>0</v>
      </c>
      <c r="I364" s="48"/>
      <c r="J364" s="44"/>
      <c r="K364" s="49">
        <f>_xlfn.IFNA(VLOOKUP(Table2[[#This Row],[Website]],'Contacted Companies'!$C$2:$L$28,9,FALSE),0)</f>
        <v>0</v>
      </c>
      <c r="L364" s="49">
        <f>_xlfn.IFNA(VLOOKUP(Table2[[#This Row],[Website]],'Contacted Companies'!$C$2:$L$28,10,FALSE),0)</f>
        <v>0</v>
      </c>
      <c r="M364">
        <f>_xlfn.IFNA(VLOOKUP(Table2[[#This Row],[Website]],'Contacted Companies'!$C$2:$L$28,11,FALSE),0)</f>
        <v>0</v>
      </c>
      <c r="N364" s="90"/>
      <c r="O364" s="90"/>
      <c r="P364" s="90"/>
      <c r="Q364" s="90"/>
    </row>
    <row r="365" spans="1:17" hidden="1" x14ac:dyDescent="0.55000000000000004">
      <c r="A365" s="28">
        <v>364</v>
      </c>
      <c r="B365" s="24" t="s">
        <v>1140</v>
      </c>
      <c r="C365" s="31" t="s">
        <v>1141</v>
      </c>
      <c r="D365" s="24">
        <f>IF('Final List'!$C365=0,0,1)</f>
        <v>1</v>
      </c>
      <c r="E365" s="24" t="s">
        <v>19</v>
      </c>
      <c r="F365" s="24"/>
      <c r="G365" s="49">
        <f>_xlfn.IFNA(VLOOKUP(Table2[[#This Row],[Website]],'Contacted Companies'!$C$2:$L$28,5,FALSE),0)</f>
        <v>0</v>
      </c>
      <c r="H365" s="49">
        <f>_xlfn.IFNA(VLOOKUP(Table2[[#This Row],[Website]],'Contacted Companies'!$C$2:$L$28,6,FALSE),0)</f>
        <v>0</v>
      </c>
      <c r="I365" s="49"/>
      <c r="J365" s="2"/>
      <c r="K365" s="49">
        <f>_xlfn.IFNA(VLOOKUP(Table2[[#This Row],[Website]],'Contacted Companies'!$C$2:$L$28,9,FALSE),0)</f>
        <v>0</v>
      </c>
      <c r="L365" s="49">
        <f>_xlfn.IFNA(VLOOKUP(Table2[[#This Row],[Website]],'Contacted Companies'!$C$2:$L$28,10,FALSE),0)</f>
        <v>0</v>
      </c>
      <c r="M365">
        <f>_xlfn.IFNA(VLOOKUP(Table2[[#This Row],[Website]],'Contacted Companies'!$C$2:$L$28,11,FALSE),0)</f>
        <v>0</v>
      </c>
      <c r="N365" s="90"/>
      <c r="O365" s="90"/>
      <c r="P365" s="90"/>
      <c r="Q365" s="90"/>
    </row>
    <row r="366" spans="1:17" hidden="1" x14ac:dyDescent="0.55000000000000004">
      <c r="A366" s="27">
        <v>365</v>
      </c>
      <c r="B366" s="23" t="s">
        <v>1142</v>
      </c>
      <c r="C366" s="32" t="s">
        <v>1143</v>
      </c>
      <c r="D366" s="23">
        <f>IF('Final List'!$C366=0,0,1)</f>
        <v>1</v>
      </c>
      <c r="E366" s="23"/>
      <c r="F366" s="23"/>
      <c r="G366" s="49">
        <f>_xlfn.IFNA(VLOOKUP(Table2[[#This Row],[Website]],'Contacted Companies'!$C$2:$L$28,5,FALSE),0)</f>
        <v>0</v>
      </c>
      <c r="H366" s="49">
        <f>_xlfn.IFNA(VLOOKUP(Table2[[#This Row],[Website]],'Contacted Companies'!$C$2:$L$28,6,FALSE),0)</f>
        <v>0</v>
      </c>
      <c r="I366" s="48"/>
      <c r="J366" s="44"/>
      <c r="K366" s="49">
        <f>_xlfn.IFNA(VLOOKUP(Table2[[#This Row],[Website]],'Contacted Companies'!$C$2:$L$28,9,FALSE),0)</f>
        <v>0</v>
      </c>
      <c r="L366" s="49">
        <f>_xlfn.IFNA(VLOOKUP(Table2[[#This Row],[Website]],'Contacted Companies'!$C$2:$L$28,10,FALSE),0)</f>
        <v>0</v>
      </c>
      <c r="M366">
        <f>_xlfn.IFNA(VLOOKUP(Table2[[#This Row],[Website]],'Contacted Companies'!$C$2:$L$28,11,FALSE),0)</f>
        <v>0</v>
      </c>
      <c r="N366" s="90"/>
      <c r="O366" s="90"/>
      <c r="P366" s="90"/>
      <c r="Q366" s="90"/>
    </row>
    <row r="367" spans="1:17" hidden="1" x14ac:dyDescent="0.55000000000000004">
      <c r="A367" s="28">
        <v>366</v>
      </c>
      <c r="B367" s="24" t="s">
        <v>1144</v>
      </c>
      <c r="C367" s="31">
        <v>0</v>
      </c>
      <c r="D367" s="24">
        <f>IF('Final List'!$C367=0,0,1)</f>
        <v>0</v>
      </c>
      <c r="E367" s="24"/>
      <c r="F367" s="24">
        <v>0</v>
      </c>
      <c r="G367" s="49">
        <f>_xlfn.IFNA(VLOOKUP(Table2[[#This Row],[Website]],'Contacted Companies'!$C$2:$L$28,5,FALSE),0)</f>
        <v>0</v>
      </c>
      <c r="H367" s="49">
        <f>_xlfn.IFNA(VLOOKUP(Table2[[#This Row],[Website]],'Contacted Companies'!$C$2:$L$28,6,FALSE),0)</f>
        <v>0</v>
      </c>
      <c r="I367" s="49"/>
      <c r="J367" s="2"/>
      <c r="K367" s="49">
        <f>_xlfn.IFNA(VLOOKUP(Table2[[#This Row],[Website]],'Contacted Companies'!$C$2:$L$28,9,FALSE),0)</f>
        <v>0</v>
      </c>
      <c r="L367" s="49">
        <f>_xlfn.IFNA(VLOOKUP(Table2[[#This Row],[Website]],'Contacted Companies'!$C$2:$L$28,10,FALSE),0)</f>
        <v>0</v>
      </c>
      <c r="M367">
        <f>_xlfn.IFNA(VLOOKUP(Table2[[#This Row],[Website]],'Contacted Companies'!$C$2:$L$28,11,FALSE),0)</f>
        <v>0</v>
      </c>
      <c r="N367" s="90"/>
      <c r="O367" s="90"/>
      <c r="P367" s="90"/>
      <c r="Q367" s="90"/>
    </row>
    <row r="368" spans="1:17" hidden="1" x14ac:dyDescent="0.55000000000000004">
      <c r="A368" s="27">
        <v>367</v>
      </c>
      <c r="B368" s="23" t="s">
        <v>1145</v>
      </c>
      <c r="C368" s="32" t="s">
        <v>1146</v>
      </c>
      <c r="D368" s="23">
        <f>IF('Final List'!$C368=0,0,1)</f>
        <v>1</v>
      </c>
      <c r="E368" s="23"/>
      <c r="F368" s="23"/>
      <c r="G368" s="49">
        <f>_xlfn.IFNA(VLOOKUP(Table2[[#This Row],[Website]],'Contacted Companies'!$C$2:$L$28,5,FALSE),0)</f>
        <v>0</v>
      </c>
      <c r="H368" s="49">
        <f>_xlfn.IFNA(VLOOKUP(Table2[[#This Row],[Website]],'Contacted Companies'!$C$2:$L$28,6,FALSE),0)</f>
        <v>0</v>
      </c>
      <c r="I368" s="48"/>
      <c r="J368" s="44"/>
      <c r="K368" s="49">
        <f>_xlfn.IFNA(VLOOKUP(Table2[[#This Row],[Website]],'Contacted Companies'!$C$2:$L$28,9,FALSE),0)</f>
        <v>0</v>
      </c>
      <c r="L368" s="49">
        <f>_xlfn.IFNA(VLOOKUP(Table2[[#This Row],[Website]],'Contacted Companies'!$C$2:$L$28,10,FALSE),0)</f>
        <v>0</v>
      </c>
      <c r="M368">
        <f>_xlfn.IFNA(VLOOKUP(Table2[[#This Row],[Website]],'Contacted Companies'!$C$2:$L$28,11,FALSE),0)</f>
        <v>0</v>
      </c>
      <c r="N368" s="90"/>
      <c r="O368" s="90"/>
      <c r="P368" s="90"/>
      <c r="Q368" s="90"/>
    </row>
    <row r="369" spans="1:17" hidden="1" x14ac:dyDescent="0.55000000000000004">
      <c r="A369" s="28">
        <v>368</v>
      </c>
      <c r="B369" s="24" t="s">
        <v>1147</v>
      </c>
      <c r="C369" s="31" t="s">
        <v>1148</v>
      </c>
      <c r="D369" s="24">
        <f>IF('Final List'!$C369=0,0,1)</f>
        <v>1</v>
      </c>
      <c r="E369" s="24"/>
      <c r="F369" s="24"/>
      <c r="G369" s="49">
        <f>_xlfn.IFNA(VLOOKUP(Table2[[#This Row],[Website]],'Contacted Companies'!$C$2:$L$28,5,FALSE),0)</f>
        <v>0</v>
      </c>
      <c r="H369" s="49">
        <f>_xlfn.IFNA(VLOOKUP(Table2[[#This Row],[Website]],'Contacted Companies'!$C$2:$L$28,6,FALSE),0)</f>
        <v>0</v>
      </c>
      <c r="I369" s="49"/>
      <c r="J369" s="2"/>
      <c r="K369" s="49">
        <f>_xlfn.IFNA(VLOOKUP(Table2[[#This Row],[Website]],'Contacted Companies'!$C$2:$L$28,9,FALSE),0)</f>
        <v>0</v>
      </c>
      <c r="L369" s="49">
        <f>_xlfn.IFNA(VLOOKUP(Table2[[#This Row],[Website]],'Contacted Companies'!$C$2:$L$28,10,FALSE),0)</f>
        <v>0</v>
      </c>
      <c r="M369">
        <f>_xlfn.IFNA(VLOOKUP(Table2[[#This Row],[Website]],'Contacted Companies'!$C$2:$L$28,11,FALSE),0)</f>
        <v>0</v>
      </c>
      <c r="N369" s="90"/>
      <c r="O369" s="90"/>
      <c r="P369" s="90"/>
      <c r="Q369" s="90"/>
    </row>
    <row r="370" spans="1:17" hidden="1" x14ac:dyDescent="0.55000000000000004">
      <c r="A370" s="27">
        <v>369</v>
      </c>
      <c r="B370" s="23" t="s">
        <v>1149</v>
      </c>
      <c r="C370" s="34">
        <v>0</v>
      </c>
      <c r="D370" s="23">
        <f>IF('Final List'!$C370=0,0,1)</f>
        <v>0</v>
      </c>
      <c r="E370" s="23"/>
      <c r="F370" s="23"/>
      <c r="G370" s="49">
        <f>_xlfn.IFNA(VLOOKUP(Table2[[#This Row],[Website]],'Contacted Companies'!$C$2:$L$28,5,FALSE),0)</f>
        <v>0</v>
      </c>
      <c r="H370" s="49">
        <f>_xlfn.IFNA(VLOOKUP(Table2[[#This Row],[Website]],'Contacted Companies'!$C$2:$L$28,6,FALSE),0)</f>
        <v>0</v>
      </c>
      <c r="I370" s="48"/>
      <c r="J370" s="44"/>
      <c r="K370" s="49">
        <f>_xlfn.IFNA(VLOOKUP(Table2[[#This Row],[Website]],'Contacted Companies'!$C$2:$L$28,9,FALSE),0)</f>
        <v>0</v>
      </c>
      <c r="L370" s="49">
        <f>_xlfn.IFNA(VLOOKUP(Table2[[#This Row],[Website]],'Contacted Companies'!$C$2:$L$28,10,FALSE),0)</f>
        <v>0</v>
      </c>
      <c r="M370">
        <f>_xlfn.IFNA(VLOOKUP(Table2[[#This Row],[Website]],'Contacted Companies'!$C$2:$L$28,11,FALSE),0)</f>
        <v>0</v>
      </c>
      <c r="N370" s="90"/>
      <c r="O370" s="90"/>
      <c r="P370" s="90"/>
      <c r="Q370" s="90"/>
    </row>
    <row r="371" spans="1:17" hidden="1" x14ac:dyDescent="0.55000000000000004">
      <c r="A371" s="28">
        <v>370</v>
      </c>
      <c r="B371" s="24" t="s">
        <v>1150</v>
      </c>
      <c r="C371" s="31" t="s">
        <v>1151</v>
      </c>
      <c r="D371" s="24">
        <f>IF('Final List'!$C371=0,0,1)</f>
        <v>1</v>
      </c>
      <c r="E371" s="24" t="s">
        <v>19</v>
      </c>
      <c r="F371" s="24"/>
      <c r="G371" s="49">
        <f>_xlfn.IFNA(VLOOKUP(Table2[[#This Row],[Website]],'Contacted Companies'!$C$2:$L$28,5,FALSE),0)</f>
        <v>0</v>
      </c>
      <c r="H371" s="49">
        <f>_xlfn.IFNA(VLOOKUP(Table2[[#This Row],[Website]],'Contacted Companies'!$C$2:$L$28,6,FALSE),0)</f>
        <v>0</v>
      </c>
      <c r="I371" s="49"/>
      <c r="J371" s="2"/>
      <c r="K371" s="49">
        <f>_xlfn.IFNA(VLOOKUP(Table2[[#This Row],[Website]],'Contacted Companies'!$C$2:$L$28,9,FALSE),0)</f>
        <v>0</v>
      </c>
      <c r="L371" s="49">
        <f>_xlfn.IFNA(VLOOKUP(Table2[[#This Row],[Website]],'Contacted Companies'!$C$2:$L$28,10,FALSE),0)</f>
        <v>0</v>
      </c>
      <c r="M371">
        <f>_xlfn.IFNA(VLOOKUP(Table2[[#This Row],[Website]],'Contacted Companies'!$C$2:$L$28,11,FALSE),0)</f>
        <v>0</v>
      </c>
      <c r="N371" s="90"/>
      <c r="O371" s="90"/>
      <c r="P371" s="90"/>
      <c r="Q371" s="90"/>
    </row>
    <row r="372" spans="1:17" hidden="1" x14ac:dyDescent="0.55000000000000004">
      <c r="A372" s="27">
        <v>371</v>
      </c>
      <c r="B372" s="23" t="s">
        <v>1152</v>
      </c>
      <c r="C372" s="32" t="s">
        <v>1153</v>
      </c>
      <c r="D372" s="23">
        <f>IF('Final List'!$C372=0,0,1)</f>
        <v>1</v>
      </c>
      <c r="E372" s="23"/>
      <c r="F372" s="23"/>
      <c r="G372" s="49">
        <f>_xlfn.IFNA(VLOOKUP(Table2[[#This Row],[Website]],'Contacted Companies'!$C$2:$L$28,5,FALSE),0)</f>
        <v>0</v>
      </c>
      <c r="H372" s="49">
        <f>_xlfn.IFNA(VLOOKUP(Table2[[#This Row],[Website]],'Contacted Companies'!$C$2:$L$28,6,FALSE),0)</f>
        <v>0</v>
      </c>
      <c r="I372" s="48"/>
      <c r="J372" s="44"/>
      <c r="K372" s="49">
        <f>_xlfn.IFNA(VLOOKUP(Table2[[#This Row],[Website]],'Contacted Companies'!$C$2:$L$28,9,FALSE),0)</f>
        <v>0</v>
      </c>
      <c r="L372" s="49">
        <f>_xlfn.IFNA(VLOOKUP(Table2[[#This Row],[Website]],'Contacted Companies'!$C$2:$L$28,10,FALSE),0)</f>
        <v>0</v>
      </c>
      <c r="M372">
        <f>_xlfn.IFNA(VLOOKUP(Table2[[#This Row],[Website]],'Contacted Companies'!$C$2:$L$28,11,FALSE),0)</f>
        <v>0</v>
      </c>
      <c r="N372" s="90"/>
      <c r="O372" s="90"/>
      <c r="P372" s="90"/>
      <c r="Q372" s="90"/>
    </row>
    <row r="373" spans="1:17" ht="28.8" hidden="1" x14ac:dyDescent="0.55000000000000004">
      <c r="A373" s="28">
        <v>372</v>
      </c>
      <c r="B373" s="24" t="s">
        <v>1154</v>
      </c>
      <c r="C373" s="33" t="s">
        <v>1155</v>
      </c>
      <c r="D373" s="24">
        <f>IF('Final List'!$C373=0,0,1)</f>
        <v>1</v>
      </c>
      <c r="E373" s="24" t="s">
        <v>19</v>
      </c>
      <c r="F373" s="24"/>
      <c r="G373" s="49" t="str">
        <f>_xlfn.IFNA(VLOOKUP(Table2[[#This Row],[Website]],'Contacted Companies'!$C$2:$L$28,5,FALSE),0)</f>
        <v>manufacturing</v>
      </c>
      <c r="H373" s="49" t="str">
        <f>_xlfn.IFNA(VLOOKUP(Table2[[#This Row],[Website]],'Contacted Companies'!$C$2:$L$28,6,FALSE),0)</f>
        <v>precision steel tubes, precision cut lengths, industrial components, automotive tubular components, tube solutions</v>
      </c>
      <c r="I373" s="49"/>
      <c r="J373" s="2"/>
      <c r="K373" s="49">
        <f>_xlfn.IFNA(VLOOKUP(Table2[[#This Row],[Website]],'Contacted Companies'!$C$2:$L$28,9,FALSE),0)</f>
        <v>0</v>
      </c>
      <c r="L373" s="49">
        <f>_xlfn.IFNA(VLOOKUP(Table2[[#This Row],[Website]],'Contacted Companies'!$C$2:$L$28,10,FALSE),0)</f>
        <v>0</v>
      </c>
      <c r="M373" t="e">
        <f>_xlfn.IFNA(VLOOKUP(Table2[[#This Row],[Website]],'Contacted Companies'!$C$2:$L$28,11,FALSE),0)</f>
        <v>#REF!</v>
      </c>
      <c r="N373" s="90"/>
      <c r="O373" s="90"/>
      <c r="P373" s="90"/>
      <c r="Q373" s="90"/>
    </row>
    <row r="374" spans="1:17" hidden="1" x14ac:dyDescent="0.55000000000000004">
      <c r="A374" s="27">
        <v>373</v>
      </c>
      <c r="B374" s="23" t="s">
        <v>1156</v>
      </c>
      <c r="C374" s="34"/>
      <c r="D374" s="23">
        <f>IF('Final List'!$C374=0,0,1)</f>
        <v>0</v>
      </c>
      <c r="E374" s="23"/>
      <c r="F374" s="23"/>
      <c r="G374" s="49">
        <f>_xlfn.IFNA(VLOOKUP(Table2[[#This Row],[Website]],'Contacted Companies'!$C$2:$L$28,5,FALSE),0)</f>
        <v>0</v>
      </c>
      <c r="H374" s="49">
        <f>_xlfn.IFNA(VLOOKUP(Table2[[#This Row],[Website]],'Contacted Companies'!$C$2:$L$28,6,FALSE),0)</f>
        <v>0</v>
      </c>
      <c r="I374" s="48"/>
      <c r="J374" s="44"/>
      <c r="K374" s="49">
        <f>_xlfn.IFNA(VLOOKUP(Table2[[#This Row],[Website]],'Contacted Companies'!$C$2:$L$28,9,FALSE),0)</f>
        <v>0</v>
      </c>
      <c r="L374" s="49">
        <f>_xlfn.IFNA(VLOOKUP(Table2[[#This Row],[Website]],'Contacted Companies'!$C$2:$L$28,10,FALSE),0)</f>
        <v>0</v>
      </c>
      <c r="M374">
        <f>_xlfn.IFNA(VLOOKUP(Table2[[#This Row],[Website]],'Contacted Companies'!$C$2:$L$28,11,FALSE),0)</f>
        <v>0</v>
      </c>
      <c r="N374" s="90"/>
      <c r="O374" s="90"/>
      <c r="P374" s="90"/>
      <c r="Q374" s="90"/>
    </row>
    <row r="375" spans="1:17" hidden="1" x14ac:dyDescent="0.55000000000000004">
      <c r="A375" s="28">
        <v>374</v>
      </c>
      <c r="B375" s="24" t="s">
        <v>1157</v>
      </c>
      <c r="C375" s="31" t="s">
        <v>1158</v>
      </c>
      <c r="D375" s="24">
        <f>IF('Final List'!$C375=0,0,1)</f>
        <v>1</v>
      </c>
      <c r="E375" s="24"/>
      <c r="F375" s="24"/>
      <c r="G375" s="49">
        <f>_xlfn.IFNA(VLOOKUP(Table2[[#This Row],[Website]],'Contacted Companies'!$C$2:$L$28,5,FALSE),0)</f>
        <v>0</v>
      </c>
      <c r="H375" s="49">
        <f>_xlfn.IFNA(VLOOKUP(Table2[[#This Row],[Website]],'Contacted Companies'!$C$2:$L$28,6,FALSE),0)</f>
        <v>0</v>
      </c>
      <c r="I375" s="49"/>
      <c r="J375" s="2"/>
      <c r="K375" s="49">
        <f>_xlfn.IFNA(VLOOKUP(Table2[[#This Row],[Website]],'Contacted Companies'!$C$2:$L$28,9,FALSE),0)</f>
        <v>0</v>
      </c>
      <c r="L375" s="49">
        <f>_xlfn.IFNA(VLOOKUP(Table2[[#This Row],[Website]],'Contacted Companies'!$C$2:$L$28,10,FALSE),0)</f>
        <v>0</v>
      </c>
      <c r="M375">
        <f>_xlfn.IFNA(VLOOKUP(Table2[[#This Row],[Website]],'Contacted Companies'!$C$2:$L$28,11,FALSE),0)</f>
        <v>0</v>
      </c>
      <c r="N375" s="90"/>
      <c r="O375" s="90"/>
      <c r="P375" s="90"/>
      <c r="Q375" s="90"/>
    </row>
    <row r="376" spans="1:17" hidden="1" x14ac:dyDescent="0.55000000000000004">
      <c r="A376" s="27">
        <v>375</v>
      </c>
      <c r="B376" s="23" t="s">
        <v>1159</v>
      </c>
      <c r="C376" s="32">
        <v>0</v>
      </c>
      <c r="D376" s="23">
        <f>IF('Final List'!$C376=0,0,1)</f>
        <v>0</v>
      </c>
      <c r="E376" s="23"/>
      <c r="F376" s="23"/>
      <c r="G376" s="49">
        <f>_xlfn.IFNA(VLOOKUP(Table2[[#This Row],[Website]],'Contacted Companies'!$C$2:$L$28,5,FALSE),0)</f>
        <v>0</v>
      </c>
      <c r="H376" s="49">
        <f>_xlfn.IFNA(VLOOKUP(Table2[[#This Row],[Website]],'Contacted Companies'!$C$2:$L$28,6,FALSE),0)</f>
        <v>0</v>
      </c>
      <c r="I376" s="48"/>
      <c r="J376" s="44"/>
      <c r="K376" s="49">
        <f>_xlfn.IFNA(VLOOKUP(Table2[[#This Row],[Website]],'Contacted Companies'!$C$2:$L$28,9,FALSE),0)</f>
        <v>0</v>
      </c>
      <c r="L376" s="49">
        <f>_xlfn.IFNA(VLOOKUP(Table2[[#This Row],[Website]],'Contacted Companies'!$C$2:$L$28,10,FALSE),0)</f>
        <v>0</v>
      </c>
      <c r="M376">
        <f>_xlfn.IFNA(VLOOKUP(Table2[[#This Row],[Website]],'Contacted Companies'!$C$2:$L$28,11,FALSE),0)</f>
        <v>0</v>
      </c>
      <c r="N376" s="90"/>
      <c r="O376" s="90"/>
      <c r="P376" s="90"/>
      <c r="Q376" s="90"/>
    </row>
    <row r="377" spans="1:17" hidden="1" x14ac:dyDescent="0.55000000000000004">
      <c r="A377" s="28">
        <v>376</v>
      </c>
      <c r="B377" s="24" t="s">
        <v>1160</v>
      </c>
      <c r="C377" s="31" t="s">
        <v>1161</v>
      </c>
      <c r="D377" s="24">
        <f>IF('Final List'!$C377=0,0,1)</f>
        <v>1</v>
      </c>
      <c r="E377" s="24"/>
      <c r="F377" s="24"/>
      <c r="G377" s="49">
        <f>_xlfn.IFNA(VLOOKUP(Table2[[#This Row],[Website]],'Contacted Companies'!$C$2:$L$28,5,FALSE),0)</f>
        <v>0</v>
      </c>
      <c r="H377" s="49">
        <f>_xlfn.IFNA(VLOOKUP(Table2[[#This Row],[Website]],'Contacted Companies'!$C$2:$L$28,6,FALSE),0)</f>
        <v>0</v>
      </c>
      <c r="I377" s="49"/>
      <c r="J377" s="2"/>
      <c r="K377" s="49">
        <f>_xlfn.IFNA(VLOOKUP(Table2[[#This Row],[Website]],'Contacted Companies'!$C$2:$L$28,9,FALSE),0)</f>
        <v>0</v>
      </c>
      <c r="L377" s="49">
        <f>_xlfn.IFNA(VLOOKUP(Table2[[#This Row],[Website]],'Contacted Companies'!$C$2:$L$28,10,FALSE),0)</f>
        <v>0</v>
      </c>
      <c r="M377">
        <f>_xlfn.IFNA(VLOOKUP(Table2[[#This Row],[Website]],'Contacted Companies'!$C$2:$L$28,11,FALSE),0)</f>
        <v>0</v>
      </c>
      <c r="N377" s="90"/>
      <c r="O377" s="90"/>
      <c r="P377" s="90"/>
      <c r="Q377" s="90"/>
    </row>
    <row r="378" spans="1:17" hidden="1" x14ac:dyDescent="0.55000000000000004">
      <c r="A378" s="27">
        <v>377</v>
      </c>
      <c r="B378" s="23" t="s">
        <v>1162</v>
      </c>
      <c r="C378" s="32" t="s">
        <v>1161</v>
      </c>
      <c r="D378" s="23">
        <f>IF('Final List'!$C378=0,0,1)</f>
        <v>1</v>
      </c>
      <c r="E378" s="23"/>
      <c r="F378" s="23"/>
      <c r="G378" s="49">
        <f>_xlfn.IFNA(VLOOKUP(Table2[[#This Row],[Website]],'Contacted Companies'!$C$2:$L$28,5,FALSE),0)</f>
        <v>0</v>
      </c>
      <c r="H378" s="49">
        <f>_xlfn.IFNA(VLOOKUP(Table2[[#This Row],[Website]],'Contacted Companies'!$C$2:$L$28,6,FALSE),0)</f>
        <v>0</v>
      </c>
      <c r="I378" s="48"/>
      <c r="J378" s="44"/>
      <c r="K378" s="49">
        <f>_xlfn.IFNA(VLOOKUP(Table2[[#This Row],[Website]],'Contacted Companies'!$C$2:$L$28,9,FALSE),0)</f>
        <v>0</v>
      </c>
      <c r="L378" s="49">
        <f>_xlfn.IFNA(VLOOKUP(Table2[[#This Row],[Website]],'Contacted Companies'!$C$2:$L$28,10,FALSE),0)</f>
        <v>0</v>
      </c>
      <c r="M378">
        <f>_xlfn.IFNA(VLOOKUP(Table2[[#This Row],[Website]],'Contacted Companies'!$C$2:$L$28,11,FALSE),0)</f>
        <v>0</v>
      </c>
      <c r="N378" s="90"/>
      <c r="O378" s="90"/>
      <c r="P378" s="90"/>
      <c r="Q378" s="90"/>
    </row>
    <row r="379" spans="1:17" hidden="1" x14ac:dyDescent="0.55000000000000004">
      <c r="A379" s="28">
        <v>378</v>
      </c>
      <c r="B379" s="24" t="s">
        <v>1163</v>
      </c>
      <c r="C379" s="31" t="s">
        <v>1161</v>
      </c>
      <c r="D379" s="24">
        <f>IF('Final List'!$C379=0,0,1)</f>
        <v>1</v>
      </c>
      <c r="E379" s="24"/>
      <c r="F379" s="24"/>
      <c r="G379" s="49">
        <f>_xlfn.IFNA(VLOOKUP(Table2[[#This Row],[Website]],'Contacted Companies'!$C$2:$L$28,5,FALSE),0)</f>
        <v>0</v>
      </c>
      <c r="H379" s="49">
        <f>_xlfn.IFNA(VLOOKUP(Table2[[#This Row],[Website]],'Contacted Companies'!$C$2:$L$28,6,FALSE),0)</f>
        <v>0</v>
      </c>
      <c r="I379" s="49"/>
      <c r="J379" s="2"/>
      <c r="K379" s="49">
        <f>_xlfn.IFNA(VLOOKUP(Table2[[#This Row],[Website]],'Contacted Companies'!$C$2:$L$28,9,FALSE),0)</f>
        <v>0</v>
      </c>
      <c r="L379" s="49">
        <f>_xlfn.IFNA(VLOOKUP(Table2[[#This Row],[Website]],'Contacted Companies'!$C$2:$L$28,10,FALSE),0)</f>
        <v>0</v>
      </c>
      <c r="M379">
        <f>_xlfn.IFNA(VLOOKUP(Table2[[#This Row],[Website]],'Contacted Companies'!$C$2:$L$28,11,FALSE),0)</f>
        <v>0</v>
      </c>
      <c r="N379" s="90"/>
      <c r="O379" s="90"/>
      <c r="P379" s="90"/>
      <c r="Q379" s="90"/>
    </row>
    <row r="380" spans="1:17" hidden="1" x14ac:dyDescent="0.55000000000000004">
      <c r="A380" s="27">
        <v>379</v>
      </c>
      <c r="B380" s="23" t="s">
        <v>1164</v>
      </c>
      <c r="C380" s="32" t="s">
        <v>1165</v>
      </c>
      <c r="D380" s="23">
        <f>IF('Final List'!$C380=0,0,1)</f>
        <v>1</v>
      </c>
      <c r="E380" s="23"/>
      <c r="F380" s="23"/>
      <c r="G380" s="49">
        <f>_xlfn.IFNA(VLOOKUP(Table2[[#This Row],[Website]],'Contacted Companies'!$C$2:$L$28,5,FALSE),0)</f>
        <v>0</v>
      </c>
      <c r="H380" s="49">
        <f>_xlfn.IFNA(VLOOKUP(Table2[[#This Row],[Website]],'Contacted Companies'!$C$2:$L$28,6,FALSE),0)</f>
        <v>0</v>
      </c>
      <c r="I380" s="48"/>
      <c r="J380" s="44"/>
      <c r="K380" s="49">
        <f>_xlfn.IFNA(VLOOKUP(Table2[[#This Row],[Website]],'Contacted Companies'!$C$2:$L$28,9,FALSE),0)</f>
        <v>0</v>
      </c>
      <c r="L380" s="49">
        <f>_xlfn.IFNA(VLOOKUP(Table2[[#This Row],[Website]],'Contacted Companies'!$C$2:$L$28,10,FALSE),0)</f>
        <v>0</v>
      </c>
      <c r="M380">
        <f>_xlfn.IFNA(VLOOKUP(Table2[[#This Row],[Website]],'Contacted Companies'!$C$2:$L$28,11,FALSE),0)</f>
        <v>0</v>
      </c>
      <c r="N380" s="90"/>
      <c r="O380" s="90"/>
      <c r="P380" s="90"/>
      <c r="Q380" s="90"/>
    </row>
    <row r="381" spans="1:17" hidden="1" x14ac:dyDescent="0.55000000000000004">
      <c r="A381" s="28">
        <v>380</v>
      </c>
      <c r="B381" s="24" t="s">
        <v>1166</v>
      </c>
      <c r="C381" s="31" t="s">
        <v>1167</v>
      </c>
      <c r="D381" s="24">
        <f>IF('Final List'!$C381=0,0,1)</f>
        <v>1</v>
      </c>
      <c r="E381" s="24"/>
      <c r="F381" s="24"/>
      <c r="G381" s="49">
        <f>_xlfn.IFNA(VLOOKUP(Table2[[#This Row],[Website]],'Contacted Companies'!$C$2:$L$28,5,FALSE),0)</f>
        <v>0</v>
      </c>
      <c r="H381" s="49">
        <f>_xlfn.IFNA(VLOOKUP(Table2[[#This Row],[Website]],'Contacted Companies'!$C$2:$L$28,6,FALSE),0)</f>
        <v>0</v>
      </c>
      <c r="I381" s="49"/>
      <c r="J381" s="2"/>
      <c r="K381" s="49">
        <f>_xlfn.IFNA(VLOOKUP(Table2[[#This Row],[Website]],'Contacted Companies'!$C$2:$L$28,9,FALSE),0)</f>
        <v>0</v>
      </c>
      <c r="L381" s="49">
        <f>_xlfn.IFNA(VLOOKUP(Table2[[#This Row],[Website]],'Contacted Companies'!$C$2:$L$28,10,FALSE),0)</f>
        <v>0</v>
      </c>
      <c r="M381">
        <f>_xlfn.IFNA(VLOOKUP(Table2[[#This Row],[Website]],'Contacted Companies'!$C$2:$L$28,11,FALSE),0)</f>
        <v>0</v>
      </c>
      <c r="N381" s="90"/>
      <c r="O381" s="90"/>
      <c r="P381" s="90"/>
      <c r="Q381" s="90"/>
    </row>
    <row r="382" spans="1:17" hidden="1" x14ac:dyDescent="0.55000000000000004">
      <c r="A382" s="27">
        <v>381</v>
      </c>
      <c r="B382" s="23" t="s">
        <v>1168</v>
      </c>
      <c r="C382" s="32" t="s">
        <v>1169</v>
      </c>
      <c r="D382" s="23">
        <f>IF('Final List'!$C382=0,0,1)</f>
        <v>1</v>
      </c>
      <c r="E382" s="23"/>
      <c r="F382" s="23"/>
      <c r="G382" s="49">
        <f>_xlfn.IFNA(VLOOKUP(Table2[[#This Row],[Website]],'Contacted Companies'!$C$2:$L$28,5,FALSE),0)</f>
        <v>0</v>
      </c>
      <c r="H382" s="49">
        <f>_xlfn.IFNA(VLOOKUP(Table2[[#This Row],[Website]],'Contacted Companies'!$C$2:$L$28,6,FALSE),0)</f>
        <v>0</v>
      </c>
      <c r="I382" s="48"/>
      <c r="J382" s="44"/>
      <c r="K382" s="49">
        <f>_xlfn.IFNA(VLOOKUP(Table2[[#This Row],[Website]],'Contacted Companies'!$C$2:$L$28,9,FALSE),0)</f>
        <v>0</v>
      </c>
      <c r="L382" s="49">
        <f>_xlfn.IFNA(VLOOKUP(Table2[[#This Row],[Website]],'Contacted Companies'!$C$2:$L$28,10,FALSE),0)</f>
        <v>0</v>
      </c>
      <c r="M382">
        <f>_xlfn.IFNA(VLOOKUP(Table2[[#This Row],[Website]],'Contacted Companies'!$C$2:$L$28,11,FALSE),0)</f>
        <v>0</v>
      </c>
      <c r="N382" s="90"/>
      <c r="O382" s="90"/>
      <c r="P382" s="90"/>
      <c r="Q382" s="90"/>
    </row>
    <row r="383" spans="1:17" hidden="1" x14ac:dyDescent="0.55000000000000004">
      <c r="A383" s="28">
        <v>382</v>
      </c>
      <c r="B383" s="24" t="s">
        <v>1170</v>
      </c>
      <c r="C383" s="31" t="s">
        <v>1171</v>
      </c>
      <c r="D383" s="24">
        <f>IF('Final List'!$C383=0,0,1)</f>
        <v>1</v>
      </c>
      <c r="E383" s="24" t="s">
        <v>27</v>
      </c>
      <c r="F383" s="24"/>
      <c r="G383" s="49">
        <f>_xlfn.IFNA(VLOOKUP(Table2[[#This Row],[Website]],'Contacted Companies'!$C$2:$L$28,5,FALSE),0)</f>
        <v>0</v>
      </c>
      <c r="H383" s="49">
        <f>_xlfn.IFNA(VLOOKUP(Table2[[#This Row],[Website]],'Contacted Companies'!$C$2:$L$28,6,FALSE),0)</f>
        <v>0</v>
      </c>
      <c r="I383" s="49"/>
      <c r="J383" s="2"/>
      <c r="K383" s="49">
        <f>_xlfn.IFNA(VLOOKUP(Table2[[#This Row],[Website]],'Contacted Companies'!$C$2:$L$28,9,FALSE),0)</f>
        <v>0</v>
      </c>
      <c r="L383" s="49">
        <f>_xlfn.IFNA(VLOOKUP(Table2[[#This Row],[Website]],'Contacted Companies'!$C$2:$L$28,10,FALSE),0)</f>
        <v>0</v>
      </c>
      <c r="M383">
        <f>_xlfn.IFNA(VLOOKUP(Table2[[#This Row],[Website]],'Contacted Companies'!$C$2:$L$28,11,FALSE),0)</f>
        <v>0</v>
      </c>
      <c r="N383" s="90"/>
      <c r="O383" s="90"/>
      <c r="P383" s="90"/>
      <c r="Q383" s="90"/>
    </row>
    <row r="384" spans="1:17" hidden="1" x14ac:dyDescent="0.55000000000000004">
      <c r="A384" s="27">
        <v>383</v>
      </c>
      <c r="B384" s="23" t="s">
        <v>1172</v>
      </c>
      <c r="C384" s="32" t="s">
        <v>1173</v>
      </c>
      <c r="D384" s="23">
        <f>IF('Final List'!$C384=0,0,1)</f>
        <v>1</v>
      </c>
      <c r="E384" s="23"/>
      <c r="F384" s="23"/>
      <c r="G384" s="49">
        <f>_xlfn.IFNA(VLOOKUP(Table2[[#This Row],[Website]],'Contacted Companies'!$C$2:$L$28,5,FALSE),0)</f>
        <v>0</v>
      </c>
      <c r="H384" s="49">
        <f>_xlfn.IFNA(VLOOKUP(Table2[[#This Row],[Website]],'Contacted Companies'!$C$2:$L$28,6,FALSE),0)</f>
        <v>0</v>
      </c>
      <c r="I384" s="48"/>
      <c r="J384" s="44"/>
      <c r="K384" s="49">
        <f>_xlfn.IFNA(VLOOKUP(Table2[[#This Row],[Website]],'Contacted Companies'!$C$2:$L$28,9,FALSE),0)</f>
        <v>0</v>
      </c>
      <c r="L384" s="49">
        <f>_xlfn.IFNA(VLOOKUP(Table2[[#This Row],[Website]],'Contacted Companies'!$C$2:$L$28,10,FALSE),0)</f>
        <v>0</v>
      </c>
      <c r="M384">
        <f>_xlfn.IFNA(VLOOKUP(Table2[[#This Row],[Website]],'Contacted Companies'!$C$2:$L$28,11,FALSE),0)</f>
        <v>0</v>
      </c>
      <c r="N384" s="90"/>
      <c r="O384" s="90"/>
      <c r="P384" s="90"/>
      <c r="Q384" s="90"/>
    </row>
    <row r="385" spans="1:17" hidden="1" x14ac:dyDescent="0.55000000000000004">
      <c r="A385" s="28">
        <v>384</v>
      </c>
      <c r="B385" s="35" t="s">
        <v>1174</v>
      </c>
      <c r="C385" s="31" t="s">
        <v>1175</v>
      </c>
      <c r="D385" s="24">
        <f>IF('Final List'!$C385=0,0,1)</f>
        <v>1</v>
      </c>
      <c r="E385" s="24"/>
      <c r="F385" s="24"/>
      <c r="G385" s="49">
        <f>_xlfn.IFNA(VLOOKUP(Table2[[#This Row],[Website]],'Contacted Companies'!$C$2:$L$28,5,FALSE),0)</f>
        <v>0</v>
      </c>
      <c r="H385" s="49">
        <f>_xlfn.IFNA(VLOOKUP(Table2[[#This Row],[Website]],'Contacted Companies'!$C$2:$L$28,6,FALSE),0)</f>
        <v>0</v>
      </c>
      <c r="I385" s="49"/>
      <c r="J385" s="2"/>
      <c r="K385" s="49">
        <f>_xlfn.IFNA(VLOOKUP(Table2[[#This Row],[Website]],'Contacted Companies'!$C$2:$L$28,9,FALSE),0)</f>
        <v>0</v>
      </c>
      <c r="L385" s="49">
        <f>_xlfn.IFNA(VLOOKUP(Table2[[#This Row],[Website]],'Contacted Companies'!$C$2:$L$28,10,FALSE),0)</f>
        <v>0</v>
      </c>
      <c r="M385">
        <f>_xlfn.IFNA(VLOOKUP(Table2[[#This Row],[Website]],'Contacted Companies'!$C$2:$L$28,11,FALSE),0)</f>
        <v>0</v>
      </c>
      <c r="N385" s="90"/>
      <c r="O385" s="90"/>
      <c r="P385" s="90"/>
      <c r="Q385" s="90"/>
    </row>
    <row r="386" spans="1:17" hidden="1" x14ac:dyDescent="0.55000000000000004">
      <c r="A386" s="27">
        <v>385</v>
      </c>
      <c r="B386" s="23" t="s">
        <v>1176</v>
      </c>
      <c r="C386" s="34" t="s">
        <v>1177</v>
      </c>
      <c r="D386" s="23">
        <f>IF('Final List'!$C386=0,0,1)</f>
        <v>1</v>
      </c>
      <c r="E386" s="23" t="s">
        <v>19</v>
      </c>
      <c r="F386" s="23"/>
      <c r="G386" s="49">
        <f>_xlfn.IFNA(VLOOKUP(Table2[[#This Row],[Website]],'Contacted Companies'!$C$2:$L$28,5,FALSE),0)</f>
        <v>0</v>
      </c>
      <c r="H386" s="49">
        <f>_xlfn.IFNA(VLOOKUP(Table2[[#This Row],[Website]],'Contacted Companies'!$C$2:$L$28,6,FALSE),0)</f>
        <v>0</v>
      </c>
      <c r="I386" s="48"/>
      <c r="J386" s="44"/>
      <c r="K386" s="49">
        <f>_xlfn.IFNA(VLOOKUP(Table2[[#This Row],[Website]],'Contacted Companies'!$C$2:$L$28,9,FALSE),0)</f>
        <v>0</v>
      </c>
      <c r="L386" s="49">
        <f>_xlfn.IFNA(VLOOKUP(Table2[[#This Row],[Website]],'Contacted Companies'!$C$2:$L$28,10,FALSE),0)</f>
        <v>0</v>
      </c>
      <c r="M386">
        <f>_xlfn.IFNA(VLOOKUP(Table2[[#This Row],[Website]],'Contacted Companies'!$C$2:$L$28,11,FALSE),0)</f>
        <v>0</v>
      </c>
      <c r="N386" s="90"/>
      <c r="O386" s="90"/>
      <c r="P386" s="90"/>
      <c r="Q386" s="90"/>
    </row>
    <row r="387" spans="1:17" ht="144" hidden="1" x14ac:dyDescent="0.55000000000000004">
      <c r="A387" s="28">
        <v>386</v>
      </c>
      <c r="B387" s="24" t="s">
        <v>1178</v>
      </c>
      <c r="C387" s="33" t="s">
        <v>1179</v>
      </c>
      <c r="D387" s="24">
        <f>IF('Final List'!$C387=0,0,1)</f>
        <v>1</v>
      </c>
      <c r="E387" s="24" t="s">
        <v>27</v>
      </c>
      <c r="F387" s="24"/>
      <c r="G387" s="49" t="str">
        <f>_xlfn.IFNA(VLOOKUP(Table2[[#This Row],[Website]],'Contacted Companies'!$C$2:$L$28,5,FALSE),0)</f>
        <v>pallets manufacturer</v>
      </c>
      <c r="H387" s="49" t="str">
        <f>_xlfn.IFNA(VLOOKUP(Table2[[#This Row],[Website]],'Contacted Companies'!$C$2:$L$28,6,FALSE),0)</f>
        <v>CONVENTIONAL PALLETIZING &amp; DEPALLETIZING:  PD SERIES - Magnetic or vacuum palletizing/depalletizing, RP SERIES - Magnetic pick retort basket loading/unloading, RS SERIES - Sweep retort basket loading/unloading, LP SERIES - Low profile case palletizing, SC SERIES - Bulk depalletizing, GL SERIES - Pail palletizing.          ROBOTIC SOLUTIONS: Can or pail palletizing/depalletizing, Case palletizing, Bag palletizing.     PALLET HANDLING &amp; SPECIALITY EQUIPMENT: PH SERIES - Pallet stacking/dispensing, Pallet conveying/transfer carts, Specialty products.</v>
      </c>
      <c r="I387" s="49"/>
      <c r="J387" s="2"/>
      <c r="K387" s="49">
        <f>_xlfn.IFNA(VLOOKUP(Table2[[#This Row],[Website]],'Contacted Companies'!$C$2:$L$28,9,FALSE),0)</f>
        <v>0</v>
      </c>
      <c r="L387" s="49">
        <f>_xlfn.IFNA(VLOOKUP(Table2[[#This Row],[Website]],'Contacted Companies'!$C$2:$L$28,10,FALSE),0)</f>
        <v>0</v>
      </c>
      <c r="M387" t="e">
        <f>_xlfn.IFNA(VLOOKUP(Table2[[#This Row],[Website]],'Contacted Companies'!$C$2:$L$28,11,FALSE),0)</f>
        <v>#REF!</v>
      </c>
      <c r="N387" s="90"/>
      <c r="O387" s="90"/>
      <c r="P387" s="90"/>
      <c r="Q387" s="90"/>
    </row>
    <row r="388" spans="1:17" hidden="1" x14ac:dyDescent="0.55000000000000004">
      <c r="A388" s="27">
        <v>387</v>
      </c>
      <c r="B388" s="23" t="s">
        <v>1180</v>
      </c>
      <c r="C388" s="34" t="s">
        <v>1181</v>
      </c>
      <c r="D388" s="23">
        <f>IF('Final List'!$C388=0,0,1)</f>
        <v>1</v>
      </c>
      <c r="E388" s="23"/>
      <c r="F388" s="23"/>
      <c r="G388" s="49">
        <f>_xlfn.IFNA(VLOOKUP(Table2[[#This Row],[Website]],'Contacted Companies'!$C$2:$L$28,5,FALSE),0)</f>
        <v>0</v>
      </c>
      <c r="H388" s="49">
        <f>_xlfn.IFNA(VLOOKUP(Table2[[#This Row],[Website]],'Contacted Companies'!$C$2:$L$28,6,FALSE),0)</f>
        <v>0</v>
      </c>
      <c r="I388" s="48"/>
      <c r="J388" s="44"/>
      <c r="K388" s="49">
        <f>_xlfn.IFNA(VLOOKUP(Table2[[#This Row],[Website]],'Contacted Companies'!$C$2:$L$28,9,FALSE),0)</f>
        <v>0</v>
      </c>
      <c r="L388" s="49">
        <f>_xlfn.IFNA(VLOOKUP(Table2[[#This Row],[Website]],'Contacted Companies'!$C$2:$L$28,10,FALSE),0)</f>
        <v>0</v>
      </c>
      <c r="M388">
        <f>_xlfn.IFNA(VLOOKUP(Table2[[#This Row],[Website]],'Contacted Companies'!$C$2:$L$28,11,FALSE),0)</f>
        <v>0</v>
      </c>
      <c r="N388" s="90"/>
      <c r="O388" s="90"/>
      <c r="P388" s="90"/>
      <c r="Q388" s="90"/>
    </row>
    <row r="389" spans="1:17" hidden="1" x14ac:dyDescent="0.55000000000000004">
      <c r="A389" s="28">
        <v>388</v>
      </c>
      <c r="B389" s="24" t="s">
        <v>1182</v>
      </c>
      <c r="C389" s="31" t="s">
        <v>1183</v>
      </c>
      <c r="D389" s="24">
        <f>IF('Final List'!$C389=0,0,1)</f>
        <v>1</v>
      </c>
      <c r="E389" s="24"/>
      <c r="F389" s="24"/>
      <c r="G389" s="49">
        <f>_xlfn.IFNA(VLOOKUP(Table2[[#This Row],[Website]],'Contacted Companies'!$C$2:$L$28,5,FALSE),0)</f>
        <v>0</v>
      </c>
      <c r="H389" s="49">
        <f>_xlfn.IFNA(VLOOKUP(Table2[[#This Row],[Website]],'Contacted Companies'!$C$2:$L$28,6,FALSE),0)</f>
        <v>0</v>
      </c>
      <c r="I389" s="49"/>
      <c r="J389" s="2"/>
      <c r="K389" s="49">
        <f>_xlfn.IFNA(VLOOKUP(Table2[[#This Row],[Website]],'Contacted Companies'!$C$2:$L$28,9,FALSE),0)</f>
        <v>0</v>
      </c>
      <c r="L389" s="49">
        <f>_xlfn.IFNA(VLOOKUP(Table2[[#This Row],[Website]],'Contacted Companies'!$C$2:$L$28,10,FALSE),0)</f>
        <v>0</v>
      </c>
      <c r="M389">
        <f>_xlfn.IFNA(VLOOKUP(Table2[[#This Row],[Website]],'Contacted Companies'!$C$2:$L$28,11,FALSE),0)</f>
        <v>0</v>
      </c>
      <c r="N389" s="90"/>
      <c r="O389" s="90"/>
      <c r="P389" s="90"/>
      <c r="Q389" s="90"/>
    </row>
    <row r="390" spans="1:17" hidden="1" x14ac:dyDescent="0.55000000000000004">
      <c r="A390" s="27">
        <v>389</v>
      </c>
      <c r="B390" s="23" t="s">
        <v>1184</v>
      </c>
      <c r="C390" s="32" t="s">
        <v>1185</v>
      </c>
      <c r="D390" s="23">
        <f>IF('Final List'!$C390=0,0,1)</f>
        <v>1</v>
      </c>
      <c r="E390" s="23"/>
      <c r="F390" s="23"/>
      <c r="G390" s="49">
        <f>_xlfn.IFNA(VLOOKUP(Table2[[#This Row],[Website]],'Contacted Companies'!$C$2:$L$28,5,FALSE),0)</f>
        <v>0</v>
      </c>
      <c r="H390" s="49">
        <f>_xlfn.IFNA(VLOOKUP(Table2[[#This Row],[Website]],'Contacted Companies'!$C$2:$L$28,6,FALSE),0)</f>
        <v>0</v>
      </c>
      <c r="I390" s="48"/>
      <c r="J390" s="44"/>
      <c r="K390" s="49">
        <f>_xlfn.IFNA(VLOOKUP(Table2[[#This Row],[Website]],'Contacted Companies'!$C$2:$L$28,9,FALSE),0)</f>
        <v>0</v>
      </c>
      <c r="L390" s="49">
        <f>_xlfn.IFNA(VLOOKUP(Table2[[#This Row],[Website]],'Contacted Companies'!$C$2:$L$28,10,FALSE),0)</f>
        <v>0</v>
      </c>
      <c r="M390">
        <f>_xlfn.IFNA(VLOOKUP(Table2[[#This Row],[Website]],'Contacted Companies'!$C$2:$L$28,11,FALSE),0)</f>
        <v>0</v>
      </c>
      <c r="N390" s="90"/>
      <c r="O390" s="90"/>
      <c r="P390" s="90"/>
      <c r="Q390" s="90"/>
    </row>
    <row r="391" spans="1:17" hidden="1" x14ac:dyDescent="0.55000000000000004">
      <c r="A391" s="28">
        <v>390</v>
      </c>
      <c r="B391" s="24" t="s">
        <v>1186</v>
      </c>
      <c r="C391" s="31" t="s">
        <v>1187</v>
      </c>
      <c r="D391" s="24">
        <f>IF('Final List'!$C391=0,0,1)</f>
        <v>1</v>
      </c>
      <c r="E391" s="24"/>
      <c r="F391" s="24"/>
      <c r="G391" s="49">
        <f>_xlfn.IFNA(VLOOKUP(Table2[[#This Row],[Website]],'Contacted Companies'!$C$2:$L$28,5,FALSE),0)</f>
        <v>0</v>
      </c>
      <c r="H391" s="49">
        <f>_xlfn.IFNA(VLOOKUP(Table2[[#This Row],[Website]],'Contacted Companies'!$C$2:$L$28,6,FALSE),0)</f>
        <v>0</v>
      </c>
      <c r="I391" s="49"/>
      <c r="J391" s="2"/>
      <c r="K391" s="49">
        <f>_xlfn.IFNA(VLOOKUP(Table2[[#This Row],[Website]],'Contacted Companies'!$C$2:$L$28,9,FALSE),0)</f>
        <v>0</v>
      </c>
      <c r="L391" s="49">
        <f>_xlfn.IFNA(VLOOKUP(Table2[[#This Row],[Website]],'Contacted Companies'!$C$2:$L$28,10,FALSE),0)</f>
        <v>0</v>
      </c>
      <c r="M391">
        <f>_xlfn.IFNA(VLOOKUP(Table2[[#This Row],[Website]],'Contacted Companies'!$C$2:$L$28,11,FALSE),0)</f>
        <v>0</v>
      </c>
      <c r="N391" s="90"/>
      <c r="O391" s="90"/>
      <c r="P391" s="90"/>
      <c r="Q391" s="90"/>
    </row>
    <row r="392" spans="1:17" hidden="1" x14ac:dyDescent="0.55000000000000004">
      <c r="A392" s="27">
        <v>391</v>
      </c>
      <c r="B392" s="23" t="s">
        <v>1188</v>
      </c>
      <c r="C392" s="34" t="s">
        <v>1189</v>
      </c>
      <c r="D392" s="23">
        <f>IF('Final List'!$C392=0,0,1)</f>
        <v>1</v>
      </c>
      <c r="E392" s="23"/>
      <c r="F392" s="23"/>
      <c r="G392" s="49">
        <f>_xlfn.IFNA(VLOOKUP(Table2[[#This Row],[Website]],'Contacted Companies'!$C$2:$L$28,5,FALSE),0)</f>
        <v>0</v>
      </c>
      <c r="H392" s="49">
        <f>_xlfn.IFNA(VLOOKUP(Table2[[#This Row],[Website]],'Contacted Companies'!$C$2:$L$28,6,FALSE),0)</f>
        <v>0</v>
      </c>
      <c r="I392" s="48"/>
      <c r="J392" s="44"/>
      <c r="K392" s="49">
        <f>_xlfn.IFNA(VLOOKUP(Table2[[#This Row],[Website]],'Contacted Companies'!$C$2:$L$28,9,FALSE),0)</f>
        <v>0</v>
      </c>
      <c r="L392" s="49">
        <f>_xlfn.IFNA(VLOOKUP(Table2[[#This Row],[Website]],'Contacted Companies'!$C$2:$L$28,10,FALSE),0)</f>
        <v>0</v>
      </c>
      <c r="M392">
        <f>_xlfn.IFNA(VLOOKUP(Table2[[#This Row],[Website]],'Contacted Companies'!$C$2:$L$28,11,FALSE),0)</f>
        <v>0</v>
      </c>
      <c r="N392" s="90"/>
      <c r="O392" s="90"/>
      <c r="P392" s="90"/>
      <c r="Q392" s="90"/>
    </row>
    <row r="393" spans="1:17" hidden="1" x14ac:dyDescent="0.55000000000000004">
      <c r="A393" s="28">
        <v>392</v>
      </c>
      <c r="B393" s="24" t="s">
        <v>1190</v>
      </c>
      <c r="C393" s="31" t="s">
        <v>1191</v>
      </c>
      <c r="D393" s="24">
        <f>IF('Final List'!$C393=0,0,1)</f>
        <v>1</v>
      </c>
      <c r="E393" s="24"/>
      <c r="F393" s="24"/>
      <c r="G393" s="49">
        <f>_xlfn.IFNA(VLOOKUP(Table2[[#This Row],[Website]],'Contacted Companies'!$C$2:$L$28,5,FALSE),0)</f>
        <v>0</v>
      </c>
      <c r="H393" s="49">
        <f>_xlfn.IFNA(VLOOKUP(Table2[[#This Row],[Website]],'Contacted Companies'!$C$2:$L$28,6,FALSE),0)</f>
        <v>0</v>
      </c>
      <c r="I393" s="49"/>
      <c r="J393" s="2"/>
      <c r="K393" s="49">
        <f>_xlfn.IFNA(VLOOKUP(Table2[[#This Row],[Website]],'Contacted Companies'!$C$2:$L$28,9,FALSE),0)</f>
        <v>0</v>
      </c>
      <c r="L393" s="49">
        <f>_xlfn.IFNA(VLOOKUP(Table2[[#This Row],[Website]],'Contacted Companies'!$C$2:$L$28,10,FALSE),0)</f>
        <v>0</v>
      </c>
      <c r="M393">
        <f>_xlfn.IFNA(VLOOKUP(Table2[[#This Row],[Website]],'Contacted Companies'!$C$2:$L$28,11,FALSE),0)</f>
        <v>0</v>
      </c>
      <c r="N393" s="90"/>
      <c r="O393" s="90"/>
      <c r="P393" s="90"/>
      <c r="Q393" s="90"/>
    </row>
    <row r="394" spans="1:17" hidden="1" x14ac:dyDescent="0.55000000000000004">
      <c r="A394" s="27">
        <v>393</v>
      </c>
      <c r="B394" s="23" t="s">
        <v>1192</v>
      </c>
      <c r="C394" s="32" t="s">
        <v>1193</v>
      </c>
      <c r="D394" s="23">
        <f>IF('Final List'!$C394=0,0,1)</f>
        <v>1</v>
      </c>
      <c r="E394" s="23" t="s">
        <v>27</v>
      </c>
      <c r="F394" s="23"/>
      <c r="G394" s="49">
        <f>_xlfn.IFNA(VLOOKUP(Table2[[#This Row],[Website]],'Contacted Companies'!$C$2:$L$28,5,FALSE),0)</f>
        <v>0</v>
      </c>
      <c r="H394" s="49">
        <f>_xlfn.IFNA(VLOOKUP(Table2[[#This Row],[Website]],'Contacted Companies'!$C$2:$L$28,6,FALSE),0)</f>
        <v>0</v>
      </c>
      <c r="I394" s="48"/>
      <c r="J394" s="44"/>
      <c r="K394" s="49">
        <f>_xlfn.IFNA(VLOOKUP(Table2[[#This Row],[Website]],'Contacted Companies'!$C$2:$L$28,9,FALSE),0)</f>
        <v>0</v>
      </c>
      <c r="L394" s="49">
        <f>_xlfn.IFNA(VLOOKUP(Table2[[#This Row],[Website]],'Contacted Companies'!$C$2:$L$28,10,FALSE),0)</f>
        <v>0</v>
      </c>
      <c r="M394">
        <f>_xlfn.IFNA(VLOOKUP(Table2[[#This Row],[Website]],'Contacted Companies'!$C$2:$L$28,11,FALSE),0)</f>
        <v>0</v>
      </c>
      <c r="N394" s="90"/>
      <c r="O394" s="90"/>
      <c r="P394" s="90"/>
      <c r="Q394" s="90"/>
    </row>
    <row r="395" spans="1:17" hidden="1" x14ac:dyDescent="0.55000000000000004">
      <c r="A395" s="28">
        <v>394</v>
      </c>
      <c r="B395" s="24" t="s">
        <v>1194</v>
      </c>
      <c r="C395" s="31" t="s">
        <v>1195</v>
      </c>
      <c r="D395" s="24">
        <f>IF('Final List'!$C395=0,0,1)</f>
        <v>1</v>
      </c>
      <c r="E395" s="24"/>
      <c r="F395" s="24"/>
      <c r="G395" s="49">
        <f>_xlfn.IFNA(VLOOKUP(Table2[[#This Row],[Website]],'Contacted Companies'!$C$2:$L$28,5,FALSE),0)</f>
        <v>0</v>
      </c>
      <c r="H395" s="49">
        <f>_xlfn.IFNA(VLOOKUP(Table2[[#This Row],[Website]],'Contacted Companies'!$C$2:$L$28,6,FALSE),0)</f>
        <v>0</v>
      </c>
      <c r="I395" s="49"/>
      <c r="J395" s="2"/>
      <c r="K395" s="49">
        <f>_xlfn.IFNA(VLOOKUP(Table2[[#This Row],[Website]],'Contacted Companies'!$C$2:$L$28,9,FALSE),0)</f>
        <v>0</v>
      </c>
      <c r="L395" s="49">
        <f>_xlfn.IFNA(VLOOKUP(Table2[[#This Row],[Website]],'Contacted Companies'!$C$2:$L$28,10,FALSE),0)</f>
        <v>0</v>
      </c>
      <c r="M395">
        <f>_xlfn.IFNA(VLOOKUP(Table2[[#This Row],[Website]],'Contacted Companies'!$C$2:$L$28,11,FALSE),0)</f>
        <v>0</v>
      </c>
      <c r="N395" s="90"/>
      <c r="O395" s="90"/>
      <c r="P395" s="90"/>
      <c r="Q395" s="90"/>
    </row>
    <row r="396" spans="1:17" hidden="1" x14ac:dyDescent="0.55000000000000004">
      <c r="A396" s="27">
        <v>395</v>
      </c>
      <c r="B396" s="23" t="s">
        <v>1196</v>
      </c>
      <c r="C396" s="34" t="s">
        <v>1197</v>
      </c>
      <c r="D396" s="23">
        <f>IF('Final List'!$C396=0,0,1)</f>
        <v>1</v>
      </c>
      <c r="E396" s="23"/>
      <c r="F396" s="23"/>
      <c r="G396" s="49">
        <f>_xlfn.IFNA(VLOOKUP(Table2[[#This Row],[Website]],'Contacted Companies'!$C$2:$L$28,5,FALSE),0)</f>
        <v>0</v>
      </c>
      <c r="H396" s="49">
        <f>_xlfn.IFNA(VLOOKUP(Table2[[#This Row],[Website]],'Contacted Companies'!$C$2:$L$28,6,FALSE),0)</f>
        <v>0</v>
      </c>
      <c r="I396" s="48"/>
      <c r="J396" s="44"/>
      <c r="K396" s="49">
        <f>_xlfn.IFNA(VLOOKUP(Table2[[#This Row],[Website]],'Contacted Companies'!$C$2:$L$28,9,FALSE),0)</f>
        <v>0</v>
      </c>
      <c r="L396" s="49">
        <f>_xlfn.IFNA(VLOOKUP(Table2[[#This Row],[Website]],'Contacted Companies'!$C$2:$L$28,10,FALSE),0)</f>
        <v>0</v>
      </c>
      <c r="M396" t="e">
        <f>_xlfn.IFNA(VLOOKUP(Table2[[#This Row],[Website]],'Contacted Companies'!$C$2:$L$28,11,FALSE),0)</f>
        <v>#REF!</v>
      </c>
      <c r="N396" s="90"/>
      <c r="O396" s="90"/>
      <c r="P396" s="90"/>
      <c r="Q396" s="90"/>
    </row>
    <row r="397" spans="1:17" hidden="1" x14ac:dyDescent="0.55000000000000004">
      <c r="A397" s="28">
        <v>396</v>
      </c>
      <c r="B397" s="24" t="s">
        <v>1198</v>
      </c>
      <c r="C397" s="31" t="s">
        <v>1199</v>
      </c>
      <c r="D397" s="24">
        <f>IF('Final List'!$C397=0,0,1)</f>
        <v>1</v>
      </c>
      <c r="E397" s="24" t="s">
        <v>27</v>
      </c>
      <c r="F397" s="24"/>
      <c r="G397" s="49">
        <f>_xlfn.IFNA(VLOOKUP(Table2[[#This Row],[Website]],'Contacted Companies'!$C$2:$L$28,5,FALSE),0)</f>
        <v>0</v>
      </c>
      <c r="H397" s="49">
        <f>_xlfn.IFNA(VLOOKUP(Table2[[#This Row],[Website]],'Contacted Companies'!$C$2:$L$28,6,FALSE),0)</f>
        <v>0</v>
      </c>
      <c r="I397" s="49"/>
      <c r="J397" s="2"/>
      <c r="K397" s="49">
        <f>_xlfn.IFNA(VLOOKUP(Table2[[#This Row],[Website]],'Contacted Companies'!$C$2:$L$28,9,FALSE),0)</f>
        <v>0</v>
      </c>
      <c r="L397" s="49">
        <f>_xlfn.IFNA(VLOOKUP(Table2[[#This Row],[Website]],'Contacted Companies'!$C$2:$L$28,10,FALSE),0)</f>
        <v>0</v>
      </c>
      <c r="M397">
        <f>_xlfn.IFNA(VLOOKUP(Table2[[#This Row],[Website]],'Contacted Companies'!$C$2:$L$28,11,FALSE),0)</f>
        <v>0</v>
      </c>
      <c r="N397" s="90"/>
      <c r="O397" s="90"/>
      <c r="P397" s="90"/>
      <c r="Q397" s="90"/>
    </row>
    <row r="398" spans="1:17" ht="14.7" hidden="1" thickBot="1" x14ac:dyDescent="0.6">
      <c r="A398" s="29">
        <v>397</v>
      </c>
      <c r="B398" s="25" t="s">
        <v>1200</v>
      </c>
      <c r="C398" s="52" t="s">
        <v>1201</v>
      </c>
      <c r="D398" s="25">
        <f>IF('Final List'!$C398=0,0,1)</f>
        <v>1</v>
      </c>
      <c r="E398" s="25"/>
      <c r="F398" s="25"/>
      <c r="G398" s="49">
        <f>_xlfn.IFNA(VLOOKUP(Table2[[#This Row],[Website]],'Contacted Companies'!$C$2:$L$28,5,FALSE),0)</f>
        <v>0</v>
      </c>
      <c r="H398" s="49">
        <f>_xlfn.IFNA(VLOOKUP(Table2[[#This Row],[Website]],'Contacted Companies'!$C$2:$L$28,6,FALSE),0)</f>
        <v>0</v>
      </c>
      <c r="I398" s="48"/>
      <c r="J398" s="44"/>
      <c r="K398" s="49">
        <f>_xlfn.IFNA(VLOOKUP(Table2[[#This Row],[Website]],'Contacted Companies'!$C$2:$L$28,9,FALSE),0)</f>
        <v>0</v>
      </c>
      <c r="L398" s="49">
        <f>_xlfn.IFNA(VLOOKUP(Table2[[#This Row],[Website]],'Contacted Companies'!$C$2:$L$28,10,FALSE),0)</f>
        <v>0</v>
      </c>
      <c r="M398">
        <f>_xlfn.IFNA(VLOOKUP(Table2[[#This Row],[Website]],'Contacted Companies'!$C$2:$L$28,11,FALSE),0)</f>
        <v>0</v>
      </c>
      <c r="N398" s="90"/>
      <c r="O398" s="90"/>
      <c r="P398" s="90"/>
      <c r="Q398" s="90"/>
    </row>
    <row r="400" spans="1:17" x14ac:dyDescent="0.55000000000000004">
      <c r="D400">
        <f>COUNTIF('Final List'!$D$2:$D$398,0)</f>
        <v>52</v>
      </c>
    </row>
  </sheetData>
  <conditionalFormatting sqref="B31">
    <cfRule type="duplicateValues" dxfId="73" priority="9"/>
  </conditionalFormatting>
  <conditionalFormatting sqref="B99">
    <cfRule type="duplicateValues" dxfId="72" priority="13"/>
  </conditionalFormatting>
  <conditionalFormatting sqref="B100">
    <cfRule type="duplicateValues" dxfId="71" priority="12"/>
  </conditionalFormatting>
  <conditionalFormatting sqref="B32">
    <cfRule type="duplicateValues" dxfId="70" priority="10"/>
  </conditionalFormatting>
  <conditionalFormatting sqref="B1:B1048576">
    <cfRule type="duplicateValues" dxfId="69" priority="2"/>
    <cfRule type="duplicateValues" dxfId="68" priority="4"/>
    <cfRule type="duplicateValues" dxfId="67" priority="6"/>
  </conditionalFormatting>
  <conditionalFormatting sqref="C1:C1048576">
    <cfRule type="duplicateValues" dxfId="66" priority="1"/>
    <cfRule type="duplicateValues" dxfId="65" priority="3"/>
    <cfRule type="duplicateValues" dxfId="64" priority="5"/>
  </conditionalFormatting>
  <conditionalFormatting sqref="B101:B187 B1:B30 B33:B98">
    <cfRule type="duplicateValues" dxfId="63" priority="2214"/>
    <cfRule type="duplicateValues" dxfId="62" priority="2215"/>
  </conditionalFormatting>
  <conditionalFormatting sqref="C208:C277">
    <cfRule type="duplicateValues" dxfId="61" priority="2241"/>
    <cfRule type="expression" dxfId="60" priority="2242">
      <formula>COUNTIF(#REF!,$E$2)=0</formula>
    </cfRule>
  </conditionalFormatting>
  <conditionalFormatting sqref="B33:B187 B1:B30">
    <cfRule type="duplicateValues" dxfId="59" priority="2267"/>
  </conditionalFormatting>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8"/>
  <sheetViews>
    <sheetView topLeftCell="L5" zoomScaleNormal="100" workbookViewId="0">
      <selection activeCell="L4" sqref="L4"/>
    </sheetView>
  </sheetViews>
  <sheetFormatPr defaultRowHeight="14.4" x14ac:dyDescent="0.55000000000000004"/>
  <cols>
    <col min="1" max="1" width="11.41796875" bestFit="1" customWidth="1"/>
    <col min="2" max="2" width="29.68359375" bestFit="1" customWidth="1"/>
    <col min="3" max="3" width="41.68359375" style="73" bestFit="1" customWidth="1"/>
    <col min="4" max="4" width="11.41796875" style="73" bestFit="1" customWidth="1"/>
    <col min="5" max="5" width="11.1015625" bestFit="1" customWidth="1"/>
    <col min="6" max="6" width="11.41796875" bestFit="1" customWidth="1"/>
    <col min="7" max="7" width="22.3125" style="73" customWidth="1"/>
    <col min="8" max="8" width="60" style="73" customWidth="1"/>
    <col min="9" max="9" width="85" style="73" customWidth="1"/>
    <col min="10" max="10" width="30" bestFit="1" customWidth="1"/>
    <col min="11" max="11" width="11.41796875" bestFit="1" customWidth="1"/>
    <col min="12" max="12" width="255.68359375" bestFit="1" customWidth="1"/>
    <col min="13" max="13" width="11.41796875" bestFit="1" customWidth="1"/>
  </cols>
  <sheetData>
    <row r="1" spans="1:13" ht="72" x14ac:dyDescent="0.55000000000000004">
      <c r="A1" s="26" t="s">
        <v>0</v>
      </c>
      <c r="B1" s="30" t="s">
        <v>1</v>
      </c>
      <c r="C1" s="80" t="s">
        <v>2</v>
      </c>
      <c r="D1" s="74" t="s">
        <v>3</v>
      </c>
      <c r="E1" s="22" t="s">
        <v>4</v>
      </c>
      <c r="F1" s="22" t="s">
        <v>5</v>
      </c>
      <c r="G1" s="71" t="s">
        <v>6</v>
      </c>
      <c r="H1" s="71" t="s">
        <v>7</v>
      </c>
      <c r="I1" s="71" t="s">
        <v>8</v>
      </c>
      <c r="J1" s="43" t="s">
        <v>9</v>
      </c>
      <c r="K1" s="26" t="s">
        <v>10</v>
      </c>
      <c r="L1" s="22" t="s">
        <v>11</v>
      </c>
      <c r="M1" s="40" t="s">
        <v>12</v>
      </c>
    </row>
    <row r="2" spans="1:13" x14ac:dyDescent="0.55000000000000004">
      <c r="A2">
        <v>1</v>
      </c>
      <c r="B2" t="s">
        <v>1202</v>
      </c>
      <c r="C2" s="73" t="e">
        <f>VLOOKUP(B2, Table2[[#All],[Company Name]:[Website]],2,)</f>
        <v>#N/A</v>
      </c>
      <c r="D2" s="73">
        <v>0</v>
      </c>
      <c r="G2" s="72"/>
      <c r="H2" s="72"/>
      <c r="I2" s="72"/>
      <c r="J2" t="s">
        <v>23</v>
      </c>
    </row>
    <row r="3" spans="1:13" ht="72" x14ac:dyDescent="0.55000000000000004">
      <c r="A3">
        <v>2</v>
      </c>
      <c r="B3" t="s">
        <v>269</v>
      </c>
      <c r="C3" s="73" t="str">
        <f>VLOOKUP(B3, Table2[[#All],[Company Name]:[Website]],2,)</f>
        <v>carmeleng.com</v>
      </c>
      <c r="D3" s="73">
        <v>1</v>
      </c>
      <c r="E3" t="s">
        <v>19</v>
      </c>
      <c r="G3" s="72" t="s">
        <v>32</v>
      </c>
      <c r="H3" s="72" t="s">
        <v>1203</v>
      </c>
      <c r="I3" s="72" t="s">
        <v>1204</v>
      </c>
      <c r="J3" t="s">
        <v>271</v>
      </c>
    </row>
    <row r="4" spans="1:13" ht="244.8" x14ac:dyDescent="0.55000000000000004">
      <c r="A4">
        <v>3</v>
      </c>
      <c r="B4" t="s">
        <v>434</v>
      </c>
      <c r="C4" s="73" t="str">
        <f>VLOOKUP(B4, Table2[[#All],[Company Name]:[Website]],2,)</f>
        <v>dayton-phoenix.com</v>
      </c>
      <c r="D4" s="73">
        <v>1</v>
      </c>
      <c r="E4" t="s">
        <v>19</v>
      </c>
      <c r="G4" s="72" t="s">
        <v>82</v>
      </c>
      <c r="H4" s="72" t="s">
        <v>1205</v>
      </c>
      <c r="I4" s="72" t="s">
        <v>1206</v>
      </c>
      <c r="J4" t="s">
        <v>437</v>
      </c>
    </row>
    <row r="5" spans="1:13" ht="409.5" x14ac:dyDescent="0.55000000000000004">
      <c r="A5">
        <v>4</v>
      </c>
      <c r="B5" t="s">
        <v>490</v>
      </c>
      <c r="C5" s="73" t="str">
        <f>VLOOKUP(B5, Table2[[#All],[Company Name]:[Website]],2,)</f>
        <v>dyna-fab.org</v>
      </c>
      <c r="D5" s="73">
        <v>1</v>
      </c>
      <c r="E5" t="s">
        <v>19</v>
      </c>
      <c r="G5" s="72" t="s">
        <v>32</v>
      </c>
      <c r="H5" s="72" t="s">
        <v>1207</v>
      </c>
      <c r="I5" s="72" t="s">
        <v>1208</v>
      </c>
      <c r="J5" t="s">
        <v>1209</v>
      </c>
      <c r="L5" s="50" t="s">
        <v>1210</v>
      </c>
    </row>
    <row r="6" spans="1:13" ht="172.8" x14ac:dyDescent="0.55000000000000004">
      <c r="A6">
        <v>5</v>
      </c>
      <c r="B6" s="42" t="s">
        <v>945</v>
      </c>
      <c r="C6" s="73" t="str">
        <f>VLOOKUP(B6, Table2[[#All],[Company Name]:[Website]],2,)</f>
        <v>fairfieldmfg.com</v>
      </c>
      <c r="D6" s="73">
        <v>1</v>
      </c>
      <c r="E6" t="s">
        <v>27</v>
      </c>
      <c r="G6" s="72" t="s">
        <v>82</v>
      </c>
      <c r="H6" s="72" t="s">
        <v>1211</v>
      </c>
      <c r="I6" s="72" t="s">
        <v>1212</v>
      </c>
      <c r="J6" s="50" t="s">
        <v>1213</v>
      </c>
    </row>
    <row r="7" spans="1:13" ht="187.2" x14ac:dyDescent="0.55000000000000004">
      <c r="A7">
        <v>6</v>
      </c>
      <c r="B7" t="s">
        <v>608</v>
      </c>
      <c r="C7" s="73" t="str">
        <f>VLOOKUP(B7, Table2[[#All],[Company Name]:[Website]],2,)</f>
        <v>grandindustrial.com</v>
      </c>
      <c r="D7" s="73">
        <v>1</v>
      </c>
      <c r="E7" t="s">
        <v>19</v>
      </c>
      <c r="G7" s="72" t="s">
        <v>1214</v>
      </c>
      <c r="H7" s="72" t="s">
        <v>1215</v>
      </c>
      <c r="I7" s="72" t="s">
        <v>1216</v>
      </c>
      <c r="J7" t="s">
        <v>23</v>
      </c>
      <c r="L7" s="50" t="s">
        <v>1217</v>
      </c>
    </row>
    <row r="8" spans="1:13" ht="187.2" x14ac:dyDescent="0.55000000000000004">
      <c r="A8">
        <v>7</v>
      </c>
      <c r="B8" t="s">
        <v>630</v>
      </c>
      <c r="C8" s="73" t="str">
        <f>VLOOKUP(B8, Table2[[#All],[Company Name]:[Website]],2,)</f>
        <v>hscast.com</v>
      </c>
      <c r="D8" s="73">
        <v>1</v>
      </c>
      <c r="E8" t="s">
        <v>19</v>
      </c>
      <c r="G8" s="72" t="s">
        <v>32</v>
      </c>
      <c r="H8" s="72" t="s">
        <v>1218</v>
      </c>
      <c r="I8" s="72" t="s">
        <v>1219</v>
      </c>
      <c r="J8" s="50" t="s">
        <v>1220</v>
      </c>
      <c r="L8" s="50" t="s">
        <v>1221</v>
      </c>
    </row>
    <row r="9" spans="1:13" ht="57.6" x14ac:dyDescent="0.55000000000000004">
      <c r="A9">
        <v>8</v>
      </c>
      <c r="B9" t="s">
        <v>660</v>
      </c>
      <c r="C9" s="73" t="str">
        <f>VLOOKUP(B9, Table2[[#All],[Company Name]:[Website]],2,)</f>
        <v>hosetec.com</v>
      </c>
      <c r="D9" s="73">
        <v>1</v>
      </c>
      <c r="E9" t="s">
        <v>19</v>
      </c>
      <c r="G9" s="72" t="s">
        <v>88</v>
      </c>
      <c r="H9" s="72" t="s">
        <v>1222</v>
      </c>
      <c r="I9" s="72" t="s">
        <v>1223</v>
      </c>
      <c r="J9" t="s">
        <v>23</v>
      </c>
    </row>
    <row r="10" spans="1:13" ht="158.4" x14ac:dyDescent="0.55000000000000004">
      <c r="A10">
        <v>9</v>
      </c>
      <c r="B10" t="s">
        <v>811</v>
      </c>
      <c r="C10" s="73" t="str">
        <f>VLOOKUP(B10, Table2[[#All],[Company Name]:[Website]],2,)</f>
        <v>kirbyrisk.com/index.jsp?path=service-center</v>
      </c>
      <c r="D10" s="73">
        <v>1</v>
      </c>
      <c r="E10" t="s">
        <v>27</v>
      </c>
      <c r="G10" s="72" t="s">
        <v>813</v>
      </c>
      <c r="H10" s="72" t="s">
        <v>814</v>
      </c>
      <c r="I10" s="72" t="s">
        <v>1224</v>
      </c>
      <c r="J10" s="50" t="s">
        <v>1225</v>
      </c>
    </row>
    <row r="11" spans="1:13" ht="57.6" x14ac:dyDescent="0.55000000000000004">
      <c r="A11">
        <v>10</v>
      </c>
      <c r="B11" t="s">
        <v>852</v>
      </c>
      <c r="C11" s="73" t="str">
        <f>VLOOKUP(B11, Table2[[#All],[Company Name]:[Website]],2,)</f>
        <v>lafayettewire.com</v>
      </c>
      <c r="D11" s="73">
        <v>1</v>
      </c>
      <c r="E11" t="s">
        <v>19</v>
      </c>
      <c r="G11" s="72" t="s">
        <v>32</v>
      </c>
      <c r="H11" s="72" t="s">
        <v>1226</v>
      </c>
      <c r="I11" s="72" t="s">
        <v>1227</v>
      </c>
      <c r="J11" t="s">
        <v>1228</v>
      </c>
    </row>
    <row r="12" spans="1:13" ht="28.8" x14ac:dyDescent="0.55000000000000004">
      <c r="A12">
        <v>11</v>
      </c>
      <c r="B12" t="s">
        <v>870</v>
      </c>
      <c r="C12" s="73" t="str">
        <f>VLOOKUP(B12, Table2[[#All],[Company Name]:[Website]],2,)</f>
        <v>loganstampings.com</v>
      </c>
      <c r="D12" s="73">
        <v>1</v>
      </c>
      <c r="E12" t="s">
        <v>27</v>
      </c>
      <c r="G12" s="72" t="s">
        <v>1229</v>
      </c>
      <c r="H12" s="72" t="s">
        <v>1230</v>
      </c>
      <c r="I12" s="72" t="s">
        <v>1231</v>
      </c>
      <c r="J12" s="50" t="s">
        <v>281</v>
      </c>
    </row>
    <row r="13" spans="1:13" ht="28.8" x14ac:dyDescent="0.55000000000000004">
      <c r="A13">
        <v>12</v>
      </c>
      <c r="B13" t="s">
        <v>883</v>
      </c>
      <c r="C13" s="73" t="str">
        <f>VLOOKUP(B13, Table2[[#All],[Company Name]:[Website]],2,)</f>
        <v>masterguard.com</v>
      </c>
      <c r="D13" s="73">
        <v>1</v>
      </c>
      <c r="E13" t="s">
        <v>19</v>
      </c>
      <c r="G13" s="72" t="s">
        <v>88</v>
      </c>
      <c r="H13" s="72" t="s">
        <v>1232</v>
      </c>
      <c r="I13" s="72" t="s">
        <v>1233</v>
      </c>
      <c r="J13" t="s">
        <v>23</v>
      </c>
    </row>
    <row r="14" spans="1:13" ht="72" x14ac:dyDescent="0.55000000000000004">
      <c r="A14">
        <v>13</v>
      </c>
      <c r="B14" t="s">
        <v>1234</v>
      </c>
      <c r="C14" s="73" t="str">
        <f>VLOOKUP(B14, Table2[[#All],[Company Name]:[Website]],2,)</f>
        <v>mckinneycorp.com</v>
      </c>
      <c r="D14" s="73">
        <v>1</v>
      </c>
      <c r="E14" t="s">
        <v>27</v>
      </c>
      <c r="G14" s="72" t="s">
        <v>1235</v>
      </c>
      <c r="H14" s="72" t="s">
        <v>1236</v>
      </c>
      <c r="I14" s="72" t="s">
        <v>1237</v>
      </c>
      <c r="J14" s="50" t="s">
        <v>23</v>
      </c>
      <c r="L14" s="50" t="s">
        <v>436</v>
      </c>
    </row>
    <row r="15" spans="1:13" ht="57.6" x14ac:dyDescent="0.55000000000000004">
      <c r="A15">
        <v>14</v>
      </c>
      <c r="B15" t="s">
        <v>916</v>
      </c>
      <c r="C15" s="73" t="str">
        <f>VLOOKUP(B15, Table2[[#All],[Company Name]:[Website]],2,)</f>
        <v>myersspring.com</v>
      </c>
      <c r="D15" s="73">
        <v>1</v>
      </c>
      <c r="E15" t="s">
        <v>27</v>
      </c>
      <c r="G15" s="72" t="s">
        <v>1238</v>
      </c>
      <c r="H15" s="72" t="s">
        <v>1239</v>
      </c>
      <c r="I15" s="72" t="s">
        <v>1240</v>
      </c>
      <c r="J15" t="s">
        <v>1241</v>
      </c>
      <c r="L15" t="s">
        <v>1242</v>
      </c>
    </row>
    <row r="16" spans="1:13" ht="216" x14ac:dyDescent="0.55000000000000004">
      <c r="A16">
        <v>15</v>
      </c>
      <c r="B16" s="41" t="s">
        <v>943</v>
      </c>
      <c r="C16" s="73" t="str">
        <f>VLOOKUP(B16, Table2[[#All],[Company Name]:[Website]],2,)</f>
        <v>nucor.com</v>
      </c>
      <c r="D16" s="73">
        <v>1</v>
      </c>
      <c r="E16" t="s">
        <v>19</v>
      </c>
      <c r="G16" s="72" t="s">
        <v>1243</v>
      </c>
      <c r="H16" s="72" t="s">
        <v>1244</v>
      </c>
      <c r="I16" s="72"/>
      <c r="J16" s="50" t="s">
        <v>23</v>
      </c>
    </row>
    <row r="17" spans="1:12" ht="86.4" x14ac:dyDescent="0.55000000000000004">
      <c r="A17">
        <v>16</v>
      </c>
      <c r="B17" t="s">
        <v>953</v>
      </c>
      <c r="C17" s="73" t="str">
        <f>VLOOKUP(B17, Table2[[#All],[Company Name]:[Website]],2,)</f>
        <v>oxfordhouse.org/userfiles/file/</v>
      </c>
      <c r="D17" s="73">
        <v>1</v>
      </c>
      <c r="E17" t="s">
        <v>19</v>
      </c>
      <c r="G17" s="72" t="s">
        <v>1245</v>
      </c>
      <c r="H17" s="72" t="s">
        <v>1246</v>
      </c>
      <c r="I17" s="72"/>
      <c r="J17" t="s">
        <v>23</v>
      </c>
    </row>
    <row r="18" spans="1:12" ht="172.8" x14ac:dyDescent="0.55000000000000004">
      <c r="A18">
        <v>17</v>
      </c>
      <c r="B18" t="s">
        <v>1034</v>
      </c>
      <c r="C18" s="73" t="str">
        <f>VLOOKUP(B18, Table2[[#All],[Company Name]:[Website]],2,)</f>
        <v>rowetruck.com</v>
      </c>
      <c r="D18" s="73">
        <v>1</v>
      </c>
      <c r="E18" t="s">
        <v>27</v>
      </c>
      <c r="G18" s="72" t="s">
        <v>1247</v>
      </c>
      <c r="H18" s="72" t="s">
        <v>1248</v>
      </c>
      <c r="I18" s="72" t="s">
        <v>1249</v>
      </c>
      <c r="J18" s="50" t="s">
        <v>23</v>
      </c>
    </row>
    <row r="19" spans="1:12" ht="28.8" x14ac:dyDescent="0.55000000000000004">
      <c r="A19">
        <v>18</v>
      </c>
      <c r="B19" t="s">
        <v>1045</v>
      </c>
      <c r="C19" s="73" t="str">
        <f>VLOOKUP(B19, Table2[[#All],[Company Name]:[Website]],2,)</f>
        <v>smallpartsinc.com</v>
      </c>
      <c r="D19" s="73">
        <v>1</v>
      </c>
      <c r="E19" t="s">
        <v>27</v>
      </c>
      <c r="G19" s="72" t="s">
        <v>32</v>
      </c>
      <c r="H19" s="72" t="s">
        <v>1250</v>
      </c>
      <c r="I19" s="72" t="s">
        <v>1251</v>
      </c>
      <c r="J19" t="s">
        <v>1225</v>
      </c>
    </row>
    <row r="20" spans="1:12" ht="86.4" x14ac:dyDescent="0.55000000000000004">
      <c r="A20">
        <v>19</v>
      </c>
      <c r="B20" t="s">
        <v>1074</v>
      </c>
      <c r="C20" s="73" t="str">
        <f>VLOOKUP(B20, Table2[[#All],[Company Name]:[Website]],2,)</f>
        <v>subaru-sia.com</v>
      </c>
      <c r="D20" s="73">
        <v>1</v>
      </c>
      <c r="E20" t="s">
        <v>19</v>
      </c>
      <c r="G20" s="72" t="s">
        <v>162</v>
      </c>
      <c r="H20" s="72" t="s">
        <v>1252</v>
      </c>
      <c r="I20" s="72" t="s">
        <v>1253</v>
      </c>
      <c r="J20" s="50" t="s">
        <v>47</v>
      </c>
    </row>
    <row r="21" spans="1:12" ht="72" x14ac:dyDescent="0.55000000000000004">
      <c r="A21">
        <v>20</v>
      </c>
      <c r="B21" t="s">
        <v>1082</v>
      </c>
      <c r="C21" s="73" t="str">
        <f>VLOOKUP(B21, Table2[[#All],[Company Name]:[Website]],2,)</f>
        <v>suscastproducts.com</v>
      </c>
      <c r="D21" s="73">
        <v>1</v>
      </c>
      <c r="E21" t="s">
        <v>19</v>
      </c>
      <c r="G21" s="72" t="s">
        <v>1254</v>
      </c>
      <c r="H21" s="72" t="s">
        <v>1255</v>
      </c>
      <c r="I21" s="72" t="s">
        <v>1256</v>
      </c>
      <c r="J21" t="s">
        <v>437</v>
      </c>
      <c r="L21" s="50" t="s">
        <v>1257</v>
      </c>
    </row>
    <row r="22" spans="1:12" ht="72" x14ac:dyDescent="0.55000000000000004">
      <c r="A22">
        <v>21</v>
      </c>
      <c r="B22" t="s">
        <v>1110</v>
      </c>
      <c r="C22" s="73" t="str">
        <f>VLOOKUP(B22, Table2[[#All],[Company Name]:[Website]],2,)</f>
        <v>thekelly-group.com</v>
      </c>
      <c r="D22" s="73">
        <v>1</v>
      </c>
      <c r="E22" t="s">
        <v>19</v>
      </c>
      <c r="G22" s="72" t="s">
        <v>1258</v>
      </c>
      <c r="H22" s="72" t="s">
        <v>1259</v>
      </c>
      <c r="I22" s="72" t="s">
        <v>1260</v>
      </c>
      <c r="J22" t="s">
        <v>1261</v>
      </c>
      <c r="L22" s="50" t="s">
        <v>1262</v>
      </c>
    </row>
    <row r="23" spans="1:12" ht="144" x14ac:dyDescent="0.55000000000000004">
      <c r="A23">
        <v>22</v>
      </c>
      <c r="B23" s="42" t="s">
        <v>1119</v>
      </c>
      <c r="C23" s="73" t="str">
        <f>VLOOKUP(B23, Table2[[#All],[Company Name]:[Website]],2,)</f>
        <v>tmfcenter.com</v>
      </c>
      <c r="D23" s="73">
        <v>1</v>
      </c>
      <c r="E23" t="s">
        <v>19</v>
      </c>
      <c r="G23" s="72" t="s">
        <v>88</v>
      </c>
      <c r="H23" s="72" t="s">
        <v>1263</v>
      </c>
      <c r="I23" s="72" t="s">
        <v>1264</v>
      </c>
      <c r="J23" t="s">
        <v>281</v>
      </c>
      <c r="L23" s="50" t="s">
        <v>1265</v>
      </c>
    </row>
    <row r="24" spans="1:12" ht="57.6" x14ac:dyDescent="0.55000000000000004">
      <c r="A24">
        <v>23</v>
      </c>
      <c r="B24" t="s">
        <v>1130</v>
      </c>
      <c r="C24" s="73" t="str">
        <f>VLOOKUP(B24, Table2[[#All],[Company Name]:[Website]],2,)</f>
        <v>tru-flex.com</v>
      </c>
      <c r="D24" s="73">
        <v>1</v>
      </c>
      <c r="E24" t="s">
        <v>27</v>
      </c>
      <c r="G24" s="72" t="s">
        <v>88</v>
      </c>
      <c r="H24" s="72" t="s">
        <v>1266</v>
      </c>
      <c r="I24" s="72" t="s">
        <v>1267</v>
      </c>
      <c r="J24" t="s">
        <v>1268</v>
      </c>
    </row>
    <row r="25" spans="1:12" ht="43.2" x14ac:dyDescent="0.55000000000000004">
      <c r="A25">
        <v>24</v>
      </c>
      <c r="B25" s="42" t="s">
        <v>1196</v>
      </c>
      <c r="C25" s="73" t="str">
        <f>VLOOKUP(B25, Table2[[#All],[Company Name]:[Website]],2,)</f>
        <v>trw.com</v>
      </c>
      <c r="D25" s="73">
        <v>1</v>
      </c>
      <c r="E25" t="s">
        <v>27</v>
      </c>
      <c r="G25" s="72"/>
      <c r="H25" s="72"/>
      <c r="I25" s="72" t="s">
        <v>1269</v>
      </c>
      <c r="J25" t="s">
        <v>23</v>
      </c>
    </row>
    <row r="26" spans="1:12" ht="57.6" x14ac:dyDescent="0.55000000000000004">
      <c r="A26">
        <v>25</v>
      </c>
      <c r="B26" t="s">
        <v>1134</v>
      </c>
      <c r="C26" s="73" t="str">
        <f>VLOOKUP(B26, Table2[[#All],[Company Name]:[Website]],2,)</f>
        <v>tubefabricationindustries.com</v>
      </c>
      <c r="D26" s="73">
        <v>1</v>
      </c>
      <c r="E26" t="s">
        <v>19</v>
      </c>
      <c r="G26" s="72" t="s">
        <v>32</v>
      </c>
      <c r="H26" s="72" t="s">
        <v>1270</v>
      </c>
      <c r="I26" s="72" t="s">
        <v>1271</v>
      </c>
      <c r="J26" t="s">
        <v>1225</v>
      </c>
      <c r="L26" s="79" t="s">
        <v>1272</v>
      </c>
    </row>
    <row r="27" spans="1:12" ht="72" x14ac:dyDescent="0.55000000000000004">
      <c r="A27">
        <v>26</v>
      </c>
      <c r="B27" t="s">
        <v>1273</v>
      </c>
      <c r="C27" s="73" t="str">
        <f>VLOOKUP(B27, Table2[[#All],[Company Name]:[Website]],2,)</f>
        <v>voestalpine.com</v>
      </c>
      <c r="D27" s="73">
        <v>1</v>
      </c>
      <c r="E27" t="s">
        <v>27</v>
      </c>
      <c r="G27" s="72" t="s">
        <v>88</v>
      </c>
      <c r="H27" s="72" t="s">
        <v>1274</v>
      </c>
      <c r="I27" s="72" t="s">
        <v>1275</v>
      </c>
      <c r="J27" s="72" t="s">
        <v>1276</v>
      </c>
    </row>
    <row r="28" spans="1:12" ht="115.2" x14ac:dyDescent="0.55000000000000004">
      <c r="A28">
        <v>27</v>
      </c>
      <c r="B28" t="s">
        <v>1178</v>
      </c>
      <c r="C28" s="73" t="str">
        <f>VLOOKUP(B28, Table2[[#All],[Company Name]:[Website]],2,)</f>
        <v>whallon.com</v>
      </c>
      <c r="D28" s="73">
        <v>1</v>
      </c>
      <c r="E28" t="s">
        <v>19</v>
      </c>
      <c r="G28" s="72" t="s">
        <v>1277</v>
      </c>
      <c r="H28" s="72" t="s">
        <v>1278</v>
      </c>
      <c r="I28" s="72" t="s">
        <v>1279</v>
      </c>
      <c r="J28" s="72" t="s">
        <v>23</v>
      </c>
    </row>
  </sheetData>
  <conditionalFormatting sqref="B1">
    <cfRule type="duplicateValues" dxfId="40" priority="14"/>
    <cfRule type="duplicateValues" dxfId="39" priority="16"/>
    <cfRule type="duplicateValues" dxfId="38" priority="18"/>
  </conditionalFormatting>
  <conditionalFormatting sqref="C1">
    <cfRule type="duplicateValues" dxfId="37" priority="13"/>
    <cfRule type="duplicateValues" dxfId="36" priority="15"/>
    <cfRule type="duplicateValues" dxfId="35" priority="17"/>
  </conditionalFormatting>
  <conditionalFormatting sqref="B1">
    <cfRule type="duplicateValues" dxfId="34" priority="19"/>
    <cfRule type="duplicateValues" dxfId="33" priority="20"/>
  </conditionalFormatting>
  <conditionalFormatting sqref="B1">
    <cfRule type="duplicateValues" dxfId="32" priority="21"/>
  </conditionalFormatting>
  <conditionalFormatting sqref="B6">
    <cfRule type="duplicateValues" dxfId="31" priority="10"/>
    <cfRule type="duplicateValues" dxfId="30" priority="11"/>
    <cfRule type="duplicateValues" dxfId="29" priority="12"/>
  </conditionalFormatting>
  <conditionalFormatting sqref="B16">
    <cfRule type="duplicateValues" dxfId="28" priority="7"/>
    <cfRule type="duplicateValues" dxfId="27" priority="8"/>
    <cfRule type="duplicateValues" dxfId="26" priority="9"/>
  </conditionalFormatting>
  <conditionalFormatting sqref="B25">
    <cfRule type="duplicateValues" dxfId="25" priority="4"/>
    <cfRule type="duplicateValues" dxfId="24" priority="5"/>
    <cfRule type="duplicateValues" dxfId="23" priority="6"/>
  </conditionalFormatting>
  <conditionalFormatting sqref="B23">
    <cfRule type="duplicateValues" dxfId="22" priority="1"/>
    <cfRule type="duplicateValues" dxfId="21" priority="2"/>
    <cfRule type="duplicateValues" dxfId="20" priority="3"/>
  </conditionalFormatting>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DB8AA-139A-4AA2-A5C9-BE86DDB25B72}">
  <dimension ref="A3:H37"/>
  <sheetViews>
    <sheetView topLeftCell="B1" workbookViewId="0">
      <selection activeCell="F7" sqref="F7"/>
    </sheetView>
  </sheetViews>
  <sheetFormatPr defaultRowHeight="14.4" x14ac:dyDescent="0.55000000000000004"/>
  <cols>
    <col min="1" max="1" width="17.68359375" customWidth="1"/>
    <col min="2" max="2" width="45.41796875" bestFit="1" customWidth="1"/>
    <col min="3" max="3" width="21.1015625" bestFit="1" customWidth="1"/>
    <col min="6" max="6" width="45.68359375" customWidth="1"/>
    <col min="8" max="8" width="45.41796875" bestFit="1" customWidth="1"/>
    <col min="9" max="9" width="21.1015625" bestFit="1" customWidth="1"/>
    <col min="10" max="10" width="6.1015625" bestFit="1" customWidth="1"/>
    <col min="11" max="11" width="10.89453125" bestFit="1" customWidth="1"/>
    <col min="12" max="12" width="4.41796875" bestFit="1" customWidth="1"/>
    <col min="13" max="13" width="6.5234375" bestFit="1" customWidth="1"/>
    <col min="14" max="14" width="5.3125" bestFit="1" customWidth="1"/>
    <col min="15" max="15" width="6.5234375" bestFit="1" customWidth="1"/>
    <col min="16" max="16" width="28.68359375" bestFit="1" customWidth="1"/>
    <col min="17" max="17" width="29.41796875" bestFit="1" customWidth="1"/>
    <col min="18" max="18" width="9.41796875" bestFit="1" customWidth="1"/>
    <col min="19" max="19" width="26.89453125" bestFit="1" customWidth="1"/>
    <col min="20" max="20" width="8.41796875" bestFit="1" customWidth="1"/>
    <col min="21" max="21" width="19.3125" bestFit="1" customWidth="1"/>
    <col min="22" max="22" width="29.41796875" bestFit="1" customWidth="1"/>
    <col min="23" max="23" width="45.41796875" bestFit="1" customWidth="1"/>
    <col min="24" max="24" width="13.5234375" bestFit="1" customWidth="1"/>
    <col min="25" max="25" width="13.1015625" bestFit="1" customWidth="1"/>
    <col min="26" max="26" width="24.41796875" bestFit="1" customWidth="1"/>
    <col min="27" max="27" width="28.5234375" bestFit="1" customWidth="1"/>
    <col min="28" max="28" width="13.1015625" bestFit="1" customWidth="1"/>
    <col min="29" max="29" width="13.5234375" bestFit="1" customWidth="1"/>
    <col min="30" max="30" width="19.41796875" bestFit="1" customWidth="1"/>
    <col min="31" max="31" width="30" bestFit="1" customWidth="1"/>
    <col min="32" max="32" width="8.41796875" bestFit="1" customWidth="1"/>
    <col min="33" max="33" width="17" bestFit="1" customWidth="1"/>
    <col min="34" max="34" width="8.5234375" bestFit="1" customWidth="1"/>
    <col min="35" max="36" width="8" bestFit="1" customWidth="1"/>
    <col min="37" max="37" width="15.41796875" bestFit="1" customWidth="1"/>
    <col min="38" max="38" width="4" bestFit="1" customWidth="1"/>
    <col min="39" max="39" width="29.89453125" bestFit="1" customWidth="1"/>
    <col min="40" max="40" width="8.41796875" bestFit="1" customWidth="1"/>
    <col min="41" max="41" width="13.1015625" bestFit="1" customWidth="1"/>
    <col min="42" max="42" width="27.5234375" bestFit="1" customWidth="1"/>
    <col min="43" max="43" width="41.3125" bestFit="1" customWidth="1"/>
    <col min="44" max="44" width="37.41796875" bestFit="1" customWidth="1"/>
    <col min="45" max="45" width="7.3125" bestFit="1" customWidth="1"/>
    <col min="46" max="46" width="11.3125" bestFit="1" customWidth="1"/>
  </cols>
  <sheetData>
    <row r="3" spans="2:8" x14ac:dyDescent="0.55000000000000004">
      <c r="B3" s="128" t="s">
        <v>1353</v>
      </c>
      <c r="C3" t="s">
        <v>1520</v>
      </c>
    </row>
    <row r="4" spans="2:8" x14ac:dyDescent="0.55000000000000004">
      <c r="B4" s="12" t="s">
        <v>1288</v>
      </c>
      <c r="C4" s="129">
        <v>1</v>
      </c>
      <c r="F4" t="s">
        <v>1521</v>
      </c>
      <c r="G4">
        <f>GETPIVOTDATA("Certifications",$B$3)-GETPIVOTDATA("Certifications",$B$3,"Certifications","N")</f>
        <v>53</v>
      </c>
    </row>
    <row r="5" spans="2:8" x14ac:dyDescent="0.55000000000000004">
      <c r="B5" s="12" t="s">
        <v>271</v>
      </c>
      <c r="C5" s="129">
        <v>2</v>
      </c>
      <c r="F5" t="s">
        <v>1523</v>
      </c>
      <c r="G5">
        <v>173</v>
      </c>
    </row>
    <row r="6" spans="2:8" x14ac:dyDescent="0.55000000000000004">
      <c r="B6" s="12" t="s">
        <v>1290</v>
      </c>
      <c r="C6" s="129">
        <v>1</v>
      </c>
      <c r="F6" t="s">
        <v>1415</v>
      </c>
      <c r="G6">
        <v>15</v>
      </c>
    </row>
    <row r="7" spans="2:8" x14ac:dyDescent="0.55000000000000004">
      <c r="B7" s="12" t="s">
        <v>193</v>
      </c>
      <c r="C7" s="129">
        <v>2</v>
      </c>
      <c r="F7" t="s">
        <v>1522</v>
      </c>
      <c r="G7">
        <f>SUM(C11:C32)-GETPIVOTDATA("Certifications",$B$3,"Certifications","N")</f>
        <v>40</v>
      </c>
    </row>
    <row r="8" spans="2:8" x14ac:dyDescent="0.55000000000000004">
      <c r="B8" s="12" t="s">
        <v>1295</v>
      </c>
      <c r="C8" s="129">
        <v>1</v>
      </c>
    </row>
    <row r="9" spans="2:8" x14ac:dyDescent="0.55000000000000004">
      <c r="B9" s="12" t="s">
        <v>327</v>
      </c>
      <c r="C9" s="129">
        <v>1</v>
      </c>
      <c r="F9" t="s">
        <v>47</v>
      </c>
      <c r="G9">
        <f>SUM(C14:C25,GETPIVOTDATA("Certifications",$B$3,"Certifications","IATF 16949, ISO 9001, ISO 14001"))</f>
        <v>29</v>
      </c>
    </row>
    <row r="10" spans="2:8" ht="28.8" x14ac:dyDescent="0.55000000000000004">
      <c r="B10" s="12" t="s">
        <v>1413</v>
      </c>
      <c r="C10" s="129">
        <v>1</v>
      </c>
      <c r="F10" t="s">
        <v>1293</v>
      </c>
      <c r="G10">
        <f>SUM(C11:C12,GETPIVOTDATA("Certifications",$B$3,"Certifications","ISO 14001, ISO 9001, TS 16949"),GETPIVOTDATA("Certifications",$B$3,"Certifications","ISO 9001, TS 16949, ABS product quality assurance"),GETPIVOTDATA("Certifications",$B$3,"Certifications","ISO 9001:2015, TS 16949, QS 9000"),GETPIVOTDATA("Certifications",$B$3,"Certifications","ISO/TS 16949:2009"),C30:C33,GETPIVOTDATA("Certifications",$B$3,"Certifications","TS16949: 2009, ISO 9001:2008, ISO 13485"))</f>
        <v>13</v>
      </c>
      <c r="H10" s="50" t="s">
        <v>1527</v>
      </c>
    </row>
    <row r="11" spans="2:8" x14ac:dyDescent="0.55000000000000004">
      <c r="B11" s="12" t="s">
        <v>1241</v>
      </c>
      <c r="C11" s="129">
        <v>1</v>
      </c>
    </row>
    <row r="12" spans="2:8" x14ac:dyDescent="0.55000000000000004">
      <c r="B12" s="12" t="s">
        <v>1515</v>
      </c>
      <c r="C12" s="129">
        <v>1</v>
      </c>
    </row>
    <row r="13" spans="2:8" x14ac:dyDescent="0.55000000000000004">
      <c r="B13" s="12" t="s">
        <v>63</v>
      </c>
      <c r="C13" s="129">
        <v>1</v>
      </c>
    </row>
    <row r="14" spans="2:8" x14ac:dyDescent="0.55000000000000004">
      <c r="B14" s="12" t="s">
        <v>1276</v>
      </c>
      <c r="C14" s="129">
        <v>1</v>
      </c>
    </row>
    <row r="15" spans="2:8" x14ac:dyDescent="0.55000000000000004">
      <c r="B15" s="12" t="s">
        <v>47</v>
      </c>
      <c r="C15" s="129">
        <v>8</v>
      </c>
    </row>
    <row r="16" spans="2:8" x14ac:dyDescent="0.55000000000000004">
      <c r="B16" s="12" t="s">
        <v>56</v>
      </c>
      <c r="C16" s="129">
        <v>1</v>
      </c>
    </row>
    <row r="17" spans="1:3" x14ac:dyDescent="0.55000000000000004">
      <c r="B17" s="12" t="s">
        <v>239</v>
      </c>
      <c r="C17" s="129">
        <v>1</v>
      </c>
    </row>
    <row r="18" spans="1:3" x14ac:dyDescent="0.55000000000000004">
      <c r="B18" s="12" t="s">
        <v>1213</v>
      </c>
      <c r="C18" s="129">
        <v>1</v>
      </c>
    </row>
    <row r="19" spans="1:3" x14ac:dyDescent="0.55000000000000004">
      <c r="B19" s="12" t="s">
        <v>281</v>
      </c>
      <c r="C19" s="129">
        <v>5</v>
      </c>
    </row>
    <row r="20" spans="1:3" x14ac:dyDescent="0.55000000000000004">
      <c r="B20" s="12" t="s">
        <v>1299</v>
      </c>
      <c r="C20" s="129">
        <v>1</v>
      </c>
    </row>
    <row r="21" spans="1:3" x14ac:dyDescent="0.55000000000000004">
      <c r="B21" s="12" t="s">
        <v>1517</v>
      </c>
      <c r="C21" s="129">
        <v>2</v>
      </c>
    </row>
    <row r="22" spans="1:3" x14ac:dyDescent="0.55000000000000004">
      <c r="B22" s="12" t="s">
        <v>437</v>
      </c>
      <c r="C22" s="129">
        <v>5</v>
      </c>
    </row>
    <row r="23" spans="1:3" x14ac:dyDescent="0.55000000000000004">
      <c r="B23" s="12" t="s">
        <v>1519</v>
      </c>
      <c r="C23" s="129">
        <v>1</v>
      </c>
    </row>
    <row r="24" spans="1:3" x14ac:dyDescent="0.55000000000000004">
      <c r="B24" s="12" t="s">
        <v>1261</v>
      </c>
      <c r="C24" s="129">
        <v>1</v>
      </c>
    </row>
    <row r="25" spans="1:3" x14ac:dyDescent="0.55000000000000004">
      <c r="B25" s="12" t="s">
        <v>1518</v>
      </c>
      <c r="C25" s="129">
        <v>1</v>
      </c>
    </row>
    <row r="26" spans="1:3" x14ac:dyDescent="0.55000000000000004">
      <c r="B26" s="12" t="s">
        <v>1209</v>
      </c>
      <c r="C26" s="129">
        <v>2</v>
      </c>
    </row>
    <row r="27" spans="1:3" x14ac:dyDescent="0.55000000000000004">
      <c r="B27" s="12" t="s">
        <v>1516</v>
      </c>
      <c r="C27" s="129">
        <v>1</v>
      </c>
    </row>
    <row r="28" spans="1:3" x14ac:dyDescent="0.55000000000000004">
      <c r="A28" t="s">
        <v>1526</v>
      </c>
      <c r="B28" s="12" t="s">
        <v>23</v>
      </c>
      <c r="C28" s="129">
        <v>173</v>
      </c>
    </row>
    <row r="29" spans="1:3" x14ac:dyDescent="0.55000000000000004">
      <c r="B29" s="12" t="s">
        <v>1228</v>
      </c>
      <c r="C29" s="129">
        <v>1</v>
      </c>
    </row>
    <row r="30" spans="1:3" x14ac:dyDescent="0.55000000000000004">
      <c r="B30" s="12" t="s">
        <v>1293</v>
      </c>
      <c r="C30" s="129">
        <v>1</v>
      </c>
    </row>
    <row r="31" spans="1:3" x14ac:dyDescent="0.55000000000000004">
      <c r="B31" s="12" t="s">
        <v>1225</v>
      </c>
      <c r="C31" s="129">
        <v>3</v>
      </c>
    </row>
    <row r="32" spans="1:3" x14ac:dyDescent="0.55000000000000004">
      <c r="B32" s="12" t="s">
        <v>1268</v>
      </c>
      <c r="C32" s="129">
        <v>1</v>
      </c>
    </row>
    <row r="33" spans="2:3" x14ac:dyDescent="0.55000000000000004">
      <c r="B33" s="12" t="s">
        <v>1308</v>
      </c>
      <c r="C33" s="129">
        <v>1</v>
      </c>
    </row>
    <row r="34" spans="2:3" x14ac:dyDescent="0.55000000000000004">
      <c r="B34" s="12" t="s">
        <v>1524</v>
      </c>
      <c r="C34" s="129">
        <v>1</v>
      </c>
    </row>
    <row r="35" spans="2:3" x14ac:dyDescent="0.55000000000000004">
      <c r="B35" s="12" t="s">
        <v>1414</v>
      </c>
      <c r="C35" s="129">
        <v>1</v>
      </c>
    </row>
    <row r="36" spans="2:3" x14ac:dyDescent="0.55000000000000004">
      <c r="B36" s="12" t="s">
        <v>1525</v>
      </c>
      <c r="C36" s="129">
        <v>1</v>
      </c>
    </row>
    <row r="37" spans="2:3" x14ac:dyDescent="0.55000000000000004">
      <c r="B37" s="12" t="s">
        <v>1411</v>
      </c>
      <c r="C37" s="129">
        <v>226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workbookViewId="0">
      <selection activeCell="L25" sqref="L25"/>
    </sheetView>
  </sheetViews>
  <sheetFormatPr defaultRowHeight="14.4" x14ac:dyDescent="0.55000000000000004"/>
  <cols>
    <col min="1" max="1" width="31" style="72" customWidth="1"/>
    <col min="2" max="2" width="9.1015625" style="73"/>
  </cols>
  <sheetData>
    <row r="1" spans="1:10" s="75" customFormat="1" x14ac:dyDescent="0.55000000000000004">
      <c r="A1" s="77" t="s">
        <v>1416</v>
      </c>
      <c r="B1" s="76" t="s">
        <v>1417</v>
      </c>
    </row>
    <row r="2" spans="1:10" x14ac:dyDescent="0.55000000000000004">
      <c r="A2" s="72" t="s">
        <v>32</v>
      </c>
      <c r="B2" s="73">
        <v>18</v>
      </c>
    </row>
    <row r="3" spans="1:10" x14ac:dyDescent="0.55000000000000004">
      <c r="A3" s="72" t="s">
        <v>82</v>
      </c>
      <c r="B3" s="73">
        <v>3</v>
      </c>
    </row>
    <row r="4" spans="1:10" x14ac:dyDescent="0.55000000000000004">
      <c r="A4" s="72" t="s">
        <v>582</v>
      </c>
      <c r="B4" s="73">
        <v>2</v>
      </c>
    </row>
    <row r="5" spans="1:10" x14ac:dyDescent="0.55000000000000004">
      <c r="A5" s="72" t="s">
        <v>162</v>
      </c>
      <c r="B5" s="73">
        <v>1</v>
      </c>
    </row>
    <row r="6" spans="1:10" x14ac:dyDescent="0.55000000000000004">
      <c r="A6" s="72" t="s">
        <v>1418</v>
      </c>
      <c r="B6" s="73">
        <v>1</v>
      </c>
    </row>
    <row r="8" spans="1:10" s="75" customFormat="1" x14ac:dyDescent="0.55000000000000004">
      <c r="A8" s="77" t="s">
        <v>1419</v>
      </c>
      <c r="B8" s="76"/>
      <c r="J8" s="75">
        <f>17/0.27</f>
        <v>62.962962962962962</v>
      </c>
    </row>
    <row r="9" spans="1:10" x14ac:dyDescent="0.55000000000000004">
      <c r="A9" s="72" t="s">
        <v>1420</v>
      </c>
      <c r="B9" s="73">
        <v>1</v>
      </c>
    </row>
    <row r="10" spans="1:10" ht="28.8" x14ac:dyDescent="0.55000000000000004">
      <c r="A10" s="72" t="s">
        <v>813</v>
      </c>
      <c r="B10" s="73">
        <v>1</v>
      </c>
    </row>
    <row r="11" spans="1:10" x14ac:dyDescent="0.55000000000000004">
      <c r="A11" s="72" t="s">
        <v>1421</v>
      </c>
      <c r="B11" s="73">
        <v>1</v>
      </c>
    </row>
    <row r="12" spans="1:10" x14ac:dyDescent="0.55000000000000004">
      <c r="A12" s="72" t="s">
        <v>1422</v>
      </c>
      <c r="B12" s="73">
        <v>1</v>
      </c>
    </row>
    <row r="13" spans="1:10" x14ac:dyDescent="0.55000000000000004">
      <c r="A13" s="72" t="s">
        <v>1423</v>
      </c>
      <c r="B13" s="73">
        <v>1</v>
      </c>
    </row>
    <row r="14" spans="1:10" x14ac:dyDescent="0.55000000000000004">
      <c r="A14" s="72" t="s">
        <v>1245</v>
      </c>
      <c r="B14" s="73">
        <v>1</v>
      </c>
    </row>
    <row r="15" spans="1:10" x14ac:dyDescent="0.55000000000000004">
      <c r="A15" s="72" t="s">
        <v>1424</v>
      </c>
      <c r="B15" s="73">
        <v>12</v>
      </c>
    </row>
    <row r="18" spans="1:2" x14ac:dyDescent="0.55000000000000004">
      <c r="A18" s="77" t="s">
        <v>9</v>
      </c>
    </row>
    <row r="19" spans="1:2" x14ac:dyDescent="0.55000000000000004">
      <c r="A19" s="72" t="s">
        <v>1425</v>
      </c>
      <c r="B19" s="73">
        <v>17</v>
      </c>
    </row>
    <row r="20" spans="1:2" x14ac:dyDescent="0.55000000000000004">
      <c r="A20" s="72" t="s">
        <v>1426</v>
      </c>
      <c r="B20" s="73">
        <v>15</v>
      </c>
    </row>
    <row r="21" spans="1:2" ht="28.8" x14ac:dyDescent="0.55000000000000004">
      <c r="A21" s="72" t="s">
        <v>1427</v>
      </c>
      <c r="B21" s="73">
        <v>10</v>
      </c>
    </row>
    <row r="22" spans="1:2" x14ac:dyDescent="0.55000000000000004">
      <c r="A22" s="72" t="s">
        <v>1428</v>
      </c>
      <c r="B22" s="73">
        <v>6</v>
      </c>
    </row>
    <row r="23" spans="1:2" ht="28.8" x14ac:dyDescent="0.55000000000000004">
      <c r="A23" s="72" t="s">
        <v>1429</v>
      </c>
      <c r="B23" s="73">
        <v>5</v>
      </c>
    </row>
    <row r="24" spans="1:2" ht="28.8" x14ac:dyDescent="0.55000000000000004">
      <c r="A24" s="72" t="s">
        <v>1430</v>
      </c>
      <c r="B24" s="73">
        <v>10</v>
      </c>
    </row>
  </sheetData>
  <pageMargins left="0.7" right="0.7" top="0.75" bottom="0.75" header="0.3" footer="0.3"/>
  <pageSetup orientation="portrait" horizontalDpi="4294967294"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0"/>
  <sheetViews>
    <sheetView workbookViewId="0"/>
  </sheetViews>
  <sheetFormatPr defaultRowHeight="14.4" x14ac:dyDescent="0.55000000000000004"/>
  <cols>
    <col min="1" max="1" width="27.68359375" style="72" customWidth="1"/>
    <col min="2" max="2" width="10.3125" style="72" customWidth="1"/>
  </cols>
  <sheetData>
    <row r="1" spans="1:2" x14ac:dyDescent="0.55000000000000004">
      <c r="A1" s="72" t="s">
        <v>1431</v>
      </c>
      <c r="B1" s="72" t="s">
        <v>1417</v>
      </c>
    </row>
    <row r="2" spans="1:2" x14ac:dyDescent="0.55000000000000004">
      <c r="A2" s="72" t="s">
        <v>1432</v>
      </c>
      <c r="B2" s="72">
        <v>15</v>
      </c>
    </row>
    <row r="3" spans="1:2" x14ac:dyDescent="0.55000000000000004">
      <c r="A3" s="72" t="s">
        <v>1433</v>
      </c>
      <c r="B3" s="72">
        <v>1</v>
      </c>
    </row>
    <row r="4" spans="1:2" x14ac:dyDescent="0.55000000000000004">
      <c r="A4" s="72" t="s">
        <v>1434</v>
      </c>
      <c r="B4" s="72">
        <v>3</v>
      </c>
    </row>
    <row r="5" spans="1:2" x14ac:dyDescent="0.55000000000000004">
      <c r="A5" s="72" t="s">
        <v>1435</v>
      </c>
      <c r="B5" s="72">
        <v>2</v>
      </c>
    </row>
    <row r="6" spans="1:2" x14ac:dyDescent="0.55000000000000004">
      <c r="A6" s="72" t="s">
        <v>166</v>
      </c>
      <c r="B6" s="72">
        <v>1</v>
      </c>
    </row>
    <row r="7" spans="1:2" x14ac:dyDescent="0.55000000000000004">
      <c r="A7" s="72" t="s">
        <v>1436</v>
      </c>
      <c r="B7" s="72">
        <v>1</v>
      </c>
    </row>
    <row r="8" spans="1:2" x14ac:dyDescent="0.55000000000000004">
      <c r="A8" s="72" t="s">
        <v>101</v>
      </c>
      <c r="B8" s="72">
        <v>1</v>
      </c>
    </row>
    <row r="9" spans="1:2" x14ac:dyDescent="0.55000000000000004">
      <c r="A9" s="72" t="s">
        <v>1437</v>
      </c>
      <c r="B9" s="72">
        <v>1</v>
      </c>
    </row>
    <row r="10" spans="1:2" s="58" customFormat="1" x14ac:dyDescent="0.55000000000000004">
      <c r="A10" s="78" t="s">
        <v>1438</v>
      </c>
      <c r="B10" s="78">
        <v>1</v>
      </c>
    </row>
    <row r="11" spans="1:2" x14ac:dyDescent="0.55000000000000004">
      <c r="A11" s="72" t="s">
        <v>1439</v>
      </c>
      <c r="B11" s="72">
        <v>1</v>
      </c>
    </row>
    <row r="12" spans="1:2" x14ac:dyDescent="0.55000000000000004">
      <c r="A12" s="72" t="s">
        <v>66</v>
      </c>
      <c r="B12" s="72">
        <v>3</v>
      </c>
    </row>
    <row r="13" spans="1:2" x14ac:dyDescent="0.55000000000000004">
      <c r="A13" s="72" t="s">
        <v>1440</v>
      </c>
      <c r="B13" s="72">
        <v>1</v>
      </c>
    </row>
    <row r="14" spans="1:2" x14ac:dyDescent="0.55000000000000004">
      <c r="A14" s="72" t="s">
        <v>1441</v>
      </c>
      <c r="B14" s="72">
        <v>1</v>
      </c>
    </row>
    <row r="15" spans="1:2" x14ac:dyDescent="0.55000000000000004">
      <c r="A15" s="72" t="s">
        <v>152</v>
      </c>
      <c r="B15" s="72">
        <v>1</v>
      </c>
    </row>
    <row r="16" spans="1:2" x14ac:dyDescent="0.55000000000000004">
      <c r="A16" s="72" t="s">
        <v>191</v>
      </c>
      <c r="B16">
        <v>1</v>
      </c>
    </row>
    <row r="17" spans="1:2" x14ac:dyDescent="0.55000000000000004">
      <c r="A17" s="72" t="s">
        <v>199</v>
      </c>
      <c r="B17" s="72">
        <v>1</v>
      </c>
    </row>
    <row r="18" spans="1:2" x14ac:dyDescent="0.55000000000000004">
      <c r="A18" s="72" t="s">
        <v>1442</v>
      </c>
      <c r="B18" s="72">
        <v>1</v>
      </c>
    </row>
    <row r="19" spans="1:2" x14ac:dyDescent="0.55000000000000004">
      <c r="A19" s="72" t="s">
        <v>1443</v>
      </c>
      <c r="B19" s="72">
        <v>1</v>
      </c>
    </row>
    <row r="20" spans="1:2" x14ac:dyDescent="0.55000000000000004">
      <c r="A20" s="72" t="s">
        <v>1444</v>
      </c>
      <c r="B20" s="7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 for 227</vt:lpstr>
      <vt:lpstr>Major classification</vt:lpstr>
      <vt:lpstr>Stats_227 modified</vt:lpstr>
      <vt:lpstr>Old stats_ incorrect</vt:lpstr>
      <vt:lpstr>Final List</vt:lpstr>
      <vt:lpstr>Contacted Companies</vt:lpstr>
      <vt:lpstr>Certification Stats</vt:lpstr>
      <vt:lpstr>Stats_CC</vt:lpstr>
      <vt:lpstr>Stats_Round 1</vt:lpstr>
      <vt:lpstr>From Mapping</vt:lpstr>
      <vt:lpstr>From List of Companies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2018-07-26T23:15:30Z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75899371-822e-4aec-933f-4f4ff9a923a5</vt:lpwstr>
  </property>
</Properties>
</file>