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2995" windowHeight="11820" tabRatio="647" activeTab="1"/>
  </bookViews>
  <sheets>
    <sheet name="PIC18F97J60-SMART-A" sheetId="8" r:id="rId1"/>
    <sheet name="Costs Breakdown" sheetId="4" r:id="rId2"/>
    <sheet name="Caps &amp; Resistors" sheetId="5" r:id="rId3"/>
    <sheet name="Power Budget" sheetId="3" r:id="rId4"/>
    <sheet name="ASSMAN D-Sub" sheetId="9" r:id="rId5"/>
    <sheet name="Design Rules" sheetId="10" r:id="rId6"/>
  </sheets>
  <definedNames>
    <definedName name="_xlnm._FilterDatabase" localSheetId="1" hidden="1">'Costs Breakdown'!$J$1:$J$43</definedName>
  </definedNames>
  <calcPr calcId="125725"/>
</workbook>
</file>

<file path=xl/calcChain.xml><?xml version="1.0" encoding="utf-8"?>
<calcChain xmlns="http://schemas.openxmlformats.org/spreadsheetml/2006/main">
  <c r="I23" i="4"/>
  <c r="I11"/>
  <c r="I60"/>
  <c r="I59"/>
  <c r="I63"/>
  <c r="I64"/>
  <c r="I12"/>
  <c r="I36"/>
  <c r="I78"/>
  <c r="I34"/>
  <c r="I33"/>
  <c r="I66"/>
  <c r="I35"/>
  <c r="I67"/>
  <c r="I7"/>
  <c r="I72"/>
  <c r="I5"/>
  <c r="I73"/>
  <c r="I69"/>
  <c r="I71"/>
  <c r="I74"/>
  <c r="I75"/>
  <c r="I76"/>
  <c r="I81"/>
  <c r="I80"/>
  <c r="I32"/>
  <c r="I31"/>
  <c r="I30"/>
  <c r="I29"/>
  <c r="I37"/>
  <c r="I82"/>
  <c r="I68"/>
  <c r="I70"/>
  <c r="I83"/>
  <c r="I86"/>
  <c r="I9"/>
  <c r="I79"/>
  <c r="I27"/>
  <c r="I14"/>
  <c r="I16"/>
  <c r="I17"/>
  <c r="I15"/>
  <c r="I18"/>
  <c r="I19"/>
  <c r="I21"/>
  <c r="I94"/>
  <c r="I6"/>
  <c r="I4"/>
  <c r="I10"/>
  <c r="I84"/>
  <c r="I8"/>
  <c r="I97"/>
  <c r="I24"/>
  <c r="I85"/>
  <c r="I121"/>
  <c r="I118"/>
  <c r="I105"/>
  <c r="I107"/>
  <c r="I108"/>
  <c r="I106"/>
  <c r="I98"/>
  <c r="I114"/>
  <c r="A16" i="9"/>
  <c r="A17"/>
  <c r="A18" s="1"/>
  <c r="A19" s="1"/>
  <c r="A20" s="1"/>
  <c r="A21" s="1"/>
  <c r="A22" s="1"/>
  <c r="A23" s="1"/>
  <c r="A24" s="1"/>
  <c r="A25" s="1"/>
  <c r="I87" i="4"/>
  <c r="I26"/>
  <c r="I126"/>
  <c r="I113"/>
  <c r="A11" i="9"/>
  <c r="A12"/>
  <c r="A13" s="1"/>
  <c r="A14" s="1"/>
  <c r="A15" s="1"/>
  <c r="A10"/>
  <c r="A9"/>
  <c r="A3"/>
  <c r="A4" s="1"/>
  <c r="A5" s="1"/>
  <c r="A6" s="1"/>
  <c r="A7" s="1"/>
  <c r="A8" s="1"/>
  <c r="A2"/>
  <c r="I104" i="4"/>
  <c r="I117"/>
  <c r="I3"/>
  <c r="I100"/>
  <c r="I115"/>
  <c r="I101"/>
  <c r="I120"/>
  <c r="I102"/>
  <c r="I88"/>
  <c r="I127"/>
  <c r="I77"/>
  <c r="I93"/>
  <c r="I92"/>
  <c r="I91"/>
  <c r="I20"/>
  <c r="I22"/>
  <c r="I124"/>
  <c r="I122"/>
  <c r="I123"/>
  <c r="I125"/>
  <c r="I99"/>
  <c r="I119"/>
  <c r="I128"/>
  <c r="I110"/>
  <c r="I112"/>
  <c r="I111"/>
  <c r="I103"/>
  <c r="I13"/>
  <c r="I65"/>
  <c r="I116"/>
  <c r="I28"/>
  <c r="I90"/>
  <c r="I96"/>
  <c r="I95"/>
  <c r="I61"/>
  <c r="F2" i="3"/>
  <c r="F3" s="1"/>
  <c r="F4" s="1"/>
  <c r="F5" s="1"/>
  <c r="F6" s="1"/>
  <c r="F7" s="1"/>
  <c r="F8" s="1"/>
  <c r="E8"/>
  <c r="E7"/>
  <c r="E2"/>
  <c r="E3"/>
  <c r="E4"/>
  <c r="E5"/>
  <c r="E6"/>
  <c r="E9"/>
  <c r="E10"/>
  <c r="E11"/>
  <c r="E12"/>
  <c r="E13"/>
  <c r="E14"/>
  <c r="E15"/>
  <c r="K18"/>
  <c r="I18"/>
  <c r="I46" i="4" l="1"/>
  <c r="E46"/>
  <c r="E18" i="3"/>
  <c r="J60" i="4" l="1"/>
  <c r="J23"/>
  <c r="J11"/>
  <c r="J12"/>
  <c r="J63"/>
  <c r="J59"/>
  <c r="J64"/>
  <c r="J36"/>
  <c r="J78"/>
  <c r="J33"/>
  <c r="J66"/>
  <c r="J34"/>
  <c r="J35"/>
  <c r="J7"/>
  <c r="J71"/>
  <c r="J67"/>
  <c r="J72"/>
  <c r="J4"/>
  <c r="J5"/>
  <c r="J80"/>
  <c r="J73"/>
  <c r="J69"/>
  <c r="J6"/>
  <c r="J74"/>
  <c r="J75"/>
  <c r="J76"/>
  <c r="J81"/>
  <c r="J30"/>
  <c r="J32"/>
  <c r="J31"/>
  <c r="J83"/>
  <c r="J29"/>
  <c r="J37"/>
  <c r="J82"/>
  <c r="J68"/>
  <c r="J70"/>
  <c r="J9"/>
  <c r="J79"/>
  <c r="J17"/>
  <c r="J86"/>
  <c r="J27"/>
  <c r="J14"/>
  <c r="J16"/>
  <c r="J15"/>
  <c r="J94"/>
  <c r="J18"/>
  <c r="J19"/>
  <c r="J21"/>
  <c r="J10"/>
  <c r="J97"/>
  <c r="J84"/>
  <c r="J105"/>
  <c r="J8"/>
  <c r="J24"/>
  <c r="J85"/>
  <c r="J121"/>
  <c r="J107"/>
  <c r="J118"/>
  <c r="J114"/>
  <c r="J108"/>
  <c r="J87"/>
  <c r="J98"/>
  <c r="J126"/>
  <c r="J113"/>
  <c r="J3"/>
  <c r="J26"/>
  <c r="J104"/>
  <c r="J117"/>
  <c r="J115"/>
  <c r="J100"/>
  <c r="J120"/>
  <c r="J101"/>
  <c r="J88"/>
  <c r="J102"/>
  <c r="J93"/>
  <c r="J127"/>
  <c r="J77"/>
  <c r="J106"/>
  <c r="J91"/>
  <c r="J92"/>
  <c r="J20"/>
  <c r="J122"/>
  <c r="J22"/>
  <c r="J125"/>
  <c r="J123"/>
  <c r="J124"/>
  <c r="J99"/>
  <c r="J119"/>
  <c r="J128"/>
  <c r="J112"/>
  <c r="J110"/>
  <c r="J111"/>
  <c r="J28"/>
  <c r="J116"/>
  <c r="J61"/>
  <c r="J103"/>
  <c r="J65"/>
  <c r="J95"/>
  <c r="J13"/>
  <c r="J90"/>
  <c r="J96"/>
  <c r="G7" i="3"/>
  <c r="G8"/>
  <c r="G2"/>
  <c r="G9"/>
  <c r="G13"/>
  <c r="G12"/>
  <c r="G6"/>
  <c r="G11"/>
  <c r="G15"/>
  <c r="G5"/>
  <c r="G10"/>
  <c r="G14"/>
  <c r="G4"/>
  <c r="G3"/>
  <c r="J46" i="4" l="1"/>
  <c r="G18" i="3"/>
</calcChain>
</file>

<file path=xl/sharedStrings.xml><?xml version="1.0" encoding="utf-8"?>
<sst xmlns="http://schemas.openxmlformats.org/spreadsheetml/2006/main" count="1032" uniqueCount="710">
  <si>
    <t>DEVICE</t>
  </si>
  <si>
    <t>DESCRIPTION</t>
  </si>
  <si>
    <t>NOTES</t>
  </si>
  <si>
    <t>A MIN PWR [mW]</t>
  </si>
  <si>
    <t>A MAX PWR [mW]</t>
  </si>
  <si>
    <t>D MIN PWR [mW]</t>
  </si>
  <si>
    <t>TOTAL MAX POWER [mW]</t>
  </si>
  <si>
    <t>% TOTAL PWR</t>
  </si>
  <si>
    <t xml:space="preserve"> %</t>
  </si>
  <si>
    <t>TOTAL A MAX POWER [mW]</t>
  </si>
  <si>
    <t>AD7687BRMZ</t>
  </si>
  <si>
    <t>ADC</t>
  </si>
  <si>
    <t xml:space="preserve">5V@250ksps </t>
  </si>
  <si>
    <t>TOTAL D MAX POWER [mW]</t>
  </si>
  <si>
    <t>DAC</t>
  </si>
  <si>
    <t xml:space="preserve"> COST FRACTION %</t>
  </si>
  <si>
    <t xml:space="preserve"> TOTAL %</t>
  </si>
  <si>
    <t>SECTION</t>
  </si>
  <si>
    <t>SECTION COST £</t>
  </si>
  <si>
    <t>COST £</t>
  </si>
  <si>
    <t>74LCX125MTCX</t>
  </si>
  <si>
    <t>microSD</t>
  </si>
  <si>
    <t>DO</t>
  </si>
  <si>
    <t>PART NUMBER</t>
  </si>
  <si>
    <t>SECTION COST FRACTION %</t>
  </si>
  <si>
    <t>RS 7613965</t>
  </si>
  <si>
    <t>D MAX PWR [mW]</t>
  </si>
  <si>
    <t>RS 6627238</t>
  </si>
  <si>
    <t xml:space="preserve"> CD74HCT126M96</t>
  </si>
  <si>
    <t>Buffer-Driver</t>
  </si>
  <si>
    <t>AOS</t>
  </si>
  <si>
    <t xml:space="preserve"> AD5724RBREZ</t>
  </si>
  <si>
    <t>RS 7590838</t>
  </si>
  <si>
    <t>310mW is the total power for unloaded outputs read from the datasheet</t>
  </si>
  <si>
    <t>RS 6293129</t>
  </si>
  <si>
    <t>AD8032ARZ</t>
  </si>
  <si>
    <t>Rail-to-Rail Amp</t>
  </si>
  <si>
    <t>RS 195105</t>
  </si>
  <si>
    <t>ADR425BRZ</t>
  </si>
  <si>
    <t>Ultra Prec Low Noise XFET V-Ref</t>
  </si>
  <si>
    <t>V-Ref</t>
  </si>
  <si>
    <t>RS 4971912</t>
  </si>
  <si>
    <t>ADP3367ARZ</t>
  </si>
  <si>
    <t>Linear Voltage Regulator</t>
  </si>
  <si>
    <t>V-Reg</t>
  </si>
  <si>
    <t>RS 6977732</t>
  </si>
  <si>
    <t>refer to Estimates Docs</t>
  </si>
  <si>
    <t>COMULATIVE MAX POWER [mW]</t>
  </si>
  <si>
    <t>DC-DC</t>
  </si>
  <si>
    <t>microcontroller</t>
  </si>
  <si>
    <t>CAP</t>
  </si>
  <si>
    <t>MAN</t>
  </si>
  <si>
    <t>RS NUMBER</t>
  </si>
  <si>
    <t>TOL%</t>
  </si>
  <si>
    <t>VOLTS</t>
  </si>
  <si>
    <t>DIELECTRIC</t>
  </si>
  <si>
    <t>PACKAGE</t>
  </si>
  <si>
    <t>COST OPTION 1</t>
  </si>
  <si>
    <t>COST OPTION 2</t>
  </si>
  <si>
    <t>COST OPTION 3</t>
  </si>
  <si>
    <t>X5R</t>
  </si>
  <si>
    <t>0603</t>
  </si>
  <si>
    <t>COST OPTION 4</t>
  </si>
  <si>
    <t>COST OPTION 5</t>
  </si>
  <si>
    <t>RES</t>
  </si>
  <si>
    <t>NUF8402MNT4G</t>
  </si>
  <si>
    <t>ESD-EMI Filter</t>
  </si>
  <si>
    <t>£0.136/1*35 or £0.115/1 * 250 reel</t>
  </si>
  <si>
    <t>£1.36/1 or £1.21/1 * 25 REEL</t>
  </si>
  <si>
    <t>£5.09/1 * 1 - £5.05/1 * 5</t>
  </si>
  <si>
    <t>ESR</t>
  </si>
  <si>
    <t>PIC32MX795F512L-80I/PT</t>
  </si>
  <si>
    <t>COST OPTION 6</t>
  </si>
  <si>
    <t>ETHERNET</t>
  </si>
  <si>
    <t>QCS25.0000F18B23R</t>
  </si>
  <si>
    <t>Crystal 25MHz</t>
  </si>
  <si>
    <t>£0.96/1*5 pack or tray</t>
  </si>
  <si>
    <t>LAN8720AICP Transceiver 10-100 Mbps 3.3 V, 24-Pin QFN</t>
  </si>
  <si>
    <t>Lan Ethernet Transformer Integrated RJ45 and LEDs</t>
  </si>
  <si>
    <t>£7.64/1 or £7.33/1 +5</t>
  </si>
  <si>
    <t>LAN8720AI-CP</t>
  </si>
  <si>
    <t>Wurth Elektronik 7498011211</t>
  </si>
  <si>
    <t>POWER MANAGER</t>
  </si>
  <si>
    <t>LTC3455 Battery Charge Controller 24-Pin QFN</t>
  </si>
  <si>
    <t>LTC3455EUF#PBF</t>
  </si>
  <si>
    <t>£5.50/1 * 10-40 TUBE</t>
  </si>
  <si>
    <t>Toko DB3015/18/20 Shielded W-wound SMD 4.7 μH ±30% 0.89A Idc</t>
  </si>
  <si>
    <t>1068AS-4R7N</t>
  </si>
  <si>
    <t>£0.292/1 * BAG 5-245 OR £0.28/1 * REEL OR STRIP 250</t>
  </si>
  <si>
    <t>FDN304PZ P-MOSFET 2.4A 20V</t>
  </si>
  <si>
    <t>FDN304PZ</t>
  </si>
  <si>
    <t>£0.292/1 pack 5-20 or £0.196/1 strip/reel 25-75</t>
  </si>
  <si>
    <t>SM2T3V3A</t>
  </si>
  <si>
    <t>STMICROELECTRONICS  SM2T6V8A Unidirectional TVS 200W Peak</t>
  </si>
  <si>
    <t>RS 0.292/1 * 10-40 - FN 0.244/1 1-24 CUT TAPE</t>
  </si>
  <si>
    <t>UNIT COST £</t>
  </si>
  <si>
    <t>QTY</t>
  </si>
  <si>
    <t>TOTAL COST £</t>
  </si>
  <si>
    <t>MBRM110ET1G</t>
  </si>
  <si>
    <t>ON Sem Schottky 1A 10V 2-Pin Powermite</t>
  </si>
  <si>
    <t xml:space="preserve">£0.229/1 * BAG 20 OR £0.228/1 * STRIP UP TO 150 OR REEL OVER 150 </t>
  </si>
  <si>
    <t>CONN/PWRMGR</t>
  </si>
  <si>
    <t>Molex KK 6410 2.54  2 W1R Straight PCB Header Solder 4A Lock</t>
  </si>
  <si>
    <t>22-27-2021</t>
  </si>
  <si>
    <t>2 way socket housing kit,2.54mm pitch</t>
  </si>
  <si>
    <t>22-01-2025 + 15-04-9209</t>
  </si>
  <si>
    <t>CONN/CRIMPS</t>
  </si>
  <si>
    <t>KK PCB Connector Contact, Female, Crimp, Tin Plating, 4809</t>
  </si>
  <si>
    <t>08-50-0032</t>
  </si>
  <si>
    <t>FT230XQ-R</t>
  </si>
  <si>
    <t>USB</t>
  </si>
  <si>
    <t>£1.50/1 2-8 pack or £1.425/1 10-40 reel</t>
  </si>
  <si>
    <t>SN74LVT244BPW</t>
  </si>
  <si>
    <t xml:space="preserve"> 8-bit Line Driver </t>
  </si>
  <si>
    <t>£0.274/1*5 in PSO or £0.502/1*5 in TSSOP</t>
  </si>
  <si>
    <t>£0.37/1*5</t>
  </si>
  <si>
    <t>SN74LVC240APWR</t>
  </si>
  <si>
    <t>Inverting 8-bit Line Driver</t>
  </si>
  <si>
    <t>InvertingBuffer</t>
  </si>
  <si>
    <t>ISOLATION COST £</t>
  </si>
  <si>
    <t>DESCRIPTION 1</t>
  </si>
  <si>
    <t>PART NUMBER 1</t>
  </si>
  <si>
    <t>DEVICE PN 1</t>
  </si>
  <si>
    <t>AIS</t>
  </si>
  <si>
    <t>OP177GSZ</t>
  </si>
  <si>
    <t>AD5724AREZ</t>
  </si>
  <si>
    <t>£6.96/1 * 10</t>
  </si>
  <si>
    <t>EVM2WSX80B24</t>
  </si>
  <si>
    <t>BAT54WS-E3-08</t>
  </si>
  <si>
    <t>Schotthky Diode</t>
  </si>
  <si>
    <t xml:space="preserve">£0.049/1*50 </t>
  </si>
  <si>
    <t>ADP1612ARMZ-R7</t>
  </si>
  <si>
    <t>PWM DC-DC Converter</t>
  </si>
  <si>
    <t>£1.475/1 * 2 - "1.34/1 * 20</t>
  </si>
  <si>
    <t>SRF0703-470M</t>
  </si>
  <si>
    <t>£0.55/1 * 10 - £0.50/1 * 100</t>
  </si>
  <si>
    <t>£0.193/1 * 10 - £0.144/1 * 100</t>
  </si>
  <si>
    <t>LQH32PN1R0NN0L</t>
  </si>
  <si>
    <t>Shielded Wire Wound Inductor - 1uH</t>
  </si>
  <si>
    <t>Dual wire-wound SMD Inductor - 47uH</t>
  </si>
  <si>
    <t xml:space="preserve">£0.149/1 * 10 bag or £0.145/1 * 50 reel </t>
  </si>
  <si>
    <t>£0.161/1 * 10 or £0.156/1 * 50 reel</t>
  </si>
  <si>
    <t>CM1624-08DE</t>
  </si>
  <si>
    <t>EMI MicroSD TVS Diode</t>
  </si>
  <si>
    <t>£0.22/1* 25 or  £0.202/1 *125</t>
  </si>
  <si>
    <t>CM7V-T1A</t>
  </si>
  <si>
    <t>Crystal 32.768kHz</t>
  </si>
  <si>
    <t>£0.714/1*5 - £0.622/1*125</t>
  </si>
  <si>
    <t>FT230XQ-R UART TO RS232 16-Pin QFN</t>
  </si>
  <si>
    <t>DIS</t>
  </si>
  <si>
    <t>DOS</t>
  </si>
  <si>
    <t>Panasonic EVM2W SMD Trimmer 20K</t>
  </si>
  <si>
    <t>£0.128/1*5 - £0.214/1*50</t>
  </si>
  <si>
    <t>£1.35/1*1 - £1.21/10</t>
  </si>
  <si>
    <t>MM74HC595MTCX</t>
  </si>
  <si>
    <t>8-bit Shift Register Ser-Parallel 16-pin TSSOP</t>
  </si>
  <si>
    <t>£0.237/1 * 10 - £0.135/1 * 100</t>
  </si>
  <si>
    <t>Connectors</t>
  </si>
  <si>
    <t>2.5mm Straight SMD Power Socket 2.5A 16 V dc, Nickel Plate</t>
  </si>
  <si>
    <t>Power Socket</t>
  </si>
  <si>
    <t>£2.34/1*1 - £2.20/1*15</t>
  </si>
  <si>
    <t>TE Connectivity Right Angle SMD 30 V 1A</t>
  </si>
  <si>
    <t>£1.72/1 * 1 - £1.55/1*25</t>
  </si>
  <si>
    <t xml:space="preserve">TE Connectivity Right Angle TH </t>
  </si>
  <si>
    <t>Type B USB Socket 1-1734346-1</t>
  </si>
  <si>
    <t>Type B USB Socket 292304-1</t>
  </si>
  <si>
    <t>£0.536/1 * 5 - £0.49/1*125</t>
  </si>
  <si>
    <t>Op Amp for 2.5V VREF BUFFER</t>
  </si>
  <si>
    <t>MAX11043</t>
  </si>
  <si>
    <t>ADC sd 16-bit 4ch sim. 400KS +1DAC 12bit</t>
  </si>
  <si>
    <t>700-MAX11043ATL</t>
  </si>
  <si>
    <t>MOUSER £7.87/1*25</t>
  </si>
  <si>
    <t>QCS16.0000F18B23M</t>
  </si>
  <si>
    <t>crystal 16MHz</t>
  </si>
  <si>
    <t>crystal 16MHz for MAX11043</t>
  </si>
  <si>
    <t>VREFs</t>
  </si>
  <si>
    <t>AD8275ARMZ</t>
  </si>
  <si>
    <t xml:space="preserve">Diff Amp G = 0.2 Level Shifter </t>
  </si>
  <si>
    <t>£2.78/1*1 or £2.48/1*10</t>
  </si>
  <si>
    <t>EVM2WSX80B52</t>
  </si>
  <si>
    <t>Panasonic EVM2W SMD Trimmer 500R</t>
  </si>
  <si>
    <t>£0.152/1*5 - £0.214/1*50</t>
  </si>
  <si>
    <t>AIS Conditioning</t>
  </si>
  <si>
    <t>AD8295ACPZ-WP</t>
  </si>
  <si>
    <t>IA with 2 Op Amp and Resitors Network</t>
  </si>
  <si>
    <t>£2.54/1*1 or £2.27/1*10</t>
  </si>
  <si>
    <t>BU9S-153R15BL</t>
  </si>
  <si>
    <t>FN2458142</t>
  </si>
  <si>
    <t>Choke CMR -60dB@200kHz, -48dB@100kHz</t>
  </si>
  <si>
    <t>£0.998/1*1 - £0.945/1*10+</t>
  </si>
  <si>
    <t>QCS6.14400F18B23R</t>
  </si>
  <si>
    <t>crystal 6.144 MHz</t>
  </si>
  <si>
    <t>VCO</t>
  </si>
  <si>
    <t>£0.155/1*10 to 40 strip</t>
  </si>
  <si>
    <t>AD7741BRZ</t>
  </si>
  <si>
    <t>Synch VFC 1350kHz ±0.024% 8-Pin SOIC</t>
  </si>
  <si>
    <t>£2.52/1</t>
  </si>
  <si>
    <t>A-DF 15 A/KG-T1</t>
  </si>
  <si>
    <t xml:space="preserve">£0.50/1*1 £0.47/1*25 </t>
  </si>
  <si>
    <t>TE Connectivity 5414373-1</t>
  </si>
  <si>
    <t>£2.28/1</t>
  </si>
  <si>
    <t>ASSMANN RA TH D-sub15F 2.77mm A-DF 15 A/KG-T1</t>
  </si>
  <si>
    <t>BNC Connector F TH RA Nickel 5414373-1</t>
  </si>
  <si>
    <t>ASSMANN RA TH D-sub25F 2.77mm A-DF 25 A/KG-T2</t>
  </si>
  <si>
    <t>£1.01/1*5</t>
  </si>
  <si>
    <t>Connector-Digital IOs</t>
  </si>
  <si>
    <t>Connector-Analog IOs</t>
  </si>
  <si>
    <t>Connectors-Power</t>
  </si>
  <si>
    <t>Connectors-USB</t>
  </si>
  <si>
    <t>Connector-microSD</t>
  </si>
  <si>
    <t>Connector-ETHERNET</t>
  </si>
  <si>
    <t xml:space="preserve">Eurocircuits </t>
  </si>
  <si>
    <t>PCB Pool</t>
  </si>
  <si>
    <t>OPA2277 High Precision Op Amp</t>
  </si>
  <si>
    <t>OPA2277UA</t>
  </si>
  <si>
    <t>MAX6225BCSA</t>
  </si>
  <si>
    <t>Low-Noise Precision 3ppm/C Tempco Trim +2.50V VREF</t>
  </si>
  <si>
    <t>A-DF 25 A/KG-T2</t>
  </si>
  <si>
    <t>EVM2WSX80B14</t>
  </si>
  <si>
    <t>Panasonic EVM2W SMD Trimmer 10k</t>
  </si>
  <si>
    <t>Silicon Oscillator 16MHz</t>
  </si>
  <si>
    <t>501BCA16M0000DAF</t>
  </si>
  <si>
    <t>£ 0.654/1*5</t>
  </si>
  <si>
    <t>501BCA4M09600DAG</t>
  </si>
  <si>
    <t>Silicon Oscillator 4.096MHz</t>
  </si>
  <si>
    <t>£ 0.0.912/1*5</t>
  </si>
  <si>
    <t>ADG1334</t>
  </si>
  <si>
    <t>QUAD SPDT</t>
  </si>
  <si>
    <t xml:space="preserve">£2.84/1 </t>
  </si>
  <si>
    <t xml:space="preserve">DC-DC </t>
  </si>
  <si>
    <t>RS 816-3474</t>
  </si>
  <si>
    <t>RS 697-7252</t>
  </si>
  <si>
    <t>RS 697-7265</t>
  </si>
  <si>
    <t>RS 709-5973</t>
  </si>
  <si>
    <t>RS 663-2965</t>
  </si>
  <si>
    <t>RS 761-3965</t>
  </si>
  <si>
    <t>RS 814-9550</t>
  </si>
  <si>
    <t>RS 772-9534</t>
  </si>
  <si>
    <t>RS  707-9520</t>
  </si>
  <si>
    <t>RS 436-3052</t>
  </si>
  <si>
    <t>RS 732-9759</t>
  </si>
  <si>
    <t>RS 729-9667</t>
  </si>
  <si>
    <t>RS 760-5069</t>
  </si>
  <si>
    <r>
      <t>RS795-423/</t>
    </r>
    <r>
      <rPr>
        <sz val="11"/>
        <color rgb="FFFF0000"/>
        <rFont val="Calibri"/>
        <family val="2"/>
        <scheme val="minor"/>
      </rPr>
      <t>FN1749297</t>
    </r>
  </si>
  <si>
    <t>RS 671-0407</t>
  </si>
  <si>
    <t>RS 506-1959</t>
  </si>
  <si>
    <t>RS 800-8538</t>
  </si>
  <si>
    <t>RS 68-79348</t>
  </si>
  <si>
    <t>RS 709-4917</t>
  </si>
  <si>
    <t>RS 718-7220</t>
  </si>
  <si>
    <t>RS 674-0824</t>
  </si>
  <si>
    <t>RS 476-157</t>
  </si>
  <si>
    <t>RS 529-8218</t>
  </si>
  <si>
    <t>RS 467-598</t>
  </si>
  <si>
    <t>RS 483-8461</t>
  </si>
  <si>
    <t>RS 453-123</t>
  </si>
  <si>
    <t>RS 821-8808</t>
  </si>
  <si>
    <t>RS 729-9660</t>
  </si>
  <si>
    <t>RS 522-8297</t>
  </si>
  <si>
    <t>RS 814-9535</t>
  </si>
  <si>
    <t>RS 814-9493</t>
  </si>
  <si>
    <t>RS 811-4835</t>
  </si>
  <si>
    <t>RS 662-8847</t>
  </si>
  <si>
    <t>RS 709-7613</t>
  </si>
  <si>
    <t>RS 763-3391</t>
  </si>
  <si>
    <t>RS 742-7727</t>
  </si>
  <si>
    <t>RS 786-6879</t>
  </si>
  <si>
    <t>RS 700-3854</t>
  </si>
  <si>
    <t>CMR0515S3C</t>
  </si>
  <si>
    <t xml:space="preserve"> 0.75W Isolated DC-DC Converter, Vin 4.5 → 5.5 V dc, Vout ±15V, I/O isolation 3000V dc</t>
  </si>
  <si>
    <t>£ 2.85/1</t>
  </si>
  <si>
    <r>
      <t>RS 814-9857/</t>
    </r>
    <r>
      <rPr>
        <sz val="11"/>
        <color rgb="FFFF0000"/>
        <rFont val="Calibri"/>
        <family val="2"/>
        <scheme val="minor"/>
      </rPr>
      <t>FN2356098</t>
    </r>
  </si>
  <si>
    <t>£0.582/1*5</t>
  </si>
  <si>
    <t>501JCA25M0000DAF</t>
  </si>
  <si>
    <t>Silicon Oscillator 25MHz</t>
  </si>
  <si>
    <t>DIS-DOS</t>
  </si>
  <si>
    <t>http://shop.wiznet.eu/chips/w5500.html</t>
  </si>
  <si>
    <t>W5500</t>
  </si>
  <si>
    <t>Ethernet Controller TCP/IP + MAC + PHY</t>
  </si>
  <si>
    <t>806-5377/912-8110</t>
  </si>
  <si>
    <t>AD5624RBRMZ-5</t>
  </si>
  <si>
    <t>AD5624RBRMZ-5 4ch 12 bit DAC 10-Pin MSOP</t>
  </si>
  <si>
    <t>AO</t>
  </si>
  <si>
    <t>TPS60241DGKR</t>
  </si>
  <si>
    <t>FN1461058</t>
  </si>
  <si>
    <t>VREG</t>
  </si>
  <si>
    <t>Charge Pump low ripple +5V regulator up to 40 Ma</t>
  </si>
  <si>
    <t>£1.34/1*10 - 19</t>
  </si>
  <si>
    <t>£18.50/1*2 - 17.84/1*5</t>
  </si>
  <si>
    <t>ADAS3022BCPZ</t>
  </si>
  <si>
    <t>DAQ 16 bit 1Msps</t>
  </si>
  <si>
    <t>DAQ</t>
  </si>
  <si>
    <t>796-8701</t>
  </si>
  <si>
    <t xml:space="preserve"> PIC18F97J60-I/PF</t>
  </si>
  <si>
    <t>8bit PIC 41.667MHz 128 kB Flash 100-TQFP &amp; ETHERNET</t>
  </si>
  <si>
    <t>698-8919</t>
  </si>
  <si>
    <t>3.54/1*10</t>
  </si>
  <si>
    <t>£0.215/1*10</t>
  </si>
  <si>
    <t>Analogue SPDT Switch 3 V, 5 V, 6-Pin SC-70</t>
  </si>
  <si>
    <t>NC7SB3157P6X</t>
  </si>
  <si>
    <t>FN1274244</t>
  </si>
  <si>
    <t xml:space="preserve"> £8.50/1 -  £6.75/1 * 10-99</t>
  </si>
  <si>
    <t>AD7329BRUZ</t>
  </si>
  <si>
    <t>ADC 13 bit, 1 MSPS, 2.7 V, 16.5 V</t>
  </si>
  <si>
    <t>759-1288</t>
  </si>
  <si>
    <t xml:space="preserve">Instrumentation Amplifier 1.5MH </t>
  </si>
  <si>
    <t>AD8226ARMZ</t>
  </si>
  <si>
    <t>£ 1.74/1 - £ 1.56/1 * 10</t>
  </si>
  <si>
    <t>LMV358IDGKR</t>
  </si>
  <si>
    <t>TI Dual OpAmp 1 MHz 1 V/µs 2.7V to 5.5V MSOP8</t>
  </si>
  <si>
    <t>£0.312/1*1</t>
  </si>
  <si>
    <t>£3.60/1 * 1-4</t>
  </si>
  <si>
    <t xml:space="preserve">ISA0312 </t>
  </si>
  <si>
    <t>XP POWER   SMD DC/DC 1.5kV 1W Dual 12V 42mA</t>
  </si>
  <si>
    <t>£0.566/1*5-20</t>
  </si>
  <si>
    <t>MC33269DT-5.0G</t>
  </si>
  <si>
    <t>MC33269D-5.0G</t>
  </si>
  <si>
    <t>ON Sem Fixed LDO VReg 20V in 1.1V, 5V/800mA SOIC-8</t>
  </si>
  <si>
    <t>RS 518-8363/FN 1104703</t>
  </si>
  <si>
    <t>NDT2955</t>
  </si>
  <si>
    <t>Fairchild  PMOSFET 2.5 A 60 V SOT-223</t>
  </si>
  <si>
    <t>£0.13/1*5</t>
  </si>
  <si>
    <t>ON Sem LDO 800mA 3.3 V ±1% 3-Pin DPAK</t>
  </si>
  <si>
    <t>LM3671MF-3.3/NOPB</t>
  </si>
  <si>
    <t xml:space="preserve"> £0.468/1</t>
  </si>
  <si>
    <t>Buck DC-DC 600mA Fixed 3.3 V SOT-23</t>
  </si>
  <si>
    <t>ELL3FU2R2N</t>
  </si>
  <si>
    <t>£ 0.388/1*5</t>
  </si>
  <si>
    <t>771-0035</t>
  </si>
  <si>
    <t>61729-0010BLF</t>
  </si>
  <si>
    <t>Amphenol FCI RA TH Female USB 2.0 Type B Connector</t>
  </si>
  <si>
    <t>£ 0.508/1*5</t>
  </si>
  <si>
    <t>£0.133/1*10-90</t>
  </si>
  <si>
    <t>RD6_SCK2</t>
  </si>
  <si>
    <t>&gt;DAC/ADC SCK</t>
  </si>
  <si>
    <t>RD5_SDI2</t>
  </si>
  <si>
    <t>&lt;DAC/ADC SDO</t>
  </si>
  <si>
    <t>RD4_SDO2</t>
  </si>
  <si>
    <t>&gt;DAC/ADC SDI</t>
  </si>
  <si>
    <t>&gt;CS ADC</t>
  </si>
  <si>
    <t>RC3_SCK1</t>
  </si>
  <si>
    <t>RC4_SDI1</t>
  </si>
  <si>
    <t>&gt;USD CLK</t>
  </si>
  <si>
    <t>&lt;USD DO</t>
  </si>
  <si>
    <t>&gt;USD DI</t>
  </si>
  <si>
    <t>RC5_SDO1</t>
  </si>
  <si>
    <t>RC2_ECCP1</t>
  </si>
  <si>
    <t>&gt;USD CS</t>
  </si>
  <si>
    <t>RG2_RX2</t>
  </si>
  <si>
    <t>&lt;USD SWB DETECT</t>
  </si>
  <si>
    <t>RC7_RX1</t>
  </si>
  <si>
    <t>RC6_TX1</t>
  </si>
  <si>
    <t>&gt;USB-FT230X-RX</t>
  </si>
  <si>
    <t>&lt;USB-FT230X-TX</t>
  </si>
  <si>
    <t>OSC1_CLKI</t>
  </si>
  <si>
    <t>&lt;Master Clock 25MHz Si501 EC Mode</t>
  </si>
  <si>
    <t>OSC2_CLKO</t>
  </si>
  <si>
    <t>&gt;Left Open Fosc/4 output in EC mode</t>
  </si>
  <si>
    <t>TPIN-</t>
  </si>
  <si>
    <t>TPIN+</t>
  </si>
  <si>
    <t>&lt;ETHERNET RJ45_RXN</t>
  </si>
  <si>
    <t>&lt;ETHERNET RJ45_RXP</t>
  </si>
  <si>
    <t>TPOUT+</t>
  </si>
  <si>
    <t>TPOUT-</t>
  </si>
  <si>
    <t>&gt;ETHERNET RJ45_TXN</t>
  </si>
  <si>
    <t>&gt;ETHERNET RJ45_TXP</t>
  </si>
  <si>
    <t>814-9853/FN2356099</t>
  </si>
  <si>
    <t>£ 3.40/1</t>
  </si>
  <si>
    <t>SMD RJ45-Magnetics 13.6 x 16.26 x 21.95mm</t>
  </si>
  <si>
    <t>RG0_ECCP3</t>
  </si>
  <si>
    <t>&gt;ETHERNET TPIN SWITCH</t>
  </si>
  <si>
    <t xml:space="preserve">&gt;Nsync DAC </t>
  </si>
  <si>
    <t>RD3_AD3</t>
  </si>
  <si>
    <t>RD7_AD7</t>
  </si>
  <si>
    <t>MMSZ5231B</t>
  </si>
  <si>
    <t>Zener Diode 5.1V 5% 0.5 W SMT 2-Pin SOD-123</t>
  </si>
  <si>
    <t>IO Protection</t>
  </si>
  <si>
    <t>761-3697</t>
  </si>
  <si>
    <t>£ 0.038/1*100</t>
  </si>
  <si>
    <t>BAT754S</t>
  </si>
  <si>
    <t>Dual SMT Schottky Diode 30V 200mA 3-Pin TO-236AB</t>
  </si>
  <si>
    <t>£0.209/1*50 - £0.099/1*100-200</t>
  </si>
  <si>
    <t>AD5624RBRMZ-3</t>
  </si>
  <si>
    <t>AD5624RBRMZ-3 4ch 12 bit DAC 10-Pin MSOP</t>
  </si>
  <si>
    <t>806-5373/FN 1274270</t>
  </si>
  <si>
    <t>Connector-VCO</t>
  </si>
  <si>
    <t>759-5271</t>
  </si>
  <si>
    <t>1.68/1-14</t>
  </si>
  <si>
    <t>73138-5033</t>
  </si>
  <si>
    <t>RA 50Ω TH BNC FEMALE Die Cast Zinc</t>
  </si>
  <si>
    <t>BU9HS-153R15BL</t>
  </si>
  <si>
    <t>FN2458144</t>
  </si>
  <si>
    <t>Choke CMR -60dB@200kHz, -48dB@100kHz Heigh-Constr</t>
  </si>
  <si>
    <t>Spring Fingers</t>
  </si>
  <si>
    <t>FN2355435/MOUSER 855-S1941-46R</t>
  </si>
  <si>
    <t>multidirectional spring finger</t>
  </si>
  <si>
    <t>ENCLOSURE</t>
  </si>
  <si>
    <t>silver anodized Al 6063 T6 (HE9) PCB 100 x 80 mm</t>
  </si>
  <si>
    <t>https://evatron.com/enclosures/aluminium-enclosures/rebs80/</t>
  </si>
  <si>
    <t>REBS80 Extrusion 80 x 109 x 30 mm</t>
  </si>
  <si>
    <t>ENCLOSURE-PLATES</t>
  </si>
  <si>
    <t xml:space="preserve">RPBN1 </t>
  </si>
  <si>
    <t>aluminium end plate for EBS type enclosures</t>
  </si>
  <si>
    <t>https://evatron.com/enclosures/accessories/rpbn1/</t>
  </si>
  <si>
    <t>RSC8</t>
  </si>
  <si>
    <t>8 screws used for case end panels.</t>
  </si>
  <si>
    <t>https://evatron.com/enclosures/accessories/rsc8/</t>
  </si>
  <si>
    <t>ENCLOSURE-PLATES-SCREWS</t>
  </si>
  <si>
    <t>ZBB1</t>
  </si>
  <si>
    <t>Black Bezel for aluminium enclosures type “B”</t>
  </si>
  <si>
    <t>ENCLOSURE-BEVEL</t>
  </si>
  <si>
    <t>https://evatron.com/enclosures/accessories/zbb1/</t>
  </si>
  <si>
    <t>EMC</t>
  </si>
  <si>
    <t>FN2211304/MOUSER 855-S7061-42R/RS788-4868</t>
  </si>
  <si>
    <t>Grounding Contact - spring finger</t>
  </si>
  <si>
    <t>Grounding Contact - spring finger-low profile</t>
  </si>
  <si>
    <t>mouser 571-2040852-1</t>
  </si>
  <si>
    <t>Synch VFC 1000kHz ±0.018% of Span, 8-Pin Usoic</t>
  </si>
  <si>
    <t>RS 497-3362</t>
  </si>
  <si>
    <t>AD7740KRMZ</t>
  </si>
  <si>
    <t>FN2064048</t>
  </si>
  <si>
    <t xml:space="preserve">FXO-HC736R-1.000 </t>
  </si>
  <si>
    <t>VCO-OSC</t>
  </si>
  <si>
    <t xml:space="preserve"> OSC, 1.0MHZ, 3.3V, SMD with EN pin</t>
  </si>
  <si>
    <t>LM4040C25IDBZT</t>
  </si>
  <si>
    <t>TI VRef 2.5V, ±0.5 %, 3-Pin SOT-23</t>
  </si>
  <si>
    <t>AO-VCO</t>
  </si>
  <si>
    <t>661-9326</t>
  </si>
  <si>
    <t>£0.27/1 5-120</t>
  </si>
  <si>
    <t>ADG467BRSZ</t>
  </si>
  <si>
    <t>Channel Protector</t>
  </si>
  <si>
    <t>709-7708</t>
  </si>
  <si>
    <t>£3.63/1</t>
  </si>
  <si>
    <t>802-3688</t>
  </si>
  <si>
    <t>£1.403/1*3-30</t>
  </si>
  <si>
    <t>TMP05BRTZ-500RL7</t>
  </si>
  <si>
    <t>Analog Devices Temp Sen, -40 → +150 °C, 5-Pin SOT-23</t>
  </si>
  <si>
    <t>Temp</t>
  </si>
  <si>
    <t>Tactile Switch, SPST-NO 50 mA</t>
  </si>
  <si>
    <t>SKQGAEE010</t>
  </si>
  <si>
    <t>Board</t>
  </si>
  <si>
    <t>758-2054</t>
  </si>
  <si>
    <t>£0.153/1*10-240</t>
  </si>
  <si>
    <t>L-59EGW</t>
  </si>
  <si>
    <t>Kingbright L-59EGW Bi-co G-R LED 3-Pin 5mm RoundTH</t>
  </si>
  <si>
    <t>LEDs</t>
  </si>
  <si>
    <t>£0.17/1*1-24</t>
  </si>
  <si>
    <t>BROADCOM  MOUNTING CLIP, RING, 5MM, LED</t>
  </si>
  <si>
    <t>HLMP-0103</t>
  </si>
  <si>
    <t>API TECHNOLOGIES-SPECTRUM CONTROL DSub 15  EMI Gasket</t>
  </si>
  <si>
    <t>267252-1</t>
  </si>
  <si>
    <t>£1.44/1*5-9 £1.26/1*10-49</t>
  </si>
  <si>
    <t>MHDPPK-M-15-K</t>
  </si>
  <si>
    <t>MH CONNECTORS Dsub 15 Backshell Metal Body</t>
  </si>
  <si>
    <t>FN 3937811</t>
  </si>
  <si>
    <t>DM3AT-SF-PEJM5(40)</t>
  </si>
  <si>
    <t>Hirose  uSD card connector Push-Push 1.68mm height</t>
  </si>
  <si>
    <t>DM3AT-SF-PEJM5</t>
  </si>
  <si>
    <t>828-1884</t>
  </si>
  <si>
    <t>Hirose Right Angle Surface Mount Micro SD Card Connector</t>
  </si>
  <si>
    <t>£1.28/1*1-4</t>
  </si>
  <si>
    <t>FN 487594</t>
  </si>
  <si>
    <t>427-991</t>
  </si>
  <si>
    <t>15 x 15mm 2 Hole Steel Angle Bracket, 1.2mm Thickness</t>
  </si>
  <si>
    <t>CB15</t>
  </si>
  <si>
    <t>Brackets</t>
  </si>
  <si>
    <t>£ 0.174/1*10</t>
  </si>
  <si>
    <t>SAMPLE REQUEST</t>
  </si>
  <si>
    <t>https://www.amazon.co.uk/d/c7h/copper-foil-tape-TOOGOO-Shielding-Double-sided-Conductive/B01DXFAN00/ref=sr_1_5?ie=UTF8&amp;qid=1483884577&amp;sr=8-5&amp;keywords=CONDUCTIVE+SHEET</t>
  </si>
  <si>
    <t>Conductive Sheet for EMI</t>
  </si>
  <si>
    <t>790-2723</t>
  </si>
  <si>
    <t>20</t>
  </si>
  <si>
    <t>£0.038/1 * 100 pack</t>
  </si>
  <si>
    <t>£0.16/1 * 25 pack</t>
  </si>
  <si>
    <t>GRM188R60J106ME47J</t>
  </si>
  <si>
    <t>GRM188R61E106MA73D</t>
  </si>
  <si>
    <t>10u</t>
  </si>
  <si>
    <t>794-4083</t>
  </si>
  <si>
    <t>CRL0603-FW-1R00ELF</t>
  </si>
  <si>
    <t>1</t>
  </si>
  <si>
    <t>TC ppm/C</t>
  </si>
  <si>
    <t>0.1</t>
  </si>
  <si>
    <t>POWER RATING W</t>
  </si>
  <si>
    <t>£0.034/1 * 10 pack</t>
  </si>
  <si>
    <t>716-9752</t>
  </si>
  <si>
    <t>RS-0603-1R-1%-0.1W</t>
  </si>
  <si>
    <t>£16.81/5000 reel = £0.034/1</t>
  </si>
  <si>
    <t>220-7922</t>
  </si>
  <si>
    <t>GRM188R71C104KA01D</t>
  </si>
  <si>
    <t>100n</t>
  </si>
  <si>
    <t>10</t>
  </si>
  <si>
    <t>X7R</t>
  </si>
  <si>
    <t>£0.009/1 * 50-200 pack</t>
  </si>
  <si>
    <t>723-5569</t>
  </si>
  <si>
    <t>1u</t>
  </si>
  <si>
    <t>GRM188R61C105KA12D</t>
  </si>
  <si>
    <t>£0.009/1 * 200 pack</t>
  </si>
  <si>
    <t>GRM188R61A105MA61D</t>
  </si>
  <si>
    <t>815-1361</t>
  </si>
  <si>
    <t>679-0128</t>
  </si>
  <si>
    <t>CRCW06032K26FKEA</t>
  </si>
  <si>
    <t xml:space="preserve"> 2.26k</t>
  </si>
  <si>
    <t>£0.013/1*50=£0.65 pack</t>
  </si>
  <si>
    <t>ERJ3EKF2261V</t>
  </si>
  <si>
    <t>105-8484</t>
  </si>
  <si>
    <t>£0.002/1*5000 reel</t>
  </si>
  <si>
    <t>213-2058</t>
  </si>
  <si>
    <t>CRG0603F27R</t>
  </si>
  <si>
    <t>£0.003/1*50=£0.15 pack</t>
  </si>
  <si>
    <t>679-0099</t>
  </si>
  <si>
    <t>CRCW060327R0FKEA</t>
  </si>
  <si>
    <t>788-2950</t>
  </si>
  <si>
    <t>47p</t>
  </si>
  <si>
    <t>C1608C0G1H470J080AA</t>
  </si>
  <si>
    <t>5</t>
  </si>
  <si>
    <t>C0G</t>
  </si>
  <si>
    <t>£0.011/1*50= £0.55</t>
  </si>
  <si>
    <t>C0603C470J1GACTU</t>
  </si>
  <si>
    <t>£0.011/1*100=£1.10</t>
  </si>
  <si>
    <t>MI0603L221R-10</t>
  </si>
  <si>
    <t>FB</t>
  </si>
  <si>
    <t>107Ω@25 MHz 220Ohm@100 MHz</t>
  </si>
  <si>
    <t>£0.0659/1*10=£0.66</t>
  </si>
  <si>
    <t>CRCW060349R9FKEA</t>
  </si>
  <si>
    <t>679-0459</t>
  </si>
  <si>
    <t>£0.015/1*50=£0.75</t>
  </si>
  <si>
    <t>CRCW0603300RFKEA</t>
  </si>
  <si>
    <t>679-0172</t>
  </si>
  <si>
    <t>£0.01/1*50=£0.50</t>
  </si>
  <si>
    <t>125-1173</t>
  </si>
  <si>
    <t>10K</t>
  </si>
  <si>
    <t>CRG0603F10K</t>
  </si>
  <si>
    <t>CRCW06030000Z0EB</t>
  </si>
  <si>
    <t>678-9670</t>
  </si>
  <si>
    <t>£0.008/1*50=£0.40</t>
  </si>
  <si>
    <t>1K</t>
  </si>
  <si>
    <t>CRG0603F1K0</t>
  </si>
  <si>
    <t>213-2266</t>
  </si>
  <si>
    <t>£0.007/1*50=£0.35</t>
  </si>
  <si>
    <t>740-8870</t>
  </si>
  <si>
    <t>CR0603-J/-000ELF</t>
  </si>
  <si>
    <t>£0.027/1*50=£1.35</t>
  </si>
  <si>
    <t>680n</t>
  </si>
  <si>
    <t>C1608X7R1C684K</t>
  </si>
  <si>
    <t>111-860</t>
  </si>
  <si>
    <t>£0.023/1*100=£2.30</t>
  </si>
  <si>
    <t>C1608C0G1H100D080AA</t>
  </si>
  <si>
    <t>10p</t>
  </si>
  <si>
    <t>788-2938</t>
  </si>
  <si>
    <t>£0.011/50=£0.55</t>
  </si>
  <si>
    <t>C0603C100J1GACTU</t>
  </si>
  <si>
    <t>801-5356</t>
  </si>
  <si>
    <t>£0.013/1*100=£1.30</t>
  </si>
  <si>
    <t>213-2676</t>
  </si>
  <si>
    <t>1M</t>
  </si>
  <si>
    <t>CRG0603F1M0</t>
  </si>
  <si>
    <t>£0.011/1*50=£0.55</t>
  </si>
  <si>
    <t>464-6357</t>
  </si>
  <si>
    <t>10n</t>
  </si>
  <si>
    <t>06033C103KAT2A</t>
  </si>
  <si>
    <t>£0.20</t>
  </si>
  <si>
    <t>£0.004/1*50=£0.20</t>
  </si>
  <si>
    <t>R*1</t>
  </si>
  <si>
    <t>GRM188R11E103KA01D</t>
  </si>
  <si>
    <t>798-0313</t>
  </si>
  <si>
    <t>£0.005/1*250=£1.25</t>
  </si>
  <si>
    <t>4.7u</t>
  </si>
  <si>
    <t>GRM188R61A475KE15D</t>
  </si>
  <si>
    <t>846-7296</t>
  </si>
  <si>
    <t>£0.033/1*100= £3.30</t>
  </si>
  <si>
    <t>LED</t>
  </si>
  <si>
    <t>LA L296-P2R1-1</t>
  </si>
  <si>
    <t>Osram Amber 615 nm Rectangle Lens</t>
  </si>
  <si>
    <t>£0.076/1*50= £3.80</t>
  </si>
  <si>
    <t>£0.09/1*50= £4.50</t>
  </si>
  <si>
    <t>Osram Green 560 nm Rectangle Lens</t>
  </si>
  <si>
    <t>LP L296-J2L2-25</t>
  </si>
  <si>
    <t>391-218</t>
  </si>
  <si>
    <t>47nF</t>
  </si>
  <si>
    <t>06033C473KAT2A</t>
  </si>
  <si>
    <t>£0.005/1*50= £0.25</t>
  </si>
  <si>
    <t>100K</t>
  </si>
  <si>
    <t>CRCW0603100KFKEA</t>
  </si>
  <si>
    <t>678-9673</t>
  </si>
  <si>
    <t>£0.015/1*50= £0.75</t>
  </si>
  <si>
    <t>4.7K</t>
  </si>
  <si>
    <t>CRCW06034K70FKEA</t>
  </si>
  <si>
    <t>£0.014/1*50= £0.70</t>
  </si>
  <si>
    <t>MI0805K601R-10</t>
  </si>
  <si>
    <t>0805</t>
  </si>
  <si>
    <t>280Ω@25MHz 600Ω@100MHz 120Ω@1GHz</t>
  </si>
  <si>
    <t>£0.037/1*500=£18.50</t>
  </si>
  <si>
    <t>£0.0706/1*+10=0.71</t>
  </si>
  <si>
    <t>1.5 A</t>
  </si>
  <si>
    <t>2A</t>
  </si>
  <si>
    <t>MCP100T-300I/TT</t>
  </si>
  <si>
    <t>£0.3980/1-£0.2700/1*10</t>
  </si>
  <si>
    <t>Voltage Supervisor Threshold 2.925V Active-Low Push-Pull SOT23</t>
  </si>
  <si>
    <t>Voltage Supervisor Threshold 3.075V Active-Low Push-Pull SOT23</t>
  </si>
  <si>
    <t>£0.4150/1-£0.2800/1*10</t>
  </si>
  <si>
    <t>667-4133/FN 1084255</t>
  </si>
  <si>
    <t>Flash Memory</t>
  </si>
  <si>
    <t>SST25PF020B-80-4C-SAE</t>
  </si>
  <si>
    <t>SPI Split Gate 2Mbit 80MHz Flash Mem 4x32kB 4x64kB 3.3V 8-Pin SOIC</t>
  </si>
  <si>
    <t>803-2294</t>
  </si>
  <si>
    <t>£0.545/1*10</t>
  </si>
  <si>
    <t>X</t>
  </si>
  <si>
    <t>723-5672</t>
  </si>
  <si>
    <t>GRM188R71H104JA93D</t>
  </si>
  <si>
    <t>£0.022/1*100</t>
  </si>
  <si>
    <t>815-1355</t>
  </si>
  <si>
    <t>846-7293</t>
  </si>
  <si>
    <t>GRM188R61A106KE69D</t>
  </si>
  <si>
    <t>£0.043/1*100 pack</t>
  </si>
  <si>
    <t>FN2447289</t>
  </si>
  <si>
    <t>MCWR06W1R00FTL</t>
  </si>
  <si>
    <t>£0.0034/1</t>
  </si>
  <si>
    <t>FN2447321</t>
  </si>
  <si>
    <t>MCWR06X2261FTL</t>
  </si>
  <si>
    <t>MCWR06X1002FTL</t>
  </si>
  <si>
    <t>FN 2447230RL</t>
  </si>
  <si>
    <t>£0.002/1*100</t>
  </si>
  <si>
    <t>FN2447272</t>
  </si>
  <si>
    <t xml:space="preserve"> MCWR06X1001FTL</t>
  </si>
  <si>
    <t>£0.0021/1*100</t>
  </si>
  <si>
    <t xml:space="preserve"> RC0603FR-070RL</t>
  </si>
  <si>
    <t>FN 2309106</t>
  </si>
  <si>
    <t>£0.0045/1*100</t>
  </si>
  <si>
    <t>FN2447285</t>
  </si>
  <si>
    <t xml:space="preserve"> MCWR06X1004FTL</t>
  </si>
  <si>
    <t>RC1_T1OSI</t>
  </si>
  <si>
    <t>RC0_T1OSO</t>
  </si>
  <si>
    <t>&lt;CM7V-T1A 32.768kHz</t>
  </si>
  <si>
    <t>698-3254</t>
  </si>
  <si>
    <t>06035C103KAT2A</t>
  </si>
  <si>
    <t>£0.006/1*100</t>
  </si>
  <si>
    <t xml:space="preserve"> MC0603X475K100CT </t>
  </si>
  <si>
    <t>FN 2320818RL</t>
  </si>
  <si>
    <t>£0.0215/1*100</t>
  </si>
  <si>
    <t>228-5764/ 2001770/M604-L59EGW</t>
  </si>
  <si>
    <t>RS 805-4409/</t>
  </si>
  <si>
    <t>670-9784/1607690/512-NC7SB3157P6X</t>
  </si>
  <si>
    <t>888-3232/2292454/ 875-MI0603L221R-10</t>
  </si>
  <si>
    <t>888-3250/2292460</t>
  </si>
  <si>
    <t>915-4768/-/720-LPL296J2L225Z</t>
  </si>
  <si>
    <t>914-8603/-/720-LAL296-P2R1-1-Z</t>
  </si>
  <si>
    <t>801-5369/-/C0603C470J1GACTU</t>
  </si>
  <si>
    <t>679-0484/ 1469807/</t>
  </si>
  <si>
    <t>08-01-2017, 20-05-2017</t>
  </si>
  <si>
    <t>SX2</t>
  </si>
  <si>
    <t>S1+1</t>
  </si>
  <si>
    <t>ELL3FU1R0N</t>
  </si>
  <si>
    <t>SMD SHIELDED Power Inductor, 1 µH, 1.9 A, 2.3 A, 0.053 ohm</t>
  </si>
  <si>
    <t>FN1888684</t>
  </si>
  <si>
    <t>Shielded WW SMD Inductor 2.2 μH ±30% 1.6A 76mΩ 3x3mm</t>
  </si>
  <si>
    <t>X-NOS</t>
  </si>
  <si>
    <t>S2</t>
  </si>
  <si>
    <t>main oscillator</t>
  </si>
  <si>
    <t>660-6727/2323295/</t>
  </si>
  <si>
    <t>122-7268/2475737</t>
  </si>
  <si>
    <t>815-0649</t>
  </si>
  <si>
    <t>QTX218A25.0000B15R</t>
  </si>
  <si>
    <t>Crystal Osc 25 MHz ±25ppm HCMOS TTL 15pF 4-Pin SMD 2.5 x 2mm</t>
  </si>
  <si>
    <t>£1.94/1</t>
  </si>
  <si>
    <t>ASDM1-25.000MHZ-LC-T</t>
  </si>
  <si>
    <t>Clock Osc 25.000MHZ -40+85C 50ppm 2.5 mm x 2 mm</t>
  </si>
  <si>
    <t>£1.49/1</t>
  </si>
  <si>
    <t>?/2467877/815-ASDM1-25.0-LCT</t>
  </si>
  <si>
    <t>QX233A25.00000B15R</t>
  </si>
  <si>
    <t>Crystal Osc 25 MHz ±25ppm HCMOS 15pF 4-Pin SMD,2.5 x 2 x 0.95mm</t>
  </si>
  <si>
    <t>813-6334/2508812/</t>
  </si>
  <si>
    <t>secondary oscillator</t>
  </si>
  <si>
    <t>ASDMB-25.000MHZ-LC-T</t>
  </si>
  <si>
    <t>?/ASDMB-25.000MHZ-LC-T</t>
  </si>
  <si>
    <t>£0.998/1</t>
  </si>
  <si>
    <t>DSC1001DE2-025.0000</t>
  </si>
  <si>
    <t>£0.657</t>
  </si>
  <si>
    <t>732-SG210STF25.0S3</t>
  </si>
  <si>
    <t>SG210STF25.0S3</t>
  </si>
  <si>
    <t>SM2T6V8A</t>
  </si>
  <si>
    <t>STMicroelectronics TVS Diode 200W DO-216AA</t>
  </si>
  <si>
    <t>USB -POWER</t>
  </si>
  <si>
    <t>795-8423</t>
  </si>
  <si>
    <t>811-4958</t>
  </si>
  <si>
    <t>757-0026/2081324/895-FT230XQ-R</t>
  </si>
  <si>
    <t>674-0855</t>
  </si>
  <si>
    <t>841-5065/8576378</t>
  </si>
  <si>
    <t>729-3280 || 729-3274 (20ppm)</t>
  </si>
  <si>
    <t>781-5815</t>
  </si>
  <si>
    <t>516-5966/1652331/863-MC33269DT-5.0G</t>
  </si>
  <si>
    <t>671-1096P/9846271</t>
  </si>
  <si>
    <t>761-5876/1685767</t>
  </si>
  <si>
    <t>749-8592/1888686</t>
  </si>
  <si>
    <t>738-6382/9758364</t>
  </si>
  <si>
    <t>508-315/1081206/M771-BAT754S-T/R</t>
  </si>
  <si>
    <t>800-9960/1899027</t>
  </si>
  <si>
    <t>Microchip MEMS Oscillator 25 MHz, Low Power, -20C-70C, 25ppm</t>
  </si>
  <si>
    <t>Standard Clock Oscillators 25MHz 25ppm -20C +70C  2.5 x 2 mm</t>
  </si>
  <si>
    <t>CO2520-25.000-33-50-X</t>
  </si>
  <si>
    <t>Oscillator, 25 MHz, 50 ppm, SMD, 2.5mm x 2mm, CMOS, 3.3 V, CO2520 Series</t>
  </si>
  <si>
    <t>X1G0036210062 SG-211SCE</t>
  </si>
  <si>
    <t>25 MHZ H - Oscillator, SPXO, 25 MHz, 20 ppm, SMD, 2.5mm x 2mm, 3.3 V, SG-211SCE Series</t>
  </si>
  <si>
    <t>?/2509166/?</t>
  </si>
  <si>
    <t>?/2405760/?</t>
  </si>
  <si>
    <t>FT230X</t>
  </si>
  <si>
    <t>LTST-S270TBKT-5A</t>
  </si>
  <si>
    <t>127-8445/?/?</t>
  </si>
  <si>
    <t>Lite-On Blue LED 475 nm Rectangle Lens</t>
  </si>
  <si>
    <t>£0.077/1*50=£3.85</t>
  </si>
  <si>
    <t>SIDE</t>
  </si>
</sst>
</file>

<file path=xl/styles.xml><?xml version="1.0" encoding="utf-8"?>
<styleSheet xmlns="http://schemas.openxmlformats.org/spreadsheetml/2006/main">
  <numFmts count="3">
    <numFmt numFmtId="164" formatCode="&quot;£&quot;#,##0.00;[Red]\-&quot;£&quot;#,##0.00"/>
    <numFmt numFmtId="165" formatCode="0.0"/>
    <numFmt numFmtId="166" formatCode="&quot;£&quot;#,##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70C0"/>
      <name val="Calibri"/>
      <family val="2"/>
      <scheme val="minor"/>
    </font>
    <font>
      <b/>
      <sz val="9"/>
      <color rgb="FF333333"/>
      <name val="Arial"/>
      <family val="2"/>
    </font>
    <font>
      <sz val="11"/>
      <name val="Calibri"/>
      <family val="2"/>
      <scheme val="minor"/>
    </font>
    <font>
      <sz val="8"/>
      <color rgb="FF333333"/>
      <name val="Verdana"/>
      <family val="2"/>
    </font>
    <font>
      <sz val="8"/>
      <color rgb="FF333333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5" borderId="0" xfId="0" applyFill="1"/>
    <xf numFmtId="1" fontId="0" fillId="5" borderId="0" xfId="0" applyNumberFormat="1" applyFill="1"/>
    <xf numFmtId="0" fontId="2" fillId="0" borderId="0" xfId="1" applyAlignment="1" applyProtection="1">
      <alignment horizontal="center"/>
    </xf>
    <xf numFmtId="0" fontId="0" fillId="4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5" borderId="0" xfId="0" applyNumberFormat="1" applyFill="1"/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0" fontId="0" fillId="0" borderId="0" xfId="0" applyFill="1"/>
    <xf numFmtId="0" fontId="2" fillId="0" borderId="0" xfId="1" applyAlignment="1" applyProtection="1">
      <alignment horizontal="center" vertic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0" fontId="1" fillId="0" borderId="0" xfId="0" applyFont="1" applyFill="1"/>
    <xf numFmtId="49" fontId="0" fillId="0" borderId="0" xfId="0" applyNumberFormat="1" applyFill="1" applyAlignment="1">
      <alignment wrapText="1"/>
    </xf>
    <xf numFmtId="0" fontId="5" fillId="0" borderId="0" xfId="0" applyFont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4" borderId="0" xfId="0" applyFill="1" applyAlignment="1">
      <alignment vertical="center"/>
    </xf>
    <xf numFmtId="0" fontId="0" fillId="5" borderId="0" xfId="0" applyFill="1" applyAlignment="1"/>
    <xf numFmtId="0" fontId="0" fillId="4" borderId="0" xfId="0" applyFill="1" applyAlignment="1"/>
    <xf numFmtId="0" fontId="4" fillId="0" borderId="0" xfId="0" applyFont="1" applyAlignment="1"/>
    <xf numFmtId="2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 vertical="center"/>
    </xf>
    <xf numFmtId="164" fontId="0" fillId="0" borderId="0" xfId="0" applyNumberFormat="1" applyAlignment="1"/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2" fillId="0" borderId="0" xfId="1" applyAlignment="1" applyProtection="1"/>
    <xf numFmtId="0" fontId="0" fillId="0" borderId="0" xfId="0" applyAlignment="1">
      <alignment horizontal="left" wrapText="1"/>
    </xf>
    <xf numFmtId="0" fontId="0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14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0" fontId="5" fillId="0" borderId="0" xfId="0" applyFont="1" applyFill="1"/>
    <xf numFmtId="0" fontId="0" fillId="7" borderId="0" xfId="0" applyFill="1"/>
    <xf numFmtId="0" fontId="0" fillId="7" borderId="0" xfId="0" applyFill="1" applyAlignme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vatron.com/enclosures/aluminium-enclosures/rebs80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shop.wiznet.eu/chips/w5500.html" TargetMode="External"/><Relationship Id="rId1" Type="http://schemas.openxmlformats.org/officeDocument/2006/relationships/hyperlink" Target="http://shop.wiznet.eu/chips/w5500.html" TargetMode="External"/><Relationship Id="rId6" Type="http://schemas.openxmlformats.org/officeDocument/2006/relationships/hyperlink" Target="https://www.amazon.co.uk/d/c7h/copper-foil-tape-TOOGOO-Shielding-Double-sided-Conductive/B01DXFAN00/ref=sr_1_5?ie=UTF8&amp;qid=1483884577&amp;sr=8-5&amp;keywords=CONDUCTIVE+SHEET" TargetMode="External"/><Relationship Id="rId5" Type="http://schemas.openxmlformats.org/officeDocument/2006/relationships/hyperlink" Target="https://evatron.com/enclosures/accessories/zbb1/" TargetMode="External"/><Relationship Id="rId4" Type="http://schemas.openxmlformats.org/officeDocument/2006/relationships/hyperlink" Target="https://evatron.com/enclosures/accessories/rpbn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5V@250ks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0"/>
  <sheetViews>
    <sheetView topLeftCell="A37" workbookViewId="0">
      <selection activeCell="B47" sqref="B47"/>
    </sheetView>
  </sheetViews>
  <sheetFormatPr defaultRowHeight="15"/>
  <cols>
    <col min="1" max="1" width="18.28515625" customWidth="1"/>
    <col min="2" max="2" width="43.85546875" customWidth="1"/>
  </cols>
  <sheetData>
    <row r="2" spans="1:2">
      <c r="A2" s="34"/>
    </row>
    <row r="3" spans="1:2">
      <c r="B3" s="34"/>
    </row>
    <row r="4" spans="1:2">
      <c r="B4" s="34"/>
    </row>
    <row r="5" spans="1:2">
      <c r="B5" s="34"/>
    </row>
    <row r="8" spans="1:2">
      <c r="B8" s="54"/>
    </row>
    <row r="15" spans="1:2">
      <c r="A15" s="35"/>
    </row>
    <row r="16" spans="1:2">
      <c r="A16" s="34"/>
    </row>
    <row r="17" spans="1:3" s="47" customFormat="1"/>
    <row r="18" spans="1:3" s="47" customFormat="1"/>
    <row r="19" spans="1:3" s="47" customFormat="1"/>
    <row r="20" spans="1:3" s="47" customFormat="1"/>
    <row r="21" spans="1:3" s="47" customFormat="1"/>
    <row r="22" spans="1:3" s="47" customFormat="1"/>
    <row r="23" spans="1:3" s="47" customFormat="1"/>
    <row r="26" spans="1:3" s="47" customFormat="1"/>
    <row r="27" spans="1:3">
      <c r="B27" s="47"/>
      <c r="C27" s="47"/>
    </row>
    <row r="28" spans="1:3" s="47" customFormat="1"/>
    <row r="29" spans="1:3" s="47" customFormat="1"/>
    <row r="30" spans="1:3">
      <c r="A30" s="34"/>
    </row>
    <row r="31" spans="1:3">
      <c r="A31" s="35"/>
    </row>
    <row r="32" spans="1:3" s="47" customFormat="1"/>
    <row r="33" spans="1:2" s="47" customFormat="1"/>
    <row r="34" spans="1:2" s="47" customFormat="1"/>
    <row r="36" spans="1:2">
      <c r="A36" s="35"/>
    </row>
    <row r="37" spans="1:2">
      <c r="A37" s="34"/>
    </row>
    <row r="38" spans="1:2" s="47" customFormat="1" ht="14.25" customHeight="1"/>
    <row r="40" spans="1:2" ht="14.25" customHeight="1"/>
    <row r="43" spans="1:2" s="47" customFormat="1">
      <c r="A43" s="47" t="s">
        <v>630</v>
      </c>
      <c r="B43" s="47" t="s">
        <v>632</v>
      </c>
    </row>
    <row r="44" spans="1:2" s="47" customFormat="1">
      <c r="A44" s="47" t="s">
        <v>631</v>
      </c>
      <c r="B44" s="79" t="s">
        <v>632</v>
      </c>
    </row>
    <row r="45" spans="1:2">
      <c r="A45" s="70" t="s">
        <v>351</v>
      </c>
      <c r="B45" t="s">
        <v>352</v>
      </c>
    </row>
    <row r="46" spans="1:2">
      <c r="A46" s="70" t="s">
        <v>350</v>
      </c>
      <c r="B46" t="s">
        <v>353</v>
      </c>
    </row>
    <row r="47" spans="1:2" s="47" customFormat="1"/>
    <row r="48" spans="1:2" s="47" customFormat="1"/>
    <row r="51" spans="1:3" s="47" customFormat="1"/>
    <row r="52" spans="1:3">
      <c r="A52" t="s">
        <v>348</v>
      </c>
      <c r="B52" t="s">
        <v>349</v>
      </c>
    </row>
    <row r="53" spans="1:3">
      <c r="A53" t="s">
        <v>346</v>
      </c>
      <c r="B53" t="s">
        <v>347</v>
      </c>
    </row>
    <row r="54" spans="1:3">
      <c r="A54" t="s">
        <v>340</v>
      </c>
      <c r="B54" t="s">
        <v>342</v>
      </c>
    </row>
    <row r="55" spans="1:3" s="47" customFormat="1" ht="17.25" customHeight="1">
      <c r="A55" s="47" t="s">
        <v>341</v>
      </c>
      <c r="B55" s="53" t="s">
        <v>343</v>
      </c>
    </row>
    <row r="56" spans="1:3">
      <c r="A56" t="s">
        <v>345</v>
      </c>
      <c r="B56" t="s">
        <v>344</v>
      </c>
      <c r="C56" s="47"/>
    </row>
    <row r="57" spans="1:3">
      <c r="C57" s="47"/>
    </row>
    <row r="62" spans="1:3">
      <c r="A62" s="34"/>
    </row>
    <row r="63" spans="1:3">
      <c r="A63" t="s">
        <v>354</v>
      </c>
      <c r="B63" t="s">
        <v>355</v>
      </c>
    </row>
    <row r="64" spans="1:3">
      <c r="A64" t="s">
        <v>356</v>
      </c>
      <c r="B64" t="s">
        <v>357</v>
      </c>
    </row>
    <row r="65" spans="1:3">
      <c r="A65" s="35"/>
    </row>
    <row r="66" spans="1:3" s="47" customFormat="1"/>
    <row r="67" spans="1:3" s="47" customFormat="1"/>
    <row r="68" spans="1:3">
      <c r="B68" s="47"/>
      <c r="C68" s="47"/>
    </row>
    <row r="69" spans="1:3" s="47" customFormat="1"/>
    <row r="71" spans="1:3">
      <c r="A71" t="s">
        <v>369</v>
      </c>
      <c r="B71" t="s">
        <v>370</v>
      </c>
    </row>
    <row r="72" spans="1:3">
      <c r="A72" t="s">
        <v>359</v>
      </c>
      <c r="B72" t="s">
        <v>361</v>
      </c>
    </row>
    <row r="73" spans="1:3">
      <c r="A73" t="s">
        <v>358</v>
      </c>
      <c r="B73" t="s">
        <v>360</v>
      </c>
    </row>
    <row r="75" spans="1:3">
      <c r="A75" s="35"/>
    </row>
    <row r="76" spans="1:3" s="47" customFormat="1"/>
    <row r="77" spans="1:3" s="47" customFormat="1">
      <c r="A77" s="47" t="s">
        <v>363</v>
      </c>
      <c r="B77" s="47" t="s">
        <v>364</v>
      </c>
    </row>
    <row r="78" spans="1:3" s="47" customFormat="1">
      <c r="A78" s="47" t="s">
        <v>362</v>
      </c>
      <c r="B78" s="47" t="s">
        <v>365</v>
      </c>
    </row>
    <row r="79" spans="1:3" s="47" customFormat="1"/>
    <row r="80" spans="1:3" s="47" customFormat="1"/>
    <row r="81" spans="1:2" s="47" customFormat="1">
      <c r="B81" s="52"/>
    </row>
    <row r="82" spans="1:2" s="47" customFormat="1">
      <c r="B82" s="52"/>
    </row>
    <row r="83" spans="1:2">
      <c r="A83" t="s">
        <v>373</v>
      </c>
      <c r="B83" t="s">
        <v>371</v>
      </c>
    </row>
    <row r="84" spans="1:2" s="47" customFormat="1">
      <c r="A84" s="47" t="s">
        <v>333</v>
      </c>
      <c r="B84" s="47" t="s">
        <v>334</v>
      </c>
    </row>
    <row r="86" spans="1:2">
      <c r="A86" s="34"/>
    </row>
    <row r="87" spans="1:2">
      <c r="A87" t="s">
        <v>335</v>
      </c>
      <c r="B87" t="s">
        <v>336</v>
      </c>
    </row>
    <row r="88" spans="1:2">
      <c r="A88" t="s">
        <v>337</v>
      </c>
      <c r="B88" t="s">
        <v>338</v>
      </c>
    </row>
    <row r="89" spans="1:2">
      <c r="A89" t="s">
        <v>372</v>
      </c>
      <c r="B89" t="s">
        <v>339</v>
      </c>
    </row>
    <row r="93" spans="1:2">
      <c r="B93" s="34"/>
    </row>
    <row r="94" spans="1:2">
      <c r="B94" s="34"/>
    </row>
    <row r="98" spans="2:2">
      <c r="B98" s="34"/>
    </row>
    <row r="99" spans="2:2">
      <c r="B99" s="34"/>
    </row>
    <row r="100" spans="2:2">
      <c r="B100" s="3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1"/>
  <sheetViews>
    <sheetView tabSelected="1" zoomScale="130" zoomScaleNormal="130" workbookViewId="0">
      <selection activeCell="E2" sqref="E2"/>
    </sheetView>
  </sheetViews>
  <sheetFormatPr defaultRowHeight="15"/>
  <cols>
    <col min="2" max="2" width="31.5703125" style="57" customWidth="1"/>
    <col min="3" max="3" width="62.7109375" style="2" customWidth="1"/>
    <col min="4" max="4" width="30.42578125" style="57" customWidth="1"/>
    <col min="5" max="5" width="18.7109375" style="2" customWidth="1"/>
    <col min="6" max="6" width="37.85546875" style="57" customWidth="1"/>
    <col min="7" max="7" width="14.5703125" style="41" customWidth="1"/>
    <col min="8" max="8" width="7.5703125" style="42" customWidth="1"/>
    <col min="9" max="9" width="13.7109375" style="41" customWidth="1"/>
    <col min="10" max="10" width="7.85546875" style="42" customWidth="1"/>
    <col min="11" max="11" width="39" style="57" customWidth="1"/>
    <col min="12" max="12" width="16" customWidth="1"/>
    <col min="13" max="13" width="28.5703125" customWidth="1"/>
    <col min="14" max="14" width="22.42578125" bestFit="1" customWidth="1"/>
  </cols>
  <sheetData>
    <row r="1" spans="1:14" ht="28.5" customHeight="1">
      <c r="B1" s="55" t="s">
        <v>122</v>
      </c>
      <c r="C1" s="37" t="s">
        <v>120</v>
      </c>
      <c r="D1" s="55" t="s">
        <v>17</v>
      </c>
      <c r="E1" s="3" t="s">
        <v>709</v>
      </c>
      <c r="F1" s="55" t="s">
        <v>121</v>
      </c>
      <c r="G1" s="39" t="s">
        <v>95</v>
      </c>
      <c r="H1" s="40" t="s">
        <v>96</v>
      </c>
      <c r="I1" s="39" t="s">
        <v>19</v>
      </c>
      <c r="J1" s="40" t="s">
        <v>15</v>
      </c>
      <c r="K1" s="55" t="s">
        <v>2</v>
      </c>
      <c r="L1" s="3" t="s">
        <v>18</v>
      </c>
      <c r="M1" s="3" t="s">
        <v>24</v>
      </c>
      <c r="N1" s="3" t="s">
        <v>467</v>
      </c>
    </row>
    <row r="3" spans="1:14">
      <c r="A3" t="s">
        <v>650</v>
      </c>
      <c r="B3" s="57" t="s">
        <v>390</v>
      </c>
      <c r="C3" s="38" t="s">
        <v>392</v>
      </c>
      <c r="D3" s="57" t="s">
        <v>182</v>
      </c>
      <c r="E3" s="38"/>
      <c r="F3" s="57" t="s">
        <v>391</v>
      </c>
      <c r="G3" s="41">
        <v>3.1</v>
      </c>
      <c r="H3" s="42">
        <v>1</v>
      </c>
      <c r="I3" s="41">
        <f t="shared" ref="I3:I8" si="0">G3*H3</f>
        <v>3.1</v>
      </c>
      <c r="J3" s="42">
        <f t="shared" ref="J3:J8" si="1">(I3/$I$46)*100</f>
        <v>5.1952404893581372</v>
      </c>
      <c r="K3" s="57" t="s">
        <v>189</v>
      </c>
      <c r="N3" s="73" t="s">
        <v>648</v>
      </c>
    </row>
    <row r="4" spans="1:14">
      <c r="A4" t="s">
        <v>649</v>
      </c>
      <c r="B4" s="57" t="s">
        <v>302</v>
      </c>
      <c r="C4" s="38" t="s">
        <v>303</v>
      </c>
      <c r="D4" s="57" t="s">
        <v>123</v>
      </c>
      <c r="E4" s="38"/>
      <c r="F4" s="57" t="s">
        <v>300</v>
      </c>
      <c r="G4" s="41">
        <v>8.5</v>
      </c>
      <c r="H4" s="42">
        <v>1</v>
      </c>
      <c r="I4" s="41">
        <f t="shared" si="0"/>
        <v>8.5</v>
      </c>
      <c r="J4" s="42">
        <f t="shared" si="1"/>
        <v>14.245014245014248</v>
      </c>
      <c r="K4" s="57" t="s">
        <v>301</v>
      </c>
    </row>
    <row r="5" spans="1:14">
      <c r="A5" t="s">
        <v>655</v>
      </c>
      <c r="B5" s="57" t="s">
        <v>429</v>
      </c>
      <c r="C5" s="38" t="s">
        <v>430</v>
      </c>
      <c r="D5" s="57" t="s">
        <v>123</v>
      </c>
      <c r="E5" s="38"/>
      <c r="F5" s="71" t="s">
        <v>431</v>
      </c>
      <c r="G5" s="41">
        <v>4.3899999999999997</v>
      </c>
      <c r="H5" s="42">
        <v>1</v>
      </c>
      <c r="I5" s="41">
        <f t="shared" si="0"/>
        <v>4.3899999999999997</v>
      </c>
      <c r="J5" s="42">
        <f t="shared" si="1"/>
        <v>7.3571308865426523</v>
      </c>
      <c r="K5" s="57" t="s">
        <v>432</v>
      </c>
    </row>
    <row r="6" spans="1:14">
      <c r="A6" t="s">
        <v>656</v>
      </c>
      <c r="B6" s="57" t="s">
        <v>306</v>
      </c>
      <c r="C6" s="38" t="s">
        <v>305</v>
      </c>
      <c r="D6" s="57" t="s">
        <v>182</v>
      </c>
      <c r="E6" s="38"/>
      <c r="F6" s="57" t="s">
        <v>304</v>
      </c>
      <c r="G6" s="41">
        <v>1.74</v>
      </c>
      <c r="H6" s="42">
        <v>1</v>
      </c>
      <c r="I6" s="41">
        <f t="shared" si="0"/>
        <v>1.74</v>
      </c>
      <c r="J6" s="42">
        <f t="shared" si="1"/>
        <v>2.916038210155858</v>
      </c>
      <c r="K6" s="57" t="s">
        <v>307</v>
      </c>
    </row>
    <row r="7" spans="1:14">
      <c r="A7" t="s">
        <v>656</v>
      </c>
      <c r="B7" s="57" t="s">
        <v>435</v>
      </c>
      <c r="C7" s="38" t="s">
        <v>436</v>
      </c>
      <c r="D7" s="57" t="s">
        <v>437</v>
      </c>
      <c r="E7" s="38"/>
      <c r="F7" s="57" t="s">
        <v>433</v>
      </c>
      <c r="G7" s="41">
        <v>1.4</v>
      </c>
      <c r="H7" s="42">
        <v>1</v>
      </c>
      <c r="I7" s="41">
        <f t="shared" si="0"/>
        <v>1.4</v>
      </c>
      <c r="J7" s="42">
        <f t="shared" si="1"/>
        <v>2.3462376403552878</v>
      </c>
      <c r="K7" s="57" t="s">
        <v>434</v>
      </c>
    </row>
    <row r="8" spans="1:14">
      <c r="A8" t="s">
        <v>649</v>
      </c>
      <c r="B8" s="57" t="s">
        <v>382</v>
      </c>
      <c r="C8" s="38" t="s">
        <v>383</v>
      </c>
      <c r="D8" s="57" t="s">
        <v>282</v>
      </c>
      <c r="F8" s="57" t="s">
        <v>384</v>
      </c>
      <c r="G8" s="41">
        <v>6.53</v>
      </c>
      <c r="H8" s="42">
        <v>1</v>
      </c>
      <c r="I8" s="41">
        <f t="shared" si="0"/>
        <v>6.53</v>
      </c>
      <c r="J8" s="42">
        <f t="shared" si="1"/>
        <v>10.943522708228594</v>
      </c>
    </row>
    <row r="9" spans="1:14">
      <c r="A9" t="s">
        <v>606</v>
      </c>
      <c r="B9" s="38">
        <v>7498011008</v>
      </c>
      <c r="C9" s="38" t="s">
        <v>368</v>
      </c>
      <c r="D9" s="57" t="s">
        <v>73</v>
      </c>
      <c r="F9" s="57" t="s">
        <v>366</v>
      </c>
      <c r="G9" s="41">
        <v>3.4</v>
      </c>
      <c r="H9" s="42">
        <v>1</v>
      </c>
      <c r="I9" s="41">
        <f t="shared" ref="I9" si="2">G9*H9</f>
        <v>3.4</v>
      </c>
      <c r="J9" s="42">
        <f t="shared" ref="J9" si="3">(I9/$I$46)*100</f>
        <v>5.6980056980056988</v>
      </c>
      <c r="K9" s="57" t="s">
        <v>367</v>
      </c>
    </row>
    <row r="10" spans="1:14">
      <c r="A10" t="s">
        <v>606</v>
      </c>
      <c r="B10" s="57" t="s">
        <v>299</v>
      </c>
      <c r="C10" s="38" t="s">
        <v>298</v>
      </c>
      <c r="D10" s="57" t="s">
        <v>73</v>
      </c>
      <c r="F10" s="57" t="s">
        <v>641</v>
      </c>
      <c r="G10" s="41">
        <v>0.215</v>
      </c>
      <c r="H10" s="42">
        <v>1</v>
      </c>
      <c r="I10" s="41">
        <f t="shared" ref="I10:I24" si="4">G10*H10</f>
        <v>0.215</v>
      </c>
      <c r="J10" s="42">
        <f t="shared" ref="J10:J17" si="5">(I10/$I$46)*100</f>
        <v>0.36031506619741921</v>
      </c>
      <c r="K10" s="57" t="s">
        <v>297</v>
      </c>
    </row>
    <row r="11" spans="1:14">
      <c r="A11" t="s">
        <v>656</v>
      </c>
      <c r="B11" s="57" t="s">
        <v>602</v>
      </c>
      <c r="C11" s="38" t="s">
        <v>603</v>
      </c>
      <c r="D11" s="57" t="s">
        <v>601</v>
      </c>
      <c r="F11" s="57" t="s">
        <v>604</v>
      </c>
      <c r="G11" s="41">
        <v>0.55000000000000004</v>
      </c>
      <c r="H11" s="42">
        <v>1</v>
      </c>
      <c r="I11" s="41">
        <f t="shared" si="4"/>
        <v>0.55000000000000004</v>
      </c>
      <c r="J11" s="42">
        <f t="shared" si="5"/>
        <v>0.92173621585386312</v>
      </c>
      <c r="K11" s="57" t="s">
        <v>605</v>
      </c>
    </row>
    <row r="12" spans="1:14">
      <c r="A12" t="s">
        <v>606</v>
      </c>
      <c r="B12" s="57" t="s">
        <v>457</v>
      </c>
      <c r="C12" s="38" t="s">
        <v>459</v>
      </c>
      <c r="D12" s="57" t="s">
        <v>21</v>
      </c>
      <c r="F12" s="57" t="s">
        <v>458</v>
      </c>
      <c r="G12" s="41">
        <v>1.28</v>
      </c>
      <c r="H12" s="42">
        <v>1</v>
      </c>
      <c r="I12" s="41">
        <f t="shared" si="4"/>
        <v>1.28</v>
      </c>
      <c r="J12" s="42">
        <f t="shared" si="5"/>
        <v>2.1451315568962634</v>
      </c>
      <c r="K12" s="57" t="s">
        <v>460</v>
      </c>
    </row>
    <row r="13" spans="1:14">
      <c r="A13" t="s">
        <v>606</v>
      </c>
      <c r="B13" s="57" t="s">
        <v>142</v>
      </c>
      <c r="C13" s="38" t="s">
        <v>143</v>
      </c>
      <c r="D13" s="57" t="s">
        <v>21</v>
      </c>
      <c r="E13" s="38"/>
      <c r="F13" s="57" t="s">
        <v>695</v>
      </c>
      <c r="G13" s="41">
        <v>0.432</v>
      </c>
      <c r="H13" s="42">
        <v>1</v>
      </c>
      <c r="I13" s="41">
        <f t="shared" si="4"/>
        <v>0.432</v>
      </c>
      <c r="J13" s="42">
        <f t="shared" si="5"/>
        <v>0.72398190045248878</v>
      </c>
      <c r="K13" s="57" t="s">
        <v>144</v>
      </c>
    </row>
    <row r="14" spans="1:14">
      <c r="A14" t="s">
        <v>606</v>
      </c>
      <c r="B14" s="57" t="s">
        <v>379</v>
      </c>
      <c r="C14" s="38" t="s">
        <v>380</v>
      </c>
      <c r="D14" s="57" t="s">
        <v>376</v>
      </c>
      <c r="F14" s="57" t="s">
        <v>694</v>
      </c>
      <c r="G14" s="41">
        <v>0.22</v>
      </c>
      <c r="H14" s="42">
        <v>16</v>
      </c>
      <c r="I14" s="41">
        <f t="shared" si="4"/>
        <v>3.52</v>
      </c>
      <c r="J14" s="42">
        <f t="shared" si="5"/>
        <v>5.8991117814647245</v>
      </c>
      <c r="K14" s="57" t="s">
        <v>381</v>
      </c>
    </row>
    <row r="15" spans="1:14">
      <c r="A15" t="s">
        <v>606</v>
      </c>
      <c r="B15" s="57" t="s">
        <v>312</v>
      </c>
      <c r="C15" s="38" t="s">
        <v>313</v>
      </c>
      <c r="D15" s="57" t="s">
        <v>229</v>
      </c>
      <c r="F15" s="57" t="s">
        <v>659</v>
      </c>
      <c r="G15" s="41">
        <v>3.6</v>
      </c>
      <c r="H15" s="42">
        <v>1</v>
      </c>
      <c r="I15" s="41">
        <f>G15*H15</f>
        <v>3.6</v>
      </c>
      <c r="J15" s="42">
        <f t="shared" si="5"/>
        <v>6.0331825037707407</v>
      </c>
      <c r="K15" s="57" t="s">
        <v>311</v>
      </c>
      <c r="N15" s="73">
        <v>42743</v>
      </c>
    </row>
    <row r="16" spans="1:14">
      <c r="A16" t="s">
        <v>606</v>
      </c>
      <c r="B16" s="57" t="s">
        <v>326</v>
      </c>
      <c r="C16" s="38" t="s">
        <v>654</v>
      </c>
      <c r="D16" s="57" t="s">
        <v>82</v>
      </c>
      <c r="F16" s="57" t="s">
        <v>692</v>
      </c>
      <c r="G16" s="41">
        <v>0.4</v>
      </c>
      <c r="H16" s="42">
        <v>1</v>
      </c>
      <c r="I16" s="41">
        <f t="shared" si="4"/>
        <v>0.4</v>
      </c>
      <c r="J16" s="42">
        <f t="shared" si="5"/>
        <v>0.67035361153008233</v>
      </c>
      <c r="K16" s="57" t="s">
        <v>327</v>
      </c>
    </row>
    <row r="17" spans="1:11">
      <c r="A17" t="s">
        <v>606</v>
      </c>
      <c r="B17" s="57" t="s">
        <v>323</v>
      </c>
      <c r="C17" s="38" t="s">
        <v>325</v>
      </c>
      <c r="D17" s="57" t="s">
        <v>82</v>
      </c>
      <c r="F17" s="57" t="s">
        <v>691</v>
      </c>
      <c r="G17" s="41">
        <v>0.5</v>
      </c>
      <c r="H17" s="42">
        <v>1</v>
      </c>
      <c r="I17" s="41">
        <f t="shared" si="4"/>
        <v>0.5</v>
      </c>
      <c r="J17" s="42">
        <f t="shared" si="5"/>
        <v>0.83794201441260285</v>
      </c>
      <c r="K17" s="57" t="s">
        <v>324</v>
      </c>
    </row>
    <row r="18" spans="1:11">
      <c r="A18" t="s">
        <v>656</v>
      </c>
      <c r="B18" s="57" t="s">
        <v>319</v>
      </c>
      <c r="C18" s="38" t="s">
        <v>320</v>
      </c>
      <c r="D18" s="57" t="s">
        <v>82</v>
      </c>
      <c r="F18" s="57" t="s">
        <v>690</v>
      </c>
      <c r="G18" s="41">
        <v>0.13</v>
      </c>
      <c r="H18" s="42">
        <v>1</v>
      </c>
      <c r="I18" s="41">
        <f t="shared" si="4"/>
        <v>0.13</v>
      </c>
      <c r="J18" s="42">
        <f t="shared" ref="J18:J24" si="6">(I18/$I$46)*100</f>
        <v>0.21786492374727676</v>
      </c>
      <c r="K18" s="57" t="s">
        <v>321</v>
      </c>
    </row>
    <row r="19" spans="1:11">
      <c r="A19" t="s">
        <v>606</v>
      </c>
      <c r="B19" s="57" t="s">
        <v>315</v>
      </c>
      <c r="C19" s="38" t="s">
        <v>322</v>
      </c>
      <c r="D19" s="57" t="s">
        <v>82</v>
      </c>
      <c r="F19" s="57" t="s">
        <v>689</v>
      </c>
      <c r="G19" s="41">
        <v>0.53</v>
      </c>
      <c r="H19" s="42">
        <v>1</v>
      </c>
      <c r="I19" s="41">
        <f t="shared" si="4"/>
        <v>0.53</v>
      </c>
      <c r="J19" s="42">
        <f t="shared" si="6"/>
        <v>0.88821853527735906</v>
      </c>
      <c r="K19" s="57" t="s">
        <v>314</v>
      </c>
    </row>
    <row r="20" spans="1:11" ht="16.5" customHeight="1">
      <c r="A20" t="s">
        <v>606</v>
      </c>
      <c r="B20" s="57" t="s">
        <v>98</v>
      </c>
      <c r="C20" s="38" t="s">
        <v>99</v>
      </c>
      <c r="D20" s="57" t="s">
        <v>82</v>
      </c>
      <c r="E20" s="38"/>
      <c r="F20" s="57" t="s">
        <v>688</v>
      </c>
      <c r="G20" s="41">
        <v>0.28999999999999998</v>
      </c>
      <c r="H20" s="42">
        <v>1</v>
      </c>
      <c r="I20" s="41">
        <f t="shared" ref="I20" si="7">G20*H20</f>
        <v>0.28999999999999998</v>
      </c>
      <c r="J20" s="42">
        <f t="shared" si="6"/>
        <v>0.48600636835930955</v>
      </c>
      <c r="K20" s="66" t="s">
        <v>100</v>
      </c>
    </row>
    <row r="21" spans="1:11">
      <c r="A21" t="s">
        <v>656</v>
      </c>
      <c r="B21" s="57" t="s">
        <v>308</v>
      </c>
      <c r="C21" s="38" t="s">
        <v>309</v>
      </c>
      <c r="D21" s="57" t="s">
        <v>82</v>
      </c>
      <c r="F21" s="57" t="s">
        <v>658</v>
      </c>
      <c r="G21" s="41">
        <v>0.32</v>
      </c>
      <c r="H21" s="42">
        <v>1</v>
      </c>
      <c r="I21" s="41">
        <f t="shared" si="4"/>
        <v>0.32</v>
      </c>
      <c r="J21" s="42">
        <f t="shared" si="6"/>
        <v>0.53628288922406586</v>
      </c>
      <c r="K21" s="57" t="s">
        <v>310</v>
      </c>
    </row>
    <row r="22" spans="1:11">
      <c r="A22" t="s">
        <v>606</v>
      </c>
      <c r="B22" s="57" t="s">
        <v>145</v>
      </c>
      <c r="C22" s="38" t="s">
        <v>146</v>
      </c>
      <c r="D22" s="57" t="s">
        <v>671</v>
      </c>
      <c r="E22" s="38"/>
      <c r="F22" s="57" t="s">
        <v>687</v>
      </c>
      <c r="G22" s="41">
        <v>0.71399999999999997</v>
      </c>
      <c r="H22" s="42">
        <v>1</v>
      </c>
      <c r="I22" s="41">
        <f t="shared" si="4"/>
        <v>0.71399999999999997</v>
      </c>
      <c r="J22" s="42">
        <f t="shared" si="6"/>
        <v>1.1965811965811968</v>
      </c>
      <c r="K22" s="57" t="s">
        <v>147</v>
      </c>
    </row>
    <row r="23" spans="1:11">
      <c r="A23" t="s">
        <v>656</v>
      </c>
      <c r="B23" s="57" t="s">
        <v>293</v>
      </c>
      <c r="C23" s="38" t="s">
        <v>294</v>
      </c>
      <c r="D23" s="57" t="s">
        <v>49</v>
      </c>
      <c r="F23" s="57" t="s">
        <v>295</v>
      </c>
      <c r="G23" s="41">
        <v>3.87</v>
      </c>
      <c r="H23" s="42">
        <v>1</v>
      </c>
      <c r="I23" s="41">
        <f t="shared" ref="I23" si="8">G23*H23</f>
        <v>3.87</v>
      </c>
      <c r="J23" s="42">
        <f t="shared" si="6"/>
        <v>6.4856711915535463</v>
      </c>
      <c r="K23" s="66" t="s">
        <v>296</v>
      </c>
    </row>
    <row r="24" spans="1:11">
      <c r="A24" t="s">
        <v>606</v>
      </c>
      <c r="B24" s="57" t="s">
        <v>273</v>
      </c>
      <c r="C24" s="38" t="s">
        <v>274</v>
      </c>
      <c r="D24" s="57" t="s">
        <v>657</v>
      </c>
      <c r="F24" s="57" t="s">
        <v>683</v>
      </c>
      <c r="G24" s="41">
        <v>0.58199999999999996</v>
      </c>
      <c r="H24" s="42">
        <v>1</v>
      </c>
      <c r="I24" s="41">
        <f t="shared" si="4"/>
        <v>0.58199999999999996</v>
      </c>
      <c r="J24" s="42">
        <f t="shared" si="6"/>
        <v>0.97536450477626968</v>
      </c>
      <c r="K24" s="66" t="s">
        <v>272</v>
      </c>
    </row>
    <row r="25" spans="1:11">
      <c r="A25" t="s">
        <v>606</v>
      </c>
      <c r="B25" s="57" t="s">
        <v>679</v>
      </c>
      <c r="C25" s="38" t="s">
        <v>680</v>
      </c>
      <c r="D25" s="57" t="s">
        <v>681</v>
      </c>
      <c r="F25" s="57" t="s">
        <v>682</v>
      </c>
      <c r="K25" s="66"/>
    </row>
    <row r="26" spans="1:11">
      <c r="A26" t="s">
        <v>606</v>
      </c>
      <c r="B26" s="57" t="s">
        <v>109</v>
      </c>
      <c r="C26" s="38" t="s">
        <v>148</v>
      </c>
      <c r="D26" s="57" t="s">
        <v>110</v>
      </c>
      <c r="E26" s="38"/>
      <c r="F26" s="57" t="s">
        <v>684</v>
      </c>
      <c r="G26" s="41">
        <v>1.395</v>
      </c>
      <c r="H26" s="42">
        <v>1</v>
      </c>
      <c r="I26" s="41">
        <f>G26*H26</f>
        <v>1.395</v>
      </c>
      <c r="J26" s="42">
        <f t="shared" ref="J26:J27" si="9">(I26/$I$46)*100</f>
        <v>2.337858220211162</v>
      </c>
      <c r="K26" s="57" t="s">
        <v>111</v>
      </c>
    </row>
    <row r="27" spans="1:11">
      <c r="A27" t="s">
        <v>606</v>
      </c>
      <c r="B27" s="57" t="s">
        <v>329</v>
      </c>
      <c r="C27" s="38" t="s">
        <v>330</v>
      </c>
      <c r="D27" s="57" t="s">
        <v>110</v>
      </c>
      <c r="F27" s="57" t="s">
        <v>328</v>
      </c>
      <c r="G27" s="41">
        <v>0.51</v>
      </c>
      <c r="H27" s="42">
        <v>1</v>
      </c>
      <c r="I27" s="41">
        <f>G27*H27</f>
        <v>0.51</v>
      </c>
      <c r="J27" s="42">
        <f t="shared" si="9"/>
        <v>0.854700854700855</v>
      </c>
      <c r="K27" s="57" t="s">
        <v>331</v>
      </c>
    </row>
    <row r="28" spans="1:11">
      <c r="A28" t="s">
        <v>606</v>
      </c>
      <c r="B28" s="57" t="s">
        <v>197</v>
      </c>
      <c r="C28" s="38" t="s">
        <v>201</v>
      </c>
      <c r="D28" s="57" t="s">
        <v>206</v>
      </c>
      <c r="E28" s="38"/>
      <c r="F28" s="57" t="s">
        <v>685</v>
      </c>
      <c r="G28" s="41">
        <v>0.5</v>
      </c>
      <c r="H28" s="42">
        <v>2</v>
      </c>
      <c r="I28" s="41">
        <f t="shared" ref="I28" si="10">G28*H28</f>
        <v>1</v>
      </c>
      <c r="J28" s="42">
        <f t="shared" ref="J28:J37" si="11">(I28/$I$46)*100</f>
        <v>1.6758840288252057</v>
      </c>
      <c r="K28" s="66" t="s">
        <v>198</v>
      </c>
    </row>
    <row r="29" spans="1:11">
      <c r="B29" s="57" t="s">
        <v>399</v>
      </c>
      <c r="C29" s="38" t="s">
        <v>397</v>
      </c>
      <c r="D29" s="57" t="s">
        <v>396</v>
      </c>
      <c r="E29" s="38"/>
      <c r="F29" s="68" t="s">
        <v>398</v>
      </c>
      <c r="G29" s="41">
        <v>4.51</v>
      </c>
      <c r="H29" s="42">
        <v>1</v>
      </c>
      <c r="I29" s="41">
        <f t="shared" ref="I29" si="12">G29*H29</f>
        <v>4.51</v>
      </c>
      <c r="J29" s="42">
        <f t="shared" si="11"/>
        <v>7.558236970001678</v>
      </c>
      <c r="K29" s="66" t="s">
        <v>332</v>
      </c>
    </row>
    <row r="30" spans="1:11">
      <c r="B30" s="57" t="s">
        <v>401</v>
      </c>
      <c r="C30" s="38" t="s">
        <v>402</v>
      </c>
      <c r="D30" s="57" t="s">
        <v>400</v>
      </c>
      <c r="E30" s="38"/>
      <c r="F30" s="68" t="s">
        <v>403</v>
      </c>
      <c r="G30" s="41">
        <v>0.64</v>
      </c>
      <c r="H30" s="42">
        <v>2</v>
      </c>
      <c r="I30" s="41">
        <f t="shared" ref="I30" si="13">G30*H30</f>
        <v>1.28</v>
      </c>
      <c r="J30" s="42">
        <f t="shared" si="11"/>
        <v>2.1451315568962634</v>
      </c>
      <c r="K30" s="66" t="s">
        <v>332</v>
      </c>
    </row>
    <row r="31" spans="1:11">
      <c r="B31" s="66" t="s">
        <v>404</v>
      </c>
      <c r="C31" s="38" t="s">
        <v>405</v>
      </c>
      <c r="D31" s="57" t="s">
        <v>407</v>
      </c>
      <c r="E31" s="38"/>
      <c r="F31" s="68" t="s">
        <v>406</v>
      </c>
      <c r="G31" s="41">
        <v>0.3</v>
      </c>
      <c r="H31" s="42">
        <v>1</v>
      </c>
      <c r="I31" s="41">
        <f t="shared" ref="I31" si="14">G31*H31</f>
        <v>0.3</v>
      </c>
      <c r="J31" s="42">
        <f t="shared" si="11"/>
        <v>0.50276520864756169</v>
      </c>
      <c r="K31" s="66" t="s">
        <v>332</v>
      </c>
    </row>
    <row r="32" spans="1:11">
      <c r="B32" s="66" t="s">
        <v>408</v>
      </c>
      <c r="C32" s="38" t="s">
        <v>409</v>
      </c>
      <c r="D32" s="57" t="s">
        <v>410</v>
      </c>
      <c r="E32" s="38"/>
      <c r="F32" s="68" t="s">
        <v>411</v>
      </c>
      <c r="G32" s="41">
        <v>0.57999999999999996</v>
      </c>
      <c r="H32" s="42">
        <v>1</v>
      </c>
      <c r="I32" s="41">
        <f t="shared" ref="I32:I36" si="15">G32*H32</f>
        <v>0.57999999999999996</v>
      </c>
      <c r="J32" s="42">
        <f t="shared" si="11"/>
        <v>0.9720127367186191</v>
      </c>
      <c r="K32" s="66" t="s">
        <v>332</v>
      </c>
    </row>
    <row r="33" spans="1:11">
      <c r="A33" t="s">
        <v>606</v>
      </c>
      <c r="B33" s="66" t="s">
        <v>443</v>
      </c>
      <c r="C33" s="38" t="s">
        <v>444</v>
      </c>
      <c r="D33" s="57" t="s">
        <v>445</v>
      </c>
      <c r="E33" s="38"/>
      <c r="F33" s="68" t="s">
        <v>639</v>
      </c>
      <c r="G33" s="41">
        <v>0.17</v>
      </c>
      <c r="H33" s="42">
        <v>1</v>
      </c>
      <c r="I33" s="41">
        <f>G33*H33</f>
        <v>0.17</v>
      </c>
      <c r="J33" s="42">
        <f t="shared" si="11"/>
        <v>0.28490028490028502</v>
      </c>
      <c r="K33" s="66" t="s">
        <v>446</v>
      </c>
    </row>
    <row r="34" spans="1:11">
      <c r="B34" s="66" t="s">
        <v>448</v>
      </c>
      <c r="C34" s="38" t="s">
        <v>447</v>
      </c>
      <c r="D34" s="57" t="s">
        <v>445</v>
      </c>
      <c r="E34" s="38"/>
      <c r="F34" s="72" t="s">
        <v>686</v>
      </c>
      <c r="G34" s="41">
        <v>0.17499999999999999</v>
      </c>
      <c r="H34" s="42">
        <v>1</v>
      </c>
      <c r="I34" s="41">
        <f>G34*H34</f>
        <v>0.17499999999999999</v>
      </c>
      <c r="J34" s="42">
        <f t="shared" si="11"/>
        <v>0.29327970504441098</v>
      </c>
      <c r="K34" s="66"/>
    </row>
    <row r="35" spans="1:11">
      <c r="B35" s="66" t="s">
        <v>439</v>
      </c>
      <c r="C35" s="38" t="s">
        <v>438</v>
      </c>
      <c r="D35" s="57" t="s">
        <v>440</v>
      </c>
      <c r="E35" s="38"/>
      <c r="F35" s="68" t="s">
        <v>441</v>
      </c>
      <c r="G35" s="41">
        <v>0.153</v>
      </c>
      <c r="H35" s="42">
        <v>1</v>
      </c>
      <c r="I35" s="41">
        <f t="shared" si="15"/>
        <v>0.153</v>
      </c>
      <c r="J35" s="42">
        <f t="shared" si="11"/>
        <v>0.25641025641025644</v>
      </c>
      <c r="K35" s="66" t="s">
        <v>442</v>
      </c>
    </row>
    <row r="36" spans="1:11">
      <c r="B36" s="66" t="s">
        <v>452</v>
      </c>
      <c r="C36" s="38" t="s">
        <v>453</v>
      </c>
      <c r="D36" s="57" t="s">
        <v>412</v>
      </c>
      <c r="E36" s="38"/>
      <c r="F36" s="68" t="s">
        <v>454</v>
      </c>
      <c r="G36" s="41">
        <v>2.5</v>
      </c>
      <c r="H36" s="42">
        <v>1</v>
      </c>
      <c r="I36" s="41">
        <f t="shared" si="15"/>
        <v>2.5</v>
      </c>
      <c r="J36" s="42">
        <f t="shared" si="11"/>
        <v>4.189710072063014</v>
      </c>
      <c r="K36" s="66"/>
    </row>
    <row r="37" spans="1:11">
      <c r="A37" t="s">
        <v>606</v>
      </c>
      <c r="B37" s="57" t="s">
        <v>393</v>
      </c>
      <c r="C37" s="38" t="s">
        <v>415</v>
      </c>
      <c r="D37" s="57" t="s">
        <v>412</v>
      </c>
      <c r="E37" s="38"/>
      <c r="F37" s="57" t="s">
        <v>416</v>
      </c>
      <c r="G37" s="41">
        <v>0.27600000000000002</v>
      </c>
      <c r="H37" s="42">
        <v>4</v>
      </c>
      <c r="I37" s="41">
        <f t="shared" ref="I37" si="16">G37*H37</f>
        <v>1.1040000000000001</v>
      </c>
      <c r="J37" s="42">
        <f t="shared" si="11"/>
        <v>1.8501759678230274</v>
      </c>
      <c r="K37" s="66"/>
    </row>
    <row r="39" spans="1:11" ht="17.25" customHeight="1">
      <c r="C39" s="38"/>
      <c r="E39" s="38"/>
      <c r="K39" s="66"/>
    </row>
    <row r="40" spans="1:11">
      <c r="C40" s="38"/>
      <c r="E40" s="38"/>
      <c r="K40" s="66"/>
    </row>
    <row r="41" spans="1:11">
      <c r="C41" s="38"/>
      <c r="E41" s="38"/>
      <c r="K41" s="66"/>
    </row>
    <row r="42" spans="1:11">
      <c r="C42" s="38"/>
      <c r="E42" s="38"/>
      <c r="K42" s="66"/>
    </row>
    <row r="43" spans="1:11">
      <c r="C43" s="38"/>
      <c r="E43" s="38"/>
    </row>
    <row r="44" spans="1:11">
      <c r="B44" s="59"/>
    </row>
    <row r="45" spans="1:11">
      <c r="A45" s="60"/>
      <c r="B45" s="60"/>
      <c r="C45" s="60"/>
      <c r="D45" s="43"/>
      <c r="E45" s="13" t="s">
        <v>119</v>
      </c>
      <c r="F45" s="58"/>
      <c r="G45" s="62"/>
      <c r="H45" s="63"/>
      <c r="I45" s="62" t="s">
        <v>97</v>
      </c>
      <c r="J45" s="64" t="s">
        <v>16</v>
      </c>
    </row>
    <row r="46" spans="1:11">
      <c r="E46" s="2">
        <f>SUMIF(E8:E43, "ISOLATION",I8:I43)</f>
        <v>0</v>
      </c>
      <c r="I46" s="41">
        <f>SUM(I2:I43)</f>
        <v>59.669999999999987</v>
      </c>
      <c r="J46" s="42">
        <f>SUM(J2:J44)</f>
        <v>100.00000000000004</v>
      </c>
    </row>
    <row r="50" spans="1:11" s="80" customFormat="1">
      <c r="B50" s="81" t="s">
        <v>664</v>
      </c>
      <c r="C50" s="82" t="s">
        <v>665</v>
      </c>
      <c r="D50" s="81" t="s">
        <v>657</v>
      </c>
      <c r="E50" s="83"/>
      <c r="F50" s="81" t="s">
        <v>667</v>
      </c>
      <c r="G50" s="84">
        <v>1.06</v>
      </c>
      <c r="H50" s="85">
        <v>1</v>
      </c>
      <c r="I50" s="84"/>
      <c r="J50" s="85"/>
      <c r="K50" s="81" t="s">
        <v>666</v>
      </c>
    </row>
    <row r="51" spans="1:11" s="80" customFormat="1">
      <c r="B51" s="81" t="s">
        <v>672</v>
      </c>
      <c r="C51" s="82" t="s">
        <v>665</v>
      </c>
      <c r="D51" s="81" t="s">
        <v>657</v>
      </c>
      <c r="E51" s="83"/>
      <c r="F51" s="81" t="s">
        <v>673</v>
      </c>
      <c r="G51" s="84">
        <v>0.96</v>
      </c>
      <c r="H51" s="85">
        <v>1</v>
      </c>
      <c r="I51" s="84"/>
      <c r="J51" s="85"/>
      <c r="K51" s="81" t="s">
        <v>674</v>
      </c>
    </row>
    <row r="52" spans="1:11" s="80" customFormat="1">
      <c r="B52" s="81" t="s">
        <v>668</v>
      </c>
      <c r="C52" s="82" t="s">
        <v>669</v>
      </c>
      <c r="D52" s="81" t="s">
        <v>657</v>
      </c>
      <c r="E52" s="83"/>
      <c r="F52" s="81" t="s">
        <v>670</v>
      </c>
      <c r="G52" s="84">
        <v>1.4</v>
      </c>
      <c r="H52" s="85">
        <v>1</v>
      </c>
      <c r="I52" s="84"/>
      <c r="J52" s="85"/>
      <c r="K52" s="81"/>
    </row>
    <row r="53" spans="1:11" s="80" customFormat="1">
      <c r="B53" s="81" t="s">
        <v>661</v>
      </c>
      <c r="C53" s="82" t="s">
        <v>662</v>
      </c>
      <c r="D53" s="81" t="s">
        <v>657</v>
      </c>
      <c r="E53" s="83"/>
      <c r="F53" s="81" t="s">
        <v>660</v>
      </c>
      <c r="G53" s="84">
        <v>1.94</v>
      </c>
      <c r="H53" s="85">
        <v>1</v>
      </c>
      <c r="I53" s="84"/>
      <c r="J53" s="85"/>
      <c r="K53" s="81" t="s">
        <v>663</v>
      </c>
    </row>
    <row r="54" spans="1:11" s="80" customFormat="1">
      <c r="B54" s="81" t="s">
        <v>675</v>
      </c>
      <c r="C54" s="82" t="s">
        <v>696</v>
      </c>
      <c r="D54" s="81" t="s">
        <v>657</v>
      </c>
      <c r="E54" s="83"/>
      <c r="F54" s="81" t="s">
        <v>677</v>
      </c>
      <c r="G54" s="84">
        <v>0.63100000000000001</v>
      </c>
      <c r="H54" s="85">
        <v>1</v>
      </c>
      <c r="I54" s="84"/>
      <c r="J54" s="85"/>
      <c r="K54" s="81" t="s">
        <v>676</v>
      </c>
    </row>
    <row r="55" spans="1:11" s="80" customFormat="1">
      <c r="B55" s="81" t="s">
        <v>678</v>
      </c>
      <c r="C55" s="82" t="s">
        <v>697</v>
      </c>
      <c r="D55" s="81" t="s">
        <v>657</v>
      </c>
      <c r="E55" s="83"/>
      <c r="F55" s="81" t="s">
        <v>677</v>
      </c>
      <c r="G55" s="84">
        <v>1.1499999999999999</v>
      </c>
      <c r="H55" s="85">
        <v>1</v>
      </c>
      <c r="I55" s="84"/>
      <c r="J55" s="85"/>
      <c r="K55" s="81"/>
    </row>
    <row r="56" spans="1:11" s="80" customFormat="1">
      <c r="B56" s="81" t="s">
        <v>698</v>
      </c>
      <c r="C56" s="82" t="s">
        <v>699</v>
      </c>
      <c r="D56" s="81" t="s">
        <v>657</v>
      </c>
      <c r="E56" s="83"/>
      <c r="F56" s="81" t="s">
        <v>702</v>
      </c>
      <c r="G56" s="84">
        <v>1.57</v>
      </c>
      <c r="H56" s="85"/>
      <c r="I56" s="84"/>
      <c r="J56" s="85"/>
      <c r="K56" s="81"/>
    </row>
    <row r="57" spans="1:11" s="80" customFormat="1">
      <c r="B57" s="81" t="s">
        <v>700</v>
      </c>
      <c r="C57" s="82" t="s">
        <v>701</v>
      </c>
      <c r="D57" s="81" t="s">
        <v>657</v>
      </c>
      <c r="E57" s="83"/>
      <c r="F57" s="81" t="s">
        <v>703</v>
      </c>
      <c r="G57" s="84">
        <v>1.93</v>
      </c>
      <c r="H57" s="85"/>
      <c r="I57" s="84"/>
      <c r="J57" s="85"/>
      <c r="K57" s="81"/>
    </row>
    <row r="58" spans="1:11">
      <c r="C58" s="38"/>
    </row>
    <row r="59" spans="1:11">
      <c r="A59" t="s">
        <v>606</v>
      </c>
      <c r="B59" s="57" t="s">
        <v>595</v>
      </c>
      <c r="C59" s="38" t="s">
        <v>597</v>
      </c>
      <c r="D59" s="57" t="s">
        <v>82</v>
      </c>
      <c r="F59" s="57" t="s">
        <v>693</v>
      </c>
      <c r="G59" s="41">
        <v>0.4</v>
      </c>
      <c r="H59" s="42">
        <v>1</v>
      </c>
      <c r="I59" s="41">
        <f>G59*H59</f>
        <v>0.4</v>
      </c>
      <c r="J59" s="42">
        <f>(I59/$I$46)*100</f>
        <v>0.67035361153008233</v>
      </c>
      <c r="K59" s="57" t="s">
        <v>596</v>
      </c>
    </row>
    <row r="60" spans="1:11">
      <c r="B60" s="57" t="s">
        <v>595</v>
      </c>
      <c r="C60" s="38" t="s">
        <v>598</v>
      </c>
      <c r="D60" s="57" t="s">
        <v>82</v>
      </c>
      <c r="F60" s="57" t="s">
        <v>600</v>
      </c>
      <c r="G60" s="41">
        <v>0.41</v>
      </c>
      <c r="H60" s="42">
        <v>1</v>
      </c>
      <c r="I60" s="41">
        <f t="shared" ref="I60" si="17">G60*H60</f>
        <v>0.41</v>
      </c>
      <c r="J60" s="42">
        <f t="shared" ref="J60" si="18">(I60/$I$46)*100</f>
        <v>0.68711245181833425</v>
      </c>
      <c r="K60" s="57" t="s">
        <v>599</v>
      </c>
    </row>
    <row r="61" spans="1:11">
      <c r="B61" s="57" t="s">
        <v>81</v>
      </c>
      <c r="C61" s="38" t="s">
        <v>78</v>
      </c>
      <c r="D61" s="57" t="s">
        <v>210</v>
      </c>
      <c r="E61" s="38"/>
      <c r="F61" s="57" t="s">
        <v>271</v>
      </c>
      <c r="G61" s="41">
        <v>7.72</v>
      </c>
      <c r="H61" s="42">
        <v>1</v>
      </c>
      <c r="I61" s="41">
        <f>G61*H61</f>
        <v>7.72</v>
      </c>
      <c r="J61" s="42">
        <f>(I61/$I$46)*100</f>
        <v>12.937824702530587</v>
      </c>
      <c r="K61" s="57" t="s">
        <v>79</v>
      </c>
    </row>
    <row r="62" spans="1:11">
      <c r="B62" s="57" t="s">
        <v>651</v>
      </c>
      <c r="C62" s="38" t="s">
        <v>652</v>
      </c>
      <c r="E62" s="38"/>
      <c r="F62" s="57" t="s">
        <v>653</v>
      </c>
    </row>
    <row r="63" spans="1:11">
      <c r="B63" s="57" t="s">
        <v>464</v>
      </c>
      <c r="C63" s="38" t="s">
        <v>463</v>
      </c>
      <c r="D63" s="57" t="s">
        <v>465</v>
      </c>
      <c r="E63" s="38"/>
      <c r="F63" s="57" t="s">
        <v>462</v>
      </c>
      <c r="G63" s="41">
        <v>0.17399999999999999</v>
      </c>
      <c r="H63" s="42">
        <v>1</v>
      </c>
      <c r="I63" s="41">
        <f>G63*H63</f>
        <v>0.17399999999999999</v>
      </c>
      <c r="J63" s="42">
        <f>(I63/$I$46)*100</f>
        <v>0.2916038210155858</v>
      </c>
      <c r="K63" s="57" t="s">
        <v>466</v>
      </c>
    </row>
    <row r="64" spans="1:11">
      <c r="B64" s="57" t="s">
        <v>457</v>
      </c>
      <c r="C64" s="38" t="s">
        <v>459</v>
      </c>
      <c r="D64" s="57" t="s">
        <v>21</v>
      </c>
      <c r="F64" s="57" t="s">
        <v>458</v>
      </c>
      <c r="G64" s="41">
        <v>1.28</v>
      </c>
      <c r="H64" s="42">
        <v>1</v>
      </c>
      <c r="I64" s="41">
        <f t="shared" ref="I64" si="19">G64*H64</f>
        <v>1.28</v>
      </c>
      <c r="J64" s="42">
        <f>(I64/$I$46)*100</f>
        <v>2.1451315568962634</v>
      </c>
      <c r="K64" s="57" t="s">
        <v>460</v>
      </c>
    </row>
    <row r="65" spans="2:11">
      <c r="B65" s="57" t="s">
        <v>455</v>
      </c>
      <c r="C65" s="38" t="s">
        <v>456</v>
      </c>
      <c r="D65" s="57" t="s">
        <v>209</v>
      </c>
      <c r="E65" s="38"/>
      <c r="F65" s="57" t="s">
        <v>238</v>
      </c>
      <c r="G65" s="41">
        <v>1.58</v>
      </c>
      <c r="H65" s="42">
        <v>1</v>
      </c>
      <c r="I65" s="41">
        <f>G65*H65</f>
        <v>1.58</v>
      </c>
      <c r="J65" s="42">
        <f>(I65/$I$46)*100</f>
        <v>2.647896765543825</v>
      </c>
      <c r="K65" s="57" t="s">
        <v>68</v>
      </c>
    </row>
    <row r="66" spans="2:11">
      <c r="B66" s="66" t="s">
        <v>439</v>
      </c>
      <c r="C66" s="38" t="s">
        <v>438</v>
      </c>
      <c r="D66" s="57" t="s">
        <v>440</v>
      </c>
      <c r="E66" s="38"/>
      <c r="F66" s="68" t="s">
        <v>441</v>
      </c>
      <c r="G66" s="41">
        <v>0.153</v>
      </c>
      <c r="H66" s="42">
        <v>1</v>
      </c>
      <c r="I66" s="41">
        <f t="shared" ref="I66" si="20">G66*H66</f>
        <v>0.153</v>
      </c>
      <c r="J66" s="42">
        <f t="shared" ref="J66" si="21">(I66/$I$46)*100</f>
        <v>0.25641025641025644</v>
      </c>
      <c r="K66" s="66" t="s">
        <v>442</v>
      </c>
    </row>
    <row r="67" spans="2:11">
      <c r="B67" s="57" t="s">
        <v>435</v>
      </c>
      <c r="C67" s="38" t="s">
        <v>436</v>
      </c>
      <c r="D67" s="57" t="s">
        <v>437</v>
      </c>
      <c r="E67" s="38"/>
      <c r="F67" s="57" t="s">
        <v>433</v>
      </c>
      <c r="G67" s="41">
        <v>1.4</v>
      </c>
      <c r="H67" s="42">
        <v>1</v>
      </c>
      <c r="I67" s="41">
        <f t="shared" ref="I67" si="22">G67*H67</f>
        <v>1.4</v>
      </c>
      <c r="J67" s="42">
        <f>(I67/$I$46)*100</f>
        <v>2.3462376403552878</v>
      </c>
      <c r="K67" s="57" t="s">
        <v>434</v>
      </c>
    </row>
    <row r="68" spans="2:11">
      <c r="B68" s="57" t="s">
        <v>388</v>
      </c>
      <c r="C68" s="38" t="s">
        <v>389</v>
      </c>
      <c r="D68" s="57" t="s">
        <v>385</v>
      </c>
      <c r="F68" s="57" t="s">
        <v>386</v>
      </c>
      <c r="G68" s="41">
        <v>1.68</v>
      </c>
      <c r="H68" s="42">
        <v>1</v>
      </c>
      <c r="I68" s="41">
        <f>G68*H68</f>
        <v>1.68</v>
      </c>
      <c r="J68" s="42">
        <f>(I68/$I$46)*100</f>
        <v>2.8154851684263451</v>
      </c>
      <c r="K68" s="57" t="s">
        <v>387</v>
      </c>
    </row>
    <row r="69" spans="2:11">
      <c r="B69" s="57" t="s">
        <v>424</v>
      </c>
      <c r="C69" s="38" t="s">
        <v>425</v>
      </c>
      <c r="D69" s="57" t="s">
        <v>426</v>
      </c>
      <c r="E69" s="38"/>
      <c r="F69" s="57" t="s">
        <v>427</v>
      </c>
      <c r="G69" s="41">
        <v>0.27</v>
      </c>
      <c r="H69" s="42">
        <v>1</v>
      </c>
      <c r="I69" s="41">
        <f>G69*H69</f>
        <v>0.27</v>
      </c>
      <c r="J69" s="42">
        <f>(I69/$I$46)*100</f>
        <v>0.45248868778280554</v>
      </c>
      <c r="K69" s="57" t="s">
        <v>428</v>
      </c>
    </row>
    <row r="70" spans="2:11">
      <c r="B70" s="57" t="s">
        <v>419</v>
      </c>
      <c r="C70" s="38" t="s">
        <v>417</v>
      </c>
      <c r="D70" s="57" t="s">
        <v>192</v>
      </c>
      <c r="E70" s="38"/>
      <c r="F70" s="57" t="s">
        <v>418</v>
      </c>
      <c r="G70" s="41">
        <v>1.64</v>
      </c>
      <c r="H70" s="42">
        <v>1</v>
      </c>
      <c r="I70" s="41">
        <f>G70*H70</f>
        <v>1.64</v>
      </c>
      <c r="J70" s="42">
        <f>(I70/$I$46)*100</f>
        <v>2.748449807273337</v>
      </c>
      <c r="K70" s="57" t="s">
        <v>196</v>
      </c>
    </row>
    <row r="71" spans="2:11">
      <c r="B71" s="57" t="s">
        <v>421</v>
      </c>
      <c r="C71" s="38" t="s">
        <v>423</v>
      </c>
      <c r="D71" s="57" t="s">
        <v>422</v>
      </c>
      <c r="E71" s="38"/>
      <c r="F71" s="57" t="s">
        <v>420</v>
      </c>
      <c r="G71" s="41">
        <v>1.07</v>
      </c>
      <c r="H71" s="42">
        <v>1</v>
      </c>
      <c r="I71" s="41">
        <f t="shared" ref="I71" si="23">G71*H71</f>
        <v>1.07</v>
      </c>
      <c r="J71" s="42">
        <f t="shared" ref="J71" si="24">(I71/$I$46)*100</f>
        <v>1.79319591084297</v>
      </c>
    </row>
    <row r="72" spans="2:11">
      <c r="B72" s="57" t="s">
        <v>429</v>
      </c>
      <c r="C72" s="38" t="s">
        <v>430</v>
      </c>
      <c r="D72" s="57" t="s">
        <v>123</v>
      </c>
      <c r="E72" s="38"/>
      <c r="F72" s="71" t="s">
        <v>431</v>
      </c>
      <c r="G72" s="41">
        <v>3.63</v>
      </c>
      <c r="H72" s="42">
        <v>1</v>
      </c>
      <c r="I72" s="41">
        <f>G72*H72</f>
        <v>3.63</v>
      </c>
      <c r="J72" s="42">
        <f>(I72/$I$46)*100</f>
        <v>6.0834590246354967</v>
      </c>
      <c r="K72" s="57" t="s">
        <v>432</v>
      </c>
    </row>
    <row r="73" spans="2:11">
      <c r="B73" s="57" t="s">
        <v>424</v>
      </c>
      <c r="C73" s="38" t="s">
        <v>425</v>
      </c>
      <c r="D73" s="57" t="s">
        <v>426</v>
      </c>
      <c r="E73" s="38"/>
      <c r="F73" s="57" t="s">
        <v>427</v>
      </c>
      <c r="G73" s="41">
        <v>0.27</v>
      </c>
      <c r="H73" s="42">
        <v>1</v>
      </c>
      <c r="I73" s="41">
        <f>G73*H73</f>
        <v>0.27</v>
      </c>
      <c r="J73" s="42">
        <f>(I73/$I$46)*100</f>
        <v>0.45248868778280554</v>
      </c>
      <c r="K73" s="57" t="s">
        <v>428</v>
      </c>
    </row>
    <row r="74" spans="2:11">
      <c r="B74" s="57" t="s">
        <v>388</v>
      </c>
      <c r="C74" s="38" t="s">
        <v>389</v>
      </c>
      <c r="D74" s="57" t="s">
        <v>385</v>
      </c>
      <c r="F74" s="57" t="s">
        <v>386</v>
      </c>
      <c r="G74" s="41">
        <v>1.68</v>
      </c>
      <c r="H74" s="42">
        <v>1</v>
      </c>
      <c r="I74" s="41">
        <f t="shared" ref="I74" si="25">G74*H74</f>
        <v>1.68</v>
      </c>
      <c r="J74" s="42">
        <f t="shared" ref="J74" si="26">(I74/$I$46)*100</f>
        <v>2.8154851684263451</v>
      </c>
      <c r="K74" s="57" t="s">
        <v>387</v>
      </c>
    </row>
    <row r="75" spans="2:11">
      <c r="B75" s="57" t="s">
        <v>419</v>
      </c>
      <c r="C75" s="38" t="s">
        <v>417</v>
      </c>
      <c r="D75" s="57" t="s">
        <v>192</v>
      </c>
      <c r="E75" s="38"/>
      <c r="F75" s="57" t="s">
        <v>418</v>
      </c>
      <c r="G75" s="41">
        <v>1.64</v>
      </c>
      <c r="H75" s="42">
        <v>1</v>
      </c>
      <c r="I75" s="41">
        <f t="shared" ref="I75" si="27">G75*H75</f>
        <v>1.64</v>
      </c>
      <c r="J75" s="42">
        <f t="shared" ref="J75" si="28">(I75/$I$46)*100</f>
        <v>2.748449807273337</v>
      </c>
      <c r="K75" s="57" t="s">
        <v>196</v>
      </c>
    </row>
    <row r="76" spans="2:11">
      <c r="B76" s="57" t="s">
        <v>194</v>
      </c>
      <c r="C76" s="38" t="s">
        <v>195</v>
      </c>
      <c r="D76" s="57" t="s">
        <v>192</v>
      </c>
      <c r="E76" s="38"/>
      <c r="F76" s="57" t="s">
        <v>248</v>
      </c>
      <c r="G76" s="41">
        <v>2.86</v>
      </c>
      <c r="H76" s="42">
        <v>1</v>
      </c>
      <c r="I76" s="41">
        <f t="shared" ref="I76" si="29">G76*H76</f>
        <v>2.86</v>
      </c>
      <c r="J76" s="42">
        <f t="shared" ref="J76" si="30">(I76/$I$46)*100</f>
        <v>4.7930283224400876</v>
      </c>
      <c r="K76" s="57" t="s">
        <v>196</v>
      </c>
    </row>
    <row r="77" spans="2:11">
      <c r="B77" s="57" t="s">
        <v>65</v>
      </c>
      <c r="C77" s="38" t="s">
        <v>66</v>
      </c>
      <c r="D77" s="57" t="s">
        <v>275</v>
      </c>
      <c r="E77" s="38"/>
      <c r="F77" s="57" t="s">
        <v>640</v>
      </c>
      <c r="G77" s="41">
        <v>0.13600000000000001</v>
      </c>
      <c r="H77" s="42">
        <v>2</v>
      </c>
      <c r="I77" s="41">
        <f>G77*H77</f>
        <v>0.27200000000000002</v>
      </c>
      <c r="J77" s="42">
        <f>(I77/$I$46)*100</f>
        <v>0.45584045584045596</v>
      </c>
      <c r="K77" s="57" t="s">
        <v>67</v>
      </c>
    </row>
    <row r="78" spans="2:11">
      <c r="B78" s="66" t="s">
        <v>450</v>
      </c>
      <c r="C78" s="38" t="s">
        <v>449</v>
      </c>
      <c r="D78" s="57" t="s">
        <v>412</v>
      </c>
      <c r="E78" s="38"/>
      <c r="F78" s="68" t="s">
        <v>461</v>
      </c>
      <c r="G78" s="41">
        <v>1.44</v>
      </c>
      <c r="H78" s="42">
        <v>2</v>
      </c>
      <c r="I78" s="41">
        <f>G78*H78</f>
        <v>2.88</v>
      </c>
      <c r="J78" s="42">
        <f>(I78/$I$46)*100</f>
        <v>4.8265460030165919</v>
      </c>
      <c r="K78" s="66" t="s">
        <v>451</v>
      </c>
    </row>
    <row r="79" spans="2:11">
      <c r="B79" s="57" t="s">
        <v>393</v>
      </c>
      <c r="C79" s="38" t="s">
        <v>414</v>
      </c>
      <c r="D79" s="57" t="s">
        <v>412</v>
      </c>
      <c r="E79" s="38"/>
      <c r="F79" s="57" t="s">
        <v>413</v>
      </c>
      <c r="G79" s="41">
        <v>0.21099999999999999</v>
      </c>
      <c r="H79" s="42">
        <v>4</v>
      </c>
      <c r="I79" s="41">
        <f>G79*H79</f>
        <v>0.84399999999999997</v>
      </c>
      <c r="J79" s="42">
        <f>(I79/$I$46)*100</f>
        <v>1.4144461203284735</v>
      </c>
      <c r="K79" s="66"/>
    </row>
    <row r="80" spans="2:11">
      <c r="B80" s="57" t="s">
        <v>393</v>
      </c>
      <c r="C80" s="38" t="s">
        <v>395</v>
      </c>
      <c r="D80" s="57" t="s">
        <v>412</v>
      </c>
      <c r="E80" s="38"/>
      <c r="F80" s="57" t="s">
        <v>394</v>
      </c>
      <c r="G80" s="41">
        <v>0.21099999999999999</v>
      </c>
      <c r="H80" s="42">
        <v>1</v>
      </c>
      <c r="I80" s="41">
        <f t="shared" ref="I80:I81" si="31">G80*H80</f>
        <v>0.21099999999999999</v>
      </c>
      <c r="J80" s="42">
        <f t="shared" ref="J80:J81" si="32">(I80/$I$46)*100</f>
        <v>0.35361153008211837</v>
      </c>
      <c r="K80" s="66" t="s">
        <v>332</v>
      </c>
    </row>
    <row r="81" spans="2:11">
      <c r="B81" s="57" t="s">
        <v>393</v>
      </c>
      <c r="C81" s="38" t="s">
        <v>415</v>
      </c>
      <c r="D81" s="57" t="s">
        <v>412</v>
      </c>
      <c r="E81" s="38"/>
      <c r="F81" s="57" t="s">
        <v>416</v>
      </c>
      <c r="G81" s="41">
        <v>0.27600000000000002</v>
      </c>
      <c r="H81" s="42">
        <v>1</v>
      </c>
      <c r="I81" s="41">
        <f t="shared" si="31"/>
        <v>0.27600000000000002</v>
      </c>
      <c r="J81" s="42">
        <f t="shared" si="32"/>
        <v>0.46254399195575685</v>
      </c>
      <c r="K81" s="66"/>
    </row>
    <row r="82" spans="2:11">
      <c r="B82" s="57" t="s">
        <v>186</v>
      </c>
      <c r="C82" s="38" t="s">
        <v>188</v>
      </c>
      <c r="D82" s="57" t="s">
        <v>182</v>
      </c>
      <c r="E82" s="38"/>
      <c r="F82" s="57" t="s">
        <v>187</v>
      </c>
      <c r="G82" s="41">
        <v>3.1</v>
      </c>
      <c r="H82" s="42">
        <v>1</v>
      </c>
      <c r="I82" s="41">
        <f>G82*H82</f>
        <v>3.1</v>
      </c>
      <c r="J82" s="42">
        <f>(I82/$I$46)*100</f>
        <v>5.1952404893581372</v>
      </c>
      <c r="K82" s="57" t="s">
        <v>189</v>
      </c>
    </row>
    <row r="83" spans="2:11">
      <c r="B83" s="57" t="s">
        <v>280</v>
      </c>
      <c r="C83" s="38" t="s">
        <v>281</v>
      </c>
      <c r="D83" s="57" t="s">
        <v>282</v>
      </c>
      <c r="F83" s="57" t="s">
        <v>279</v>
      </c>
      <c r="G83" s="41">
        <v>6.53</v>
      </c>
      <c r="H83" s="42">
        <v>1</v>
      </c>
      <c r="I83" s="41">
        <f>G83*H83</f>
        <v>6.53</v>
      </c>
      <c r="J83" s="42">
        <f>(I83/$I$46)*100</f>
        <v>10.943522708228594</v>
      </c>
    </row>
    <row r="84" spans="2:11">
      <c r="B84" s="57" t="s">
        <v>283</v>
      </c>
      <c r="C84" s="69" t="s">
        <v>286</v>
      </c>
      <c r="D84" s="57" t="s">
        <v>285</v>
      </c>
      <c r="F84" s="57" t="s">
        <v>284</v>
      </c>
      <c r="G84" s="41">
        <v>1.64</v>
      </c>
      <c r="H84" s="42">
        <v>1</v>
      </c>
      <c r="I84" s="41">
        <f t="shared" ref="I84" si="33">G84*H84</f>
        <v>1.64</v>
      </c>
      <c r="J84" s="42">
        <f t="shared" ref="J84" si="34">(I84/$I$46)*100</f>
        <v>2.748449807273337</v>
      </c>
      <c r="K84" s="57" t="s">
        <v>287</v>
      </c>
    </row>
    <row r="85" spans="2:11">
      <c r="B85" s="57" t="s">
        <v>268</v>
      </c>
      <c r="C85" s="2" t="s">
        <v>269</v>
      </c>
      <c r="D85" s="57" t="s">
        <v>229</v>
      </c>
      <c r="F85" s="57" t="s">
        <v>230</v>
      </c>
      <c r="G85" s="41">
        <v>2.85</v>
      </c>
      <c r="H85" s="42">
        <v>1</v>
      </c>
      <c r="I85" s="41">
        <f>G85*H85</f>
        <v>2.85</v>
      </c>
      <c r="J85" s="42">
        <f t="shared" ref="J85:J96" si="35">(I85/$I$46)*100</f>
        <v>4.7762694821518359</v>
      </c>
      <c r="K85" s="57" t="s">
        <v>270</v>
      </c>
    </row>
    <row r="86" spans="2:11">
      <c r="B86" s="57" t="s">
        <v>374</v>
      </c>
      <c r="C86" s="38" t="s">
        <v>375</v>
      </c>
      <c r="D86" s="57" t="s">
        <v>376</v>
      </c>
      <c r="F86" s="57" t="s">
        <v>377</v>
      </c>
      <c r="G86" s="41">
        <v>3.7999999999999999E-2</v>
      </c>
      <c r="H86" s="42">
        <v>8</v>
      </c>
      <c r="I86" s="41">
        <f>G86*H86</f>
        <v>0.30399999999999999</v>
      </c>
      <c r="J86" s="42">
        <f t="shared" si="35"/>
        <v>0.50946874476286252</v>
      </c>
      <c r="K86" s="57" t="s">
        <v>378</v>
      </c>
    </row>
    <row r="87" spans="2:11">
      <c r="B87" s="57" t="s">
        <v>159</v>
      </c>
      <c r="C87" s="38" t="s">
        <v>158</v>
      </c>
      <c r="D87" s="57" t="s">
        <v>207</v>
      </c>
      <c r="E87" s="38"/>
      <c r="F87" s="57" t="s">
        <v>251</v>
      </c>
      <c r="G87" s="41">
        <v>2.34</v>
      </c>
      <c r="H87" s="42">
        <v>1</v>
      </c>
      <c r="I87" s="41">
        <f>G87*H87</f>
        <v>2.34</v>
      </c>
      <c r="J87" s="42">
        <f>(I87/$I$46)*100</f>
        <v>3.9215686274509811</v>
      </c>
      <c r="K87" s="57" t="s">
        <v>160</v>
      </c>
    </row>
    <row r="88" spans="2:11">
      <c r="B88" s="57" t="s">
        <v>164</v>
      </c>
      <c r="C88" s="38" t="s">
        <v>161</v>
      </c>
      <c r="D88" s="57" t="s">
        <v>208</v>
      </c>
      <c r="E88" s="38"/>
      <c r="F88" s="57" t="s">
        <v>249</v>
      </c>
      <c r="G88" s="41">
        <v>1.99</v>
      </c>
      <c r="H88" s="42">
        <v>1</v>
      </c>
      <c r="I88" s="41">
        <f t="shared" ref="I88" si="36">G88*H88</f>
        <v>1.99</v>
      </c>
      <c r="J88" s="42">
        <f>(I88/$I$46)*100</f>
        <v>3.3350092173621593</v>
      </c>
      <c r="K88" s="57" t="s">
        <v>162</v>
      </c>
    </row>
    <row r="89" spans="2:11">
      <c r="B89" s="57" t="s">
        <v>316</v>
      </c>
      <c r="C89" s="38" t="s">
        <v>317</v>
      </c>
      <c r="D89" s="57" t="s">
        <v>82</v>
      </c>
      <c r="F89" s="57" t="s">
        <v>318</v>
      </c>
      <c r="G89" s="41">
        <v>0.53</v>
      </c>
    </row>
    <row r="90" spans="2:11">
      <c r="B90" s="57" t="s">
        <v>84</v>
      </c>
      <c r="C90" s="38" t="s">
        <v>83</v>
      </c>
      <c r="D90" s="57" t="s">
        <v>82</v>
      </c>
      <c r="E90" s="38"/>
      <c r="F90" s="57" t="s">
        <v>245</v>
      </c>
      <c r="G90" s="41">
        <v>6.73</v>
      </c>
      <c r="H90" s="42">
        <v>1</v>
      </c>
      <c r="I90" s="41">
        <f>G90*H90</f>
        <v>6.73</v>
      </c>
      <c r="J90" s="42">
        <f t="shared" si="35"/>
        <v>11.278699513993635</v>
      </c>
      <c r="K90" s="66" t="s">
        <v>85</v>
      </c>
    </row>
    <row r="91" spans="2:11" ht="15" customHeight="1">
      <c r="B91" s="57" t="s">
        <v>90</v>
      </c>
      <c r="C91" s="38" t="s">
        <v>89</v>
      </c>
      <c r="D91" s="57" t="s">
        <v>82</v>
      </c>
      <c r="E91" s="38"/>
      <c r="F91" s="57" t="s">
        <v>244</v>
      </c>
      <c r="G91" s="41">
        <v>0.28999999999999998</v>
      </c>
      <c r="H91" s="42">
        <v>1</v>
      </c>
      <c r="I91" s="41">
        <f t="shared" ref="I91" si="37">G91*H91</f>
        <v>0.28999999999999998</v>
      </c>
      <c r="J91" s="42">
        <f t="shared" si="35"/>
        <v>0.48600636835930955</v>
      </c>
      <c r="K91" s="66" t="s">
        <v>91</v>
      </c>
    </row>
    <row r="92" spans="2:11" ht="17.25" customHeight="1">
      <c r="B92" s="57" t="s">
        <v>92</v>
      </c>
      <c r="C92" s="38" t="s">
        <v>93</v>
      </c>
      <c r="D92" s="57" t="s">
        <v>82</v>
      </c>
      <c r="E92" s="38"/>
      <c r="F92" s="57" t="s">
        <v>243</v>
      </c>
      <c r="G92" s="41">
        <v>0.29199999999999998</v>
      </c>
      <c r="H92" s="42">
        <v>1</v>
      </c>
      <c r="I92" s="41">
        <f>G92*H92</f>
        <v>0.29199999999999998</v>
      </c>
      <c r="J92" s="42">
        <f t="shared" si="35"/>
        <v>0.48935813641696002</v>
      </c>
      <c r="K92" s="66" t="s">
        <v>94</v>
      </c>
    </row>
    <row r="93" spans="2:11" ht="17.25" customHeight="1">
      <c r="B93" s="57" t="s">
        <v>87</v>
      </c>
      <c r="C93" s="38" t="s">
        <v>86</v>
      </c>
      <c r="D93" s="57" t="s">
        <v>82</v>
      </c>
      <c r="E93" s="38"/>
      <c r="F93" s="57" t="s">
        <v>242</v>
      </c>
      <c r="G93" s="41">
        <v>0.29199999999999998</v>
      </c>
      <c r="H93" s="42">
        <v>2</v>
      </c>
      <c r="I93" s="41">
        <f>G93*H93</f>
        <v>0.58399999999999996</v>
      </c>
      <c r="J93" s="42">
        <f t="shared" si="35"/>
        <v>0.97871627283392004</v>
      </c>
      <c r="K93" s="66" t="s">
        <v>88</v>
      </c>
    </row>
    <row r="94" spans="2:11">
      <c r="B94" s="57" t="s">
        <v>289</v>
      </c>
      <c r="C94" s="38" t="s">
        <v>290</v>
      </c>
      <c r="D94" s="57" t="s">
        <v>291</v>
      </c>
      <c r="F94" s="57" t="s">
        <v>292</v>
      </c>
      <c r="G94" s="41">
        <v>18.690000000000001</v>
      </c>
      <c r="H94" s="42">
        <v>1</v>
      </c>
      <c r="I94" s="41">
        <f>G94*H94</f>
        <v>18.690000000000001</v>
      </c>
      <c r="J94" s="42">
        <f t="shared" si="35"/>
        <v>31.322272498743096</v>
      </c>
      <c r="K94" s="57" t="s">
        <v>288</v>
      </c>
    </row>
    <row r="95" spans="2:11">
      <c r="B95" s="57" t="s">
        <v>80</v>
      </c>
      <c r="C95" s="38" t="s">
        <v>77</v>
      </c>
      <c r="D95" s="57" t="s">
        <v>73</v>
      </c>
      <c r="E95" s="38"/>
      <c r="F95" s="57" t="s">
        <v>237</v>
      </c>
      <c r="G95" s="41">
        <v>0.96</v>
      </c>
      <c r="H95" s="42">
        <v>1</v>
      </c>
      <c r="I95" s="41">
        <f>G95*H95</f>
        <v>0.96</v>
      </c>
      <c r="J95" s="42">
        <f t="shared" si="35"/>
        <v>1.6088486676721974</v>
      </c>
      <c r="K95" s="57" t="s">
        <v>76</v>
      </c>
    </row>
    <row r="96" spans="2:11">
      <c r="B96" s="57" t="s">
        <v>74</v>
      </c>
      <c r="C96" s="38" t="s">
        <v>75</v>
      </c>
      <c r="D96" s="57" t="s">
        <v>73</v>
      </c>
      <c r="E96" s="38"/>
      <c r="F96" s="57" t="s">
        <v>236</v>
      </c>
      <c r="G96" s="41">
        <v>0.14899999999999999</v>
      </c>
      <c r="H96" s="42">
        <v>1</v>
      </c>
      <c r="I96" s="41">
        <f>G96*H96</f>
        <v>0.14899999999999999</v>
      </c>
      <c r="J96" s="42">
        <f t="shared" si="35"/>
        <v>0.24970672029495564</v>
      </c>
      <c r="K96" s="57" t="s">
        <v>140</v>
      </c>
    </row>
    <row r="97" spans="2:13">
      <c r="B97" s="57" t="s">
        <v>277</v>
      </c>
      <c r="C97" s="38" t="s">
        <v>278</v>
      </c>
      <c r="D97" s="57" t="s">
        <v>73</v>
      </c>
      <c r="F97" s="68" t="s">
        <v>276</v>
      </c>
      <c r="G97" s="41">
        <v>3</v>
      </c>
      <c r="H97" s="42">
        <v>1</v>
      </c>
      <c r="I97" s="41">
        <f t="shared" ref="I97:I102" si="38">G97*H97</f>
        <v>3</v>
      </c>
      <c r="J97" s="42">
        <f t="shared" ref="J97:J102" si="39">(I97/$I$46)*100</f>
        <v>5.0276520864756167</v>
      </c>
      <c r="K97" s="67" t="s">
        <v>276</v>
      </c>
    </row>
    <row r="98" spans="2:13">
      <c r="B98" s="57" t="s">
        <v>124</v>
      </c>
      <c r="C98" s="38" t="s">
        <v>167</v>
      </c>
      <c r="D98" s="57" t="s">
        <v>175</v>
      </c>
      <c r="E98" s="38"/>
      <c r="F98" s="57" t="s">
        <v>258</v>
      </c>
      <c r="G98" s="41">
        <v>1.35</v>
      </c>
      <c r="H98" s="42">
        <v>2</v>
      </c>
      <c r="I98" s="41">
        <f t="shared" si="38"/>
        <v>2.7</v>
      </c>
      <c r="J98" s="42">
        <f t="shared" si="39"/>
        <v>4.524886877828056</v>
      </c>
      <c r="K98" s="57" t="s">
        <v>153</v>
      </c>
    </row>
    <row r="99" spans="2:13">
      <c r="B99" s="57" t="s">
        <v>71</v>
      </c>
      <c r="C99" s="38" t="s">
        <v>49</v>
      </c>
      <c r="D99" s="57" t="s">
        <v>49</v>
      </c>
      <c r="E99" s="38"/>
      <c r="F99" s="57" t="s">
        <v>247</v>
      </c>
      <c r="G99" s="41">
        <v>7.47</v>
      </c>
      <c r="H99" s="42">
        <v>1</v>
      </c>
      <c r="I99" s="41">
        <f t="shared" si="38"/>
        <v>7.47</v>
      </c>
      <c r="J99" s="42">
        <f t="shared" si="39"/>
        <v>12.518853695324287</v>
      </c>
      <c r="K99" s="57" t="s">
        <v>69</v>
      </c>
    </row>
    <row r="100" spans="2:13">
      <c r="B100" s="57" t="s">
        <v>183</v>
      </c>
      <c r="C100" s="38" t="s">
        <v>184</v>
      </c>
      <c r="D100" s="57" t="s">
        <v>182</v>
      </c>
      <c r="E100" s="38"/>
      <c r="F100" s="57" t="s">
        <v>232</v>
      </c>
      <c r="G100" s="41">
        <v>2.54</v>
      </c>
      <c r="H100" s="42">
        <v>4</v>
      </c>
      <c r="I100" s="41">
        <f t="shared" si="38"/>
        <v>10.16</v>
      </c>
      <c r="J100" s="42">
        <f t="shared" si="39"/>
        <v>17.026981732864087</v>
      </c>
      <c r="K100" s="65" t="s">
        <v>185</v>
      </c>
    </row>
    <row r="101" spans="2:13">
      <c r="B101" s="57" t="s">
        <v>176</v>
      </c>
      <c r="C101" s="38" t="s">
        <v>177</v>
      </c>
      <c r="D101" s="57" t="s">
        <v>182</v>
      </c>
      <c r="E101" s="38"/>
      <c r="F101" s="57" t="s">
        <v>231</v>
      </c>
      <c r="G101" s="41">
        <v>2.78</v>
      </c>
      <c r="H101" s="42">
        <v>4</v>
      </c>
      <c r="I101" s="41">
        <f t="shared" si="38"/>
        <v>11.12</v>
      </c>
      <c r="J101" s="42">
        <f t="shared" si="39"/>
        <v>18.635830400536285</v>
      </c>
      <c r="K101" s="65" t="s">
        <v>178</v>
      </c>
    </row>
    <row r="102" spans="2:13" s="47" customFormat="1">
      <c r="B102" s="56" t="s">
        <v>168</v>
      </c>
      <c r="C102" s="44" t="s">
        <v>169</v>
      </c>
      <c r="D102" s="56" t="s">
        <v>123</v>
      </c>
      <c r="E102" s="33"/>
      <c r="F102" s="56" t="s">
        <v>170</v>
      </c>
      <c r="G102" s="45">
        <v>8.01</v>
      </c>
      <c r="H102" s="46">
        <v>1</v>
      </c>
      <c r="I102" s="41">
        <f t="shared" si="38"/>
        <v>8.01</v>
      </c>
      <c r="J102" s="42">
        <f t="shared" si="39"/>
        <v>13.423831070889896</v>
      </c>
      <c r="K102" s="56" t="s">
        <v>171</v>
      </c>
      <c r="L102" s="33"/>
      <c r="M102" s="33"/>
    </row>
    <row r="103" spans="2:13">
      <c r="B103" s="57" t="s">
        <v>125</v>
      </c>
      <c r="C103" s="38" t="s">
        <v>14</v>
      </c>
      <c r="D103" s="57" t="s">
        <v>30</v>
      </c>
      <c r="E103" s="38"/>
      <c r="F103" s="57" t="s">
        <v>233</v>
      </c>
      <c r="G103" s="41">
        <v>7.09</v>
      </c>
      <c r="H103" s="42">
        <v>1</v>
      </c>
      <c r="I103" s="41">
        <f t="shared" ref="I103:I108" si="40">G103*H103</f>
        <v>7.09</v>
      </c>
      <c r="J103" s="42">
        <f t="shared" ref="J103:J108" si="41">(I103/$I$46)*100</f>
        <v>11.882017764370707</v>
      </c>
      <c r="K103" s="57" t="s">
        <v>126</v>
      </c>
    </row>
    <row r="104" spans="2:13">
      <c r="B104" s="57" t="s">
        <v>194</v>
      </c>
      <c r="C104" s="38" t="s">
        <v>195</v>
      </c>
      <c r="D104" s="57" t="s">
        <v>192</v>
      </c>
      <c r="E104" s="38"/>
      <c r="F104" s="57" t="s">
        <v>248</v>
      </c>
      <c r="G104" s="41">
        <v>2.86</v>
      </c>
      <c r="H104" s="42">
        <v>1</v>
      </c>
      <c r="I104" s="41">
        <f t="shared" si="40"/>
        <v>2.86</v>
      </c>
      <c r="J104" s="42">
        <f t="shared" si="41"/>
        <v>4.7930283224400876</v>
      </c>
      <c r="K104" s="57" t="s">
        <v>196</v>
      </c>
    </row>
    <row r="105" spans="2:13" s="38" customFormat="1">
      <c r="B105" s="57" t="s">
        <v>223</v>
      </c>
      <c r="C105" s="38" t="s">
        <v>224</v>
      </c>
      <c r="D105" s="57" t="s">
        <v>192</v>
      </c>
      <c r="F105" s="57" t="s">
        <v>246</v>
      </c>
      <c r="G105" s="41">
        <v>0.91200000000000003</v>
      </c>
      <c r="H105" s="42">
        <v>1</v>
      </c>
      <c r="I105" s="41">
        <f t="shared" si="40"/>
        <v>0.91200000000000003</v>
      </c>
      <c r="J105" s="42">
        <f t="shared" si="41"/>
        <v>1.5284062342885876</v>
      </c>
      <c r="K105" s="57" t="s">
        <v>225</v>
      </c>
    </row>
    <row r="106" spans="2:13">
      <c r="B106" s="57" t="s">
        <v>214</v>
      </c>
      <c r="C106" s="38" t="s">
        <v>213</v>
      </c>
      <c r="D106" s="57" t="s">
        <v>175</v>
      </c>
      <c r="E106" s="38"/>
      <c r="F106" s="57" t="s">
        <v>239</v>
      </c>
      <c r="G106" s="41">
        <v>3.24</v>
      </c>
      <c r="H106" s="42">
        <v>1</v>
      </c>
      <c r="I106" s="41">
        <f t="shared" si="40"/>
        <v>3.24</v>
      </c>
      <c r="J106" s="42">
        <f t="shared" si="41"/>
        <v>5.4298642533936663</v>
      </c>
      <c r="K106" s="57" t="s">
        <v>153</v>
      </c>
    </row>
    <row r="107" spans="2:13">
      <c r="B107" s="57" t="s">
        <v>218</v>
      </c>
      <c r="C107" s="38" t="s">
        <v>219</v>
      </c>
      <c r="D107" s="57" t="s">
        <v>175</v>
      </c>
      <c r="E107" s="38"/>
      <c r="F107" s="57" t="s">
        <v>241</v>
      </c>
      <c r="G107" s="41">
        <v>0.13800000000000001</v>
      </c>
      <c r="H107" s="42">
        <v>1</v>
      </c>
      <c r="I107" s="41">
        <f t="shared" si="40"/>
        <v>0.13800000000000001</v>
      </c>
      <c r="J107" s="42">
        <f t="shared" si="41"/>
        <v>0.23127199597787843</v>
      </c>
    </row>
    <row r="108" spans="2:13">
      <c r="B108" s="57" t="s">
        <v>215</v>
      </c>
      <c r="C108" s="38" t="s">
        <v>216</v>
      </c>
      <c r="D108" s="57" t="s">
        <v>175</v>
      </c>
      <c r="E108" s="38"/>
      <c r="F108" s="57" t="s">
        <v>240</v>
      </c>
      <c r="G108" s="41">
        <v>3.15</v>
      </c>
      <c r="H108" s="42">
        <v>1</v>
      </c>
      <c r="I108" s="41">
        <f t="shared" si="40"/>
        <v>3.15</v>
      </c>
      <c r="J108" s="42">
        <f t="shared" si="41"/>
        <v>5.2790346907993975</v>
      </c>
    </row>
    <row r="109" spans="2:13">
      <c r="B109" s="57" t="s">
        <v>165</v>
      </c>
      <c r="C109" s="38" t="s">
        <v>163</v>
      </c>
      <c r="D109" s="57" t="s">
        <v>157</v>
      </c>
      <c r="E109" s="38"/>
      <c r="F109" s="57" t="s">
        <v>252</v>
      </c>
      <c r="K109" s="57" t="s">
        <v>166</v>
      </c>
    </row>
    <row r="110" spans="2:13">
      <c r="B110" s="57" t="s">
        <v>108</v>
      </c>
      <c r="C110" s="38" t="s">
        <v>107</v>
      </c>
      <c r="D110" s="57" t="s">
        <v>106</v>
      </c>
      <c r="E110" s="38"/>
      <c r="F110" s="57" t="s">
        <v>253</v>
      </c>
      <c r="G110" s="41">
        <v>4.8000000000000001E-2</v>
      </c>
      <c r="H110" s="42">
        <v>100</v>
      </c>
      <c r="I110" s="41">
        <f>G110*H110</f>
        <v>4.8</v>
      </c>
      <c r="J110" s="42">
        <f>(I110/$I$46)*100</f>
        <v>8.044243338360987</v>
      </c>
    </row>
    <row r="111" spans="2:13">
      <c r="B111" s="57" t="s">
        <v>103</v>
      </c>
      <c r="C111" s="38" t="s">
        <v>102</v>
      </c>
      <c r="D111" s="57" t="s">
        <v>101</v>
      </c>
      <c r="E111" s="38"/>
      <c r="F111" s="57" t="s">
        <v>254</v>
      </c>
      <c r="G111" s="41">
        <v>0.14799999999999999</v>
      </c>
      <c r="H111" s="42">
        <v>10</v>
      </c>
      <c r="I111" s="41">
        <f>G111*H111</f>
        <v>1.48</v>
      </c>
      <c r="J111" s="42">
        <f>(I111/$I$46)*100</f>
        <v>2.4803083626613045</v>
      </c>
    </row>
    <row r="112" spans="2:13">
      <c r="B112" s="61" t="s">
        <v>105</v>
      </c>
      <c r="C112" s="38" t="s">
        <v>104</v>
      </c>
      <c r="D112" s="57" t="s">
        <v>101</v>
      </c>
      <c r="E112" s="38"/>
      <c r="F112" s="57" t="s">
        <v>255</v>
      </c>
      <c r="G112" s="41">
        <v>0.95</v>
      </c>
      <c r="H112" s="42">
        <v>1</v>
      </c>
      <c r="I112" s="41">
        <f>G112*H112</f>
        <v>0.95</v>
      </c>
      <c r="J112" s="42">
        <f>(I112/$I$46)*100</f>
        <v>1.5920898273839454</v>
      </c>
    </row>
    <row r="113" spans="2:11">
      <c r="B113" s="57" t="s">
        <v>199</v>
      </c>
      <c r="C113" s="38" t="s">
        <v>202</v>
      </c>
      <c r="D113" s="57" t="s">
        <v>192</v>
      </c>
      <c r="E113"/>
      <c r="F113" s="57" t="s">
        <v>256</v>
      </c>
      <c r="G113" s="41">
        <v>2.2799999999999998</v>
      </c>
      <c r="H113" s="42">
        <v>1</v>
      </c>
      <c r="I113" s="41">
        <f>G113*H113</f>
        <v>2.2799999999999998</v>
      </c>
      <c r="J113" s="42">
        <f>(I113/$I$46)*100</f>
        <v>3.8210155857214683</v>
      </c>
      <c r="K113" s="57" t="s">
        <v>200</v>
      </c>
    </row>
    <row r="114" spans="2:11">
      <c r="B114" s="57" t="s">
        <v>127</v>
      </c>
      <c r="C114" s="38" t="s">
        <v>151</v>
      </c>
      <c r="D114" s="57" t="s">
        <v>175</v>
      </c>
      <c r="E114" s="38"/>
      <c r="F114" s="57" t="s">
        <v>257</v>
      </c>
      <c r="G114" s="41">
        <v>0.128</v>
      </c>
      <c r="H114" s="42">
        <v>2</v>
      </c>
      <c r="I114" s="41">
        <f t="shared" ref="I114" si="42">G114*H114</f>
        <v>0.25600000000000001</v>
      </c>
      <c r="J114" s="42">
        <f t="shared" ref="J114" si="43">(I114/$I$46)*100</f>
        <v>0.42902631137925262</v>
      </c>
      <c r="K114" s="57" t="s">
        <v>152</v>
      </c>
    </row>
    <row r="115" spans="2:11">
      <c r="B115" s="57" t="s">
        <v>179</v>
      </c>
      <c r="C115" s="38" t="s">
        <v>180</v>
      </c>
      <c r="D115" s="57" t="s">
        <v>182</v>
      </c>
      <c r="E115" s="38"/>
      <c r="F115" s="57" t="s">
        <v>257</v>
      </c>
      <c r="G115" s="41">
        <v>0.152</v>
      </c>
      <c r="H115" s="42">
        <v>4</v>
      </c>
      <c r="I115" s="41">
        <f t="shared" ref="I115" si="44">G115*H115</f>
        <v>0.60799999999999998</v>
      </c>
      <c r="J115" s="42">
        <f>(I115/$I$46)*100</f>
        <v>1.018937489525725</v>
      </c>
      <c r="K115" s="57" t="s">
        <v>181</v>
      </c>
    </row>
    <row r="116" spans="2:11">
      <c r="B116" s="57" t="s">
        <v>172</v>
      </c>
      <c r="C116" s="38" t="s">
        <v>173</v>
      </c>
      <c r="D116" s="57" t="s">
        <v>49</v>
      </c>
      <c r="E116" s="38"/>
      <c r="F116" s="57" t="s">
        <v>259</v>
      </c>
      <c r="G116" s="41">
        <v>0.16</v>
      </c>
      <c r="H116" s="42">
        <v>1</v>
      </c>
      <c r="I116" s="41">
        <f>G116*H116</f>
        <v>0.16</v>
      </c>
      <c r="J116" s="42">
        <f>(I116/$I$46)*100</f>
        <v>0.26814144461203293</v>
      </c>
      <c r="K116" s="57" t="s">
        <v>141</v>
      </c>
    </row>
    <row r="117" spans="2:11">
      <c r="B117" s="57" t="s">
        <v>190</v>
      </c>
      <c r="C117" s="38" t="s">
        <v>191</v>
      </c>
      <c r="D117" s="57" t="s">
        <v>192</v>
      </c>
      <c r="E117" s="38"/>
      <c r="F117" s="57" t="s">
        <v>260</v>
      </c>
      <c r="G117" s="41">
        <v>0.155</v>
      </c>
      <c r="H117" s="42">
        <v>1</v>
      </c>
      <c r="I117" s="41">
        <f>G117*H117</f>
        <v>0.155</v>
      </c>
      <c r="J117" s="42">
        <f>(I117/$I$46)*100</f>
        <v>0.25976202446790686</v>
      </c>
      <c r="K117" s="57" t="s">
        <v>193</v>
      </c>
    </row>
    <row r="118" spans="2:11" s="38" customFormat="1">
      <c r="B118" s="57" t="s">
        <v>221</v>
      </c>
      <c r="C118" s="38" t="s">
        <v>220</v>
      </c>
      <c r="D118" s="57" t="s">
        <v>49</v>
      </c>
      <c r="F118" s="57" t="s">
        <v>261</v>
      </c>
      <c r="G118" s="41">
        <v>0.65</v>
      </c>
      <c r="H118" s="42">
        <v>1</v>
      </c>
      <c r="I118" s="41">
        <f t="shared" ref="I118" si="45">G118*H118</f>
        <v>0.65</v>
      </c>
      <c r="J118" s="42">
        <f t="shared" ref="J118" si="46">(I118/$I$46)*100</f>
        <v>1.0893246187363836</v>
      </c>
      <c r="K118" s="57" t="s">
        <v>222</v>
      </c>
    </row>
    <row r="119" spans="2:11">
      <c r="B119" s="57" t="s">
        <v>116</v>
      </c>
      <c r="C119" s="38" t="s">
        <v>117</v>
      </c>
      <c r="D119" s="57" t="s">
        <v>118</v>
      </c>
      <c r="E119" s="38"/>
      <c r="F119" s="57" t="s">
        <v>262</v>
      </c>
      <c r="G119" s="41">
        <v>0.37</v>
      </c>
      <c r="H119" s="42">
        <v>1</v>
      </c>
      <c r="I119" s="41">
        <f t="shared" ref="I119:I125" si="47">G119*H119</f>
        <v>0.37</v>
      </c>
      <c r="J119" s="42">
        <f t="shared" ref="J119:J125" si="48">(I119/$I$46)*100</f>
        <v>0.62007709066532612</v>
      </c>
      <c r="K119" s="57" t="s">
        <v>115</v>
      </c>
    </row>
    <row r="120" spans="2:11">
      <c r="B120" s="57" t="s">
        <v>172</v>
      </c>
      <c r="C120" s="38" t="s">
        <v>174</v>
      </c>
      <c r="D120" s="57" t="s">
        <v>123</v>
      </c>
      <c r="E120" s="38"/>
      <c r="F120" s="57" t="s">
        <v>259</v>
      </c>
      <c r="G120" s="41">
        <v>0.16</v>
      </c>
      <c r="H120" s="42">
        <v>1</v>
      </c>
      <c r="I120" s="41">
        <f t="shared" si="47"/>
        <v>0.16</v>
      </c>
      <c r="J120" s="42">
        <f t="shared" si="48"/>
        <v>0.26814144461203293</v>
      </c>
      <c r="K120" s="57" t="s">
        <v>141</v>
      </c>
    </row>
    <row r="121" spans="2:11" s="38" customFormat="1">
      <c r="B121" s="57" t="s">
        <v>226</v>
      </c>
      <c r="C121" s="38" t="s">
        <v>227</v>
      </c>
      <c r="D121" s="57" t="s">
        <v>182</v>
      </c>
      <c r="F121" s="57" t="s">
        <v>263</v>
      </c>
      <c r="G121" s="41">
        <v>2.84</v>
      </c>
      <c r="H121" s="42">
        <v>1</v>
      </c>
      <c r="I121" s="41">
        <f t="shared" si="47"/>
        <v>2.84</v>
      </c>
      <c r="J121" s="42">
        <f t="shared" si="48"/>
        <v>4.7595106418635842</v>
      </c>
      <c r="K121" s="57" t="s">
        <v>228</v>
      </c>
    </row>
    <row r="122" spans="2:11">
      <c r="B122" s="57" t="s">
        <v>134</v>
      </c>
      <c r="C122" s="38" t="s">
        <v>139</v>
      </c>
      <c r="D122" s="57" t="s">
        <v>48</v>
      </c>
      <c r="E122" s="38"/>
      <c r="F122" s="57" t="s">
        <v>264</v>
      </c>
      <c r="G122" s="41">
        <v>0.55000000000000004</v>
      </c>
      <c r="H122" s="42">
        <v>2</v>
      </c>
      <c r="I122" s="41">
        <f t="shared" si="47"/>
        <v>1.1000000000000001</v>
      </c>
      <c r="J122" s="42">
        <f t="shared" si="48"/>
        <v>1.8434724317077262</v>
      </c>
      <c r="K122" s="57" t="s">
        <v>135</v>
      </c>
    </row>
    <row r="123" spans="2:11">
      <c r="B123" s="57" t="s">
        <v>131</v>
      </c>
      <c r="C123" s="38" t="s">
        <v>132</v>
      </c>
      <c r="D123" s="57" t="s">
        <v>48</v>
      </c>
      <c r="E123" s="38"/>
      <c r="F123" s="57" t="s">
        <v>265</v>
      </c>
      <c r="G123" s="41">
        <v>1.4750000000000001</v>
      </c>
      <c r="H123" s="42">
        <v>1</v>
      </c>
      <c r="I123" s="41">
        <f t="shared" si="47"/>
        <v>1.4750000000000001</v>
      </c>
      <c r="J123" s="42">
        <f t="shared" si="48"/>
        <v>2.4719289425171787</v>
      </c>
      <c r="K123" s="57" t="s">
        <v>133</v>
      </c>
    </row>
    <row r="124" spans="2:11">
      <c r="B124" s="57" t="s">
        <v>137</v>
      </c>
      <c r="C124" s="38" t="s">
        <v>138</v>
      </c>
      <c r="D124" s="57" t="s">
        <v>48</v>
      </c>
      <c r="E124" s="38"/>
      <c r="F124" s="57" t="s">
        <v>266</v>
      </c>
      <c r="G124" s="41">
        <v>0.193</v>
      </c>
      <c r="H124" s="42">
        <v>1</v>
      </c>
      <c r="I124" s="41">
        <f t="shared" si="47"/>
        <v>0.193</v>
      </c>
      <c r="J124" s="42">
        <f t="shared" si="48"/>
        <v>0.32344561756326468</v>
      </c>
      <c r="K124" s="57" t="s">
        <v>136</v>
      </c>
    </row>
    <row r="125" spans="2:11">
      <c r="B125" s="57" t="s">
        <v>128</v>
      </c>
      <c r="C125" s="38" t="s">
        <v>129</v>
      </c>
      <c r="D125" s="57" t="s">
        <v>48</v>
      </c>
      <c r="E125" s="38"/>
      <c r="F125" s="57" t="s">
        <v>267</v>
      </c>
      <c r="G125" s="41">
        <v>4.9000000000000002E-2</v>
      </c>
      <c r="H125" s="42">
        <v>2</v>
      </c>
      <c r="I125" s="41">
        <f t="shared" si="47"/>
        <v>9.8000000000000004E-2</v>
      </c>
      <c r="J125" s="42">
        <f t="shared" si="48"/>
        <v>0.16423663482487014</v>
      </c>
      <c r="K125" s="57" t="s">
        <v>130</v>
      </c>
    </row>
    <row r="126" spans="2:11">
      <c r="B126" s="57" t="s">
        <v>217</v>
      </c>
      <c r="C126" s="38" t="s">
        <v>203</v>
      </c>
      <c r="D126" s="57" t="s">
        <v>205</v>
      </c>
      <c r="E126" s="38"/>
      <c r="F126" s="57" t="s">
        <v>250</v>
      </c>
      <c r="G126" s="41">
        <v>1.01</v>
      </c>
      <c r="H126" s="42">
        <v>1</v>
      </c>
      <c r="I126" s="41">
        <f>G126*H126</f>
        <v>1.01</v>
      </c>
      <c r="J126" s="42">
        <f>(I126/$I$46)*100</f>
        <v>1.6926428691134576</v>
      </c>
      <c r="K126" s="57" t="s">
        <v>204</v>
      </c>
    </row>
    <row r="127" spans="2:11">
      <c r="B127" s="57" t="s">
        <v>154</v>
      </c>
      <c r="C127" s="38" t="s">
        <v>155</v>
      </c>
      <c r="D127" s="57" t="s">
        <v>150</v>
      </c>
      <c r="E127" s="38"/>
      <c r="F127" s="57" t="s">
        <v>235</v>
      </c>
      <c r="G127" s="41">
        <v>0.23699999999999999</v>
      </c>
      <c r="H127" s="42">
        <v>1</v>
      </c>
      <c r="I127" s="41">
        <f>G127*H127</f>
        <v>0.23699999999999999</v>
      </c>
      <c r="J127" s="42">
        <f>(I127/$I$46)*100</f>
        <v>0.39718451483157374</v>
      </c>
      <c r="K127" s="57" t="s">
        <v>156</v>
      </c>
    </row>
    <row r="128" spans="2:11">
      <c r="B128" s="57" t="s">
        <v>112</v>
      </c>
      <c r="C128" s="38" t="s">
        <v>113</v>
      </c>
      <c r="D128" s="57" t="s">
        <v>149</v>
      </c>
      <c r="E128" s="38"/>
      <c r="F128" s="57" t="s">
        <v>234</v>
      </c>
      <c r="G128" s="41">
        <v>0.502</v>
      </c>
      <c r="H128" s="42">
        <v>1</v>
      </c>
      <c r="I128" s="41">
        <f>G128*H128</f>
        <v>0.502</v>
      </c>
      <c r="J128" s="42">
        <f>(I128/$I$46)*100</f>
        <v>0.84129378247025322</v>
      </c>
      <c r="K128" s="57" t="s">
        <v>114</v>
      </c>
    </row>
    <row r="130" spans="2:2">
      <c r="B130" s="57" t="s">
        <v>469</v>
      </c>
    </row>
    <row r="131" spans="2:2">
      <c r="B131" s="68" t="s">
        <v>468</v>
      </c>
    </row>
  </sheetData>
  <autoFilter ref="J1:J43">
    <sortState ref="B2:M35">
      <sortCondition descending="1" ref="J2:J44"/>
    </sortState>
  </autoFilter>
  <hyperlinks>
    <hyperlink ref="K97" r:id="rId1"/>
    <hyperlink ref="F97" r:id="rId2"/>
    <hyperlink ref="F29" r:id="rId3"/>
    <hyperlink ref="F30" r:id="rId4"/>
    <hyperlink ref="F32" r:id="rId5"/>
    <hyperlink ref="B131" r:id="rId6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selection activeCell="H68" sqref="H68"/>
    </sheetView>
  </sheetViews>
  <sheetFormatPr defaultColWidth="17.85546875" defaultRowHeight="15"/>
  <cols>
    <col min="1" max="1" width="37.5703125" style="31" customWidth="1"/>
    <col min="2" max="2" width="14.42578125" style="31" customWidth="1"/>
    <col min="3" max="3" width="25" style="31" customWidth="1"/>
    <col min="4" max="4" width="26.7109375" style="31" customWidth="1"/>
    <col min="5" max="5" width="18.85546875" style="32" customWidth="1"/>
    <col min="6" max="6" width="23.7109375" style="31" customWidth="1"/>
    <col min="7" max="7" width="22.28515625" style="32" customWidth="1"/>
    <col min="8" max="8" width="21.28515625" style="32" customWidth="1"/>
    <col min="9" max="9" width="12.85546875" style="32" customWidth="1"/>
    <col min="10" max="10" width="26.7109375" style="31" customWidth="1"/>
    <col min="11" max="11" width="41.28515625" style="31" customWidth="1"/>
    <col min="12" max="12" width="27" style="31" customWidth="1"/>
    <col min="13" max="13" width="22.140625" style="31" customWidth="1"/>
    <col min="14" max="14" width="22.85546875" style="31" customWidth="1"/>
    <col min="15" max="15" width="22.42578125" style="31" customWidth="1"/>
    <col min="16" max="16384" width="17.85546875" style="31"/>
  </cols>
  <sheetData>
    <row r="1" spans="1:15" s="3" customFormat="1" ht="27.75" customHeight="1">
      <c r="A1" s="3" t="s">
        <v>50</v>
      </c>
      <c r="B1" s="3" t="s">
        <v>51</v>
      </c>
      <c r="C1" s="3" t="s">
        <v>23</v>
      </c>
      <c r="D1" s="3" t="s">
        <v>52</v>
      </c>
      <c r="E1" s="14" t="s">
        <v>53</v>
      </c>
      <c r="F1" s="3" t="s">
        <v>54</v>
      </c>
      <c r="G1" s="14" t="s">
        <v>55</v>
      </c>
      <c r="H1" s="14" t="s">
        <v>56</v>
      </c>
      <c r="I1" s="14" t="s">
        <v>70</v>
      </c>
      <c r="J1" s="3" t="s">
        <v>57</v>
      </c>
      <c r="K1" s="3" t="s">
        <v>58</v>
      </c>
      <c r="L1" s="3" t="s">
        <v>59</v>
      </c>
      <c r="M1" s="3" t="s">
        <v>62</v>
      </c>
      <c r="N1" s="3" t="s">
        <v>63</v>
      </c>
      <c r="O1" s="3" t="s">
        <v>72</v>
      </c>
    </row>
    <row r="2" spans="1:15">
      <c r="G2" s="74"/>
    </row>
    <row r="3" spans="1:15">
      <c r="A3" s="31" t="s">
        <v>547</v>
      </c>
      <c r="C3" s="77" t="s">
        <v>550</v>
      </c>
      <c r="D3" s="77" t="s">
        <v>551</v>
      </c>
      <c r="E3" s="32" t="s">
        <v>514</v>
      </c>
      <c r="F3" s="31">
        <v>100</v>
      </c>
      <c r="G3" s="32" t="s">
        <v>515</v>
      </c>
      <c r="H3" s="32" t="s">
        <v>61</v>
      </c>
      <c r="J3" s="31" t="s">
        <v>552</v>
      </c>
    </row>
    <row r="4" spans="1:15">
      <c r="A4" s="31" t="s">
        <v>547</v>
      </c>
      <c r="B4" s="31" t="s">
        <v>606</v>
      </c>
      <c r="C4" s="77" t="s">
        <v>546</v>
      </c>
      <c r="D4" s="77" t="s">
        <v>548</v>
      </c>
      <c r="E4" s="32" t="s">
        <v>514</v>
      </c>
      <c r="F4" s="31">
        <v>50</v>
      </c>
      <c r="G4" s="32" t="s">
        <v>515</v>
      </c>
      <c r="H4" s="32" t="s">
        <v>61</v>
      </c>
      <c r="J4" s="31" t="s">
        <v>549</v>
      </c>
    </row>
    <row r="5" spans="1:15">
      <c r="A5" s="31" t="s">
        <v>512</v>
      </c>
      <c r="B5" s="31" t="s">
        <v>606</v>
      </c>
      <c r="C5" s="31" t="s">
        <v>513</v>
      </c>
      <c r="D5" s="31" t="s">
        <v>511</v>
      </c>
      <c r="E5" s="32" t="s">
        <v>514</v>
      </c>
      <c r="F5" s="31">
        <v>50</v>
      </c>
      <c r="G5" s="32" t="s">
        <v>515</v>
      </c>
      <c r="H5" s="32" t="s">
        <v>61</v>
      </c>
      <c r="J5" s="31" t="s">
        <v>516</v>
      </c>
    </row>
    <row r="6" spans="1:15">
      <c r="A6" s="31" t="s">
        <v>512</v>
      </c>
      <c r="B6" s="31" t="s">
        <v>606</v>
      </c>
      <c r="C6" s="77" t="s">
        <v>517</v>
      </c>
      <c r="D6" s="77" t="s">
        <v>646</v>
      </c>
      <c r="E6" s="32" t="s">
        <v>514</v>
      </c>
      <c r="F6" s="31">
        <v>100</v>
      </c>
      <c r="G6" s="32" t="s">
        <v>515</v>
      </c>
      <c r="H6" s="32" t="s">
        <v>61</v>
      </c>
      <c r="J6" s="31" t="s">
        <v>518</v>
      </c>
    </row>
    <row r="7" spans="1:15">
      <c r="A7" s="31" t="s">
        <v>558</v>
      </c>
      <c r="C7" s="31" t="s">
        <v>559</v>
      </c>
      <c r="D7" s="31" t="s">
        <v>557</v>
      </c>
      <c r="E7" s="32" t="s">
        <v>490</v>
      </c>
      <c r="F7" s="31">
        <v>25</v>
      </c>
      <c r="G7" s="74" t="s">
        <v>491</v>
      </c>
      <c r="H7" s="32" t="s">
        <v>61</v>
      </c>
      <c r="J7" s="31" t="s">
        <v>561</v>
      </c>
      <c r="K7" s="31" t="s">
        <v>560</v>
      </c>
    </row>
    <row r="8" spans="1:15">
      <c r="A8" s="31" t="s">
        <v>558</v>
      </c>
      <c r="C8" s="77" t="s">
        <v>563</v>
      </c>
      <c r="D8" s="77" t="s">
        <v>564</v>
      </c>
      <c r="E8" s="32" t="s">
        <v>490</v>
      </c>
      <c r="F8" s="31">
        <v>25</v>
      </c>
      <c r="G8" s="74" t="s">
        <v>562</v>
      </c>
      <c r="H8" s="32" t="s">
        <v>61</v>
      </c>
      <c r="J8" s="31" t="s">
        <v>565</v>
      </c>
    </row>
    <row r="9" spans="1:15">
      <c r="A9" s="31" t="s">
        <v>558</v>
      </c>
      <c r="B9" s="31" t="s">
        <v>606</v>
      </c>
      <c r="C9" s="77" t="s">
        <v>634</v>
      </c>
      <c r="D9" s="77" t="s">
        <v>633</v>
      </c>
      <c r="E9" s="32" t="s">
        <v>490</v>
      </c>
      <c r="F9" s="31">
        <v>50</v>
      </c>
      <c r="G9" s="74" t="s">
        <v>491</v>
      </c>
      <c r="H9" s="32" t="s">
        <v>61</v>
      </c>
      <c r="J9" s="31" t="s">
        <v>635</v>
      </c>
    </row>
    <row r="10" spans="1:15">
      <c r="A10" s="31" t="s">
        <v>578</v>
      </c>
      <c r="B10" s="31" t="s">
        <v>606</v>
      </c>
      <c r="C10" s="75" t="s">
        <v>579</v>
      </c>
      <c r="D10" s="31" t="s">
        <v>577</v>
      </c>
      <c r="E10" s="32" t="s">
        <v>490</v>
      </c>
      <c r="F10" s="31">
        <v>25</v>
      </c>
      <c r="G10" s="74" t="s">
        <v>491</v>
      </c>
      <c r="H10" s="32" t="s">
        <v>61</v>
      </c>
      <c r="J10" s="31" t="s">
        <v>580</v>
      </c>
    </row>
    <row r="11" spans="1:15">
      <c r="A11" s="31" t="s">
        <v>489</v>
      </c>
      <c r="C11" s="75" t="s">
        <v>488</v>
      </c>
      <c r="D11" s="31" t="s">
        <v>487</v>
      </c>
      <c r="E11" s="32" t="s">
        <v>490</v>
      </c>
      <c r="F11" s="31">
        <v>16</v>
      </c>
      <c r="G11" s="74" t="s">
        <v>491</v>
      </c>
      <c r="H11" s="32" t="s">
        <v>61</v>
      </c>
      <c r="J11" s="31" t="s">
        <v>492</v>
      </c>
    </row>
    <row r="12" spans="1:15">
      <c r="A12" s="31" t="s">
        <v>489</v>
      </c>
      <c r="B12" s="31" t="s">
        <v>606</v>
      </c>
      <c r="C12" s="75" t="s">
        <v>608</v>
      </c>
      <c r="D12" s="31" t="s">
        <v>607</v>
      </c>
      <c r="E12" s="32" t="s">
        <v>514</v>
      </c>
      <c r="F12" s="31">
        <v>50</v>
      </c>
      <c r="G12" s="74" t="s">
        <v>491</v>
      </c>
      <c r="H12" s="32" t="s">
        <v>61</v>
      </c>
      <c r="J12" s="31" t="s">
        <v>609</v>
      </c>
    </row>
    <row r="13" spans="1:15">
      <c r="A13" s="31" t="s">
        <v>542</v>
      </c>
      <c r="B13" s="31" t="s">
        <v>606</v>
      </c>
      <c r="C13" s="31" t="s">
        <v>543</v>
      </c>
      <c r="D13" s="31" t="s">
        <v>544</v>
      </c>
      <c r="E13" s="32" t="s">
        <v>490</v>
      </c>
      <c r="F13" s="31">
        <v>16</v>
      </c>
      <c r="G13" s="74" t="s">
        <v>491</v>
      </c>
      <c r="H13" s="32" t="s">
        <v>61</v>
      </c>
      <c r="J13" s="31" t="s">
        <v>545</v>
      </c>
    </row>
    <row r="14" spans="1:15">
      <c r="A14" s="31" t="s">
        <v>494</v>
      </c>
      <c r="B14" s="31" t="s">
        <v>606</v>
      </c>
      <c r="C14" s="75" t="s">
        <v>495</v>
      </c>
      <c r="D14" s="31" t="s">
        <v>493</v>
      </c>
      <c r="E14" s="32" t="s">
        <v>490</v>
      </c>
      <c r="F14" s="31">
        <v>16</v>
      </c>
      <c r="G14" s="74" t="s">
        <v>60</v>
      </c>
      <c r="H14" s="32" t="s">
        <v>61</v>
      </c>
      <c r="J14" s="31" t="s">
        <v>496</v>
      </c>
    </row>
    <row r="15" spans="1:15">
      <c r="A15" s="31" t="s">
        <v>494</v>
      </c>
      <c r="C15" s="75" t="s">
        <v>497</v>
      </c>
      <c r="D15" s="31" t="s">
        <v>498</v>
      </c>
      <c r="E15" s="32" t="s">
        <v>471</v>
      </c>
      <c r="F15" s="31">
        <v>10</v>
      </c>
      <c r="G15" s="74" t="s">
        <v>60</v>
      </c>
      <c r="H15" s="32" t="s">
        <v>61</v>
      </c>
      <c r="J15" s="31" t="s">
        <v>496</v>
      </c>
    </row>
    <row r="16" spans="1:15">
      <c r="A16" s="31" t="s">
        <v>476</v>
      </c>
      <c r="C16" s="31" t="s">
        <v>474</v>
      </c>
      <c r="D16" s="31" t="s">
        <v>610</v>
      </c>
      <c r="E16" s="32" t="s">
        <v>471</v>
      </c>
      <c r="F16" s="31">
        <v>6.3</v>
      </c>
      <c r="G16" s="74" t="s">
        <v>60</v>
      </c>
      <c r="H16" s="32" t="s">
        <v>61</v>
      </c>
      <c r="J16" s="31" t="s">
        <v>472</v>
      </c>
    </row>
    <row r="17" spans="1:11">
      <c r="A17" s="31" t="s">
        <v>476</v>
      </c>
      <c r="B17" s="31" t="s">
        <v>606</v>
      </c>
      <c r="C17" s="31" t="s">
        <v>612</v>
      </c>
      <c r="D17" s="31" t="s">
        <v>611</v>
      </c>
      <c r="E17" s="32" t="s">
        <v>490</v>
      </c>
      <c r="F17" s="31">
        <v>10</v>
      </c>
      <c r="G17" s="74" t="s">
        <v>60</v>
      </c>
      <c r="H17" s="32" t="s">
        <v>61</v>
      </c>
      <c r="J17" s="31" t="s">
        <v>613</v>
      </c>
    </row>
    <row r="18" spans="1:11">
      <c r="A18" s="31" t="s">
        <v>566</v>
      </c>
      <c r="B18" s="31" t="s">
        <v>606</v>
      </c>
      <c r="C18" s="31" t="s">
        <v>636</v>
      </c>
      <c r="D18" s="31" t="s">
        <v>637</v>
      </c>
      <c r="E18" s="32" t="s">
        <v>490</v>
      </c>
      <c r="F18" s="31">
        <v>10</v>
      </c>
      <c r="G18" s="74" t="s">
        <v>60</v>
      </c>
      <c r="H18" s="32" t="s">
        <v>61</v>
      </c>
      <c r="J18" s="31" t="s">
        <v>638</v>
      </c>
    </row>
    <row r="19" spans="1:11">
      <c r="A19" s="31" t="s">
        <v>566</v>
      </c>
      <c r="C19" s="31" t="s">
        <v>567</v>
      </c>
      <c r="D19" s="31" t="s">
        <v>568</v>
      </c>
      <c r="E19" s="32" t="s">
        <v>490</v>
      </c>
      <c r="F19" s="31">
        <v>10</v>
      </c>
      <c r="G19" s="74" t="s">
        <v>60</v>
      </c>
      <c r="H19" s="32" t="s">
        <v>61</v>
      </c>
      <c r="J19" s="31" t="s">
        <v>569</v>
      </c>
    </row>
    <row r="20" spans="1:11">
      <c r="A20" s="31" t="s">
        <v>476</v>
      </c>
      <c r="C20" s="76" t="s">
        <v>475</v>
      </c>
      <c r="D20" s="31" t="s">
        <v>470</v>
      </c>
      <c r="E20" s="32" t="s">
        <v>471</v>
      </c>
      <c r="F20" s="31">
        <v>25</v>
      </c>
      <c r="G20" s="74" t="s">
        <v>60</v>
      </c>
      <c r="H20" s="32" t="s">
        <v>61</v>
      </c>
      <c r="J20" s="31" t="s">
        <v>473</v>
      </c>
    </row>
    <row r="22" spans="1:11">
      <c r="C22" s="77"/>
      <c r="D22" s="77"/>
    </row>
    <row r="25" spans="1:11" s="3" customFormat="1" ht="27.75" customHeight="1">
      <c r="A25" s="3" t="s">
        <v>64</v>
      </c>
      <c r="B25" s="3" t="s">
        <v>51</v>
      </c>
      <c r="C25" s="3" t="s">
        <v>23</v>
      </c>
      <c r="D25" s="3" t="s">
        <v>52</v>
      </c>
      <c r="E25" s="14" t="s">
        <v>53</v>
      </c>
      <c r="F25" s="3" t="s">
        <v>480</v>
      </c>
      <c r="G25" s="3" t="s">
        <v>482</v>
      </c>
      <c r="H25" s="14" t="s">
        <v>56</v>
      </c>
      <c r="I25" s="14"/>
      <c r="J25" s="3" t="s">
        <v>57</v>
      </c>
      <c r="K25" s="3" t="s">
        <v>58</v>
      </c>
    </row>
    <row r="27" spans="1:11">
      <c r="A27" s="31">
        <v>0</v>
      </c>
      <c r="C27" s="31" t="s">
        <v>532</v>
      </c>
      <c r="D27" s="31" t="s">
        <v>533</v>
      </c>
      <c r="E27" s="32" t="s">
        <v>479</v>
      </c>
      <c r="F27" s="31">
        <v>100</v>
      </c>
      <c r="G27" s="32" t="s">
        <v>481</v>
      </c>
      <c r="H27" s="32" t="s">
        <v>61</v>
      </c>
      <c r="J27" s="31" t="s">
        <v>534</v>
      </c>
    </row>
    <row r="28" spans="1:11">
      <c r="A28" s="31">
        <v>0</v>
      </c>
      <c r="C28" s="31" t="s">
        <v>540</v>
      </c>
      <c r="D28" s="31" t="s">
        <v>539</v>
      </c>
      <c r="E28" s="32" t="s">
        <v>479</v>
      </c>
      <c r="F28" s="31">
        <v>500</v>
      </c>
      <c r="G28" s="32" t="s">
        <v>481</v>
      </c>
      <c r="H28" s="32" t="s">
        <v>61</v>
      </c>
      <c r="J28" s="31" t="s">
        <v>541</v>
      </c>
    </row>
    <row r="29" spans="1:11">
      <c r="A29" s="31">
        <v>0</v>
      </c>
      <c r="B29" s="31" t="s">
        <v>606</v>
      </c>
      <c r="C29" s="31" t="s">
        <v>625</v>
      </c>
      <c r="D29" s="31" t="s">
        <v>626</v>
      </c>
      <c r="E29" s="32" t="s">
        <v>479</v>
      </c>
      <c r="F29" s="31">
        <v>100</v>
      </c>
      <c r="G29" s="32" t="s">
        <v>481</v>
      </c>
      <c r="H29" s="32" t="s">
        <v>61</v>
      </c>
      <c r="J29" s="31" t="s">
        <v>627</v>
      </c>
    </row>
    <row r="30" spans="1:11">
      <c r="A30" s="31">
        <v>1</v>
      </c>
      <c r="C30" s="31" t="s">
        <v>478</v>
      </c>
      <c r="D30" s="31" t="s">
        <v>477</v>
      </c>
      <c r="E30" s="32" t="s">
        <v>479</v>
      </c>
      <c r="F30" s="31">
        <v>200</v>
      </c>
      <c r="G30" s="32" t="s">
        <v>481</v>
      </c>
      <c r="H30" s="32" t="s">
        <v>61</v>
      </c>
      <c r="J30" s="31" t="s">
        <v>483</v>
      </c>
    </row>
    <row r="31" spans="1:11">
      <c r="A31" s="31">
        <v>1</v>
      </c>
      <c r="C31" s="31" t="s">
        <v>485</v>
      </c>
      <c r="D31" s="31" t="s">
        <v>484</v>
      </c>
      <c r="E31" s="32" t="s">
        <v>479</v>
      </c>
      <c r="F31" s="31">
        <v>200</v>
      </c>
      <c r="G31" s="32" t="s">
        <v>481</v>
      </c>
      <c r="H31" s="32" t="s">
        <v>61</v>
      </c>
      <c r="J31" s="31" t="s">
        <v>486</v>
      </c>
    </row>
    <row r="32" spans="1:11">
      <c r="A32" s="31">
        <v>1</v>
      </c>
      <c r="B32" s="31" t="s">
        <v>606</v>
      </c>
      <c r="C32" s="31" t="s">
        <v>615</v>
      </c>
      <c r="D32" s="31" t="s">
        <v>614</v>
      </c>
      <c r="E32" s="31">
        <v>1</v>
      </c>
      <c r="F32" s="31">
        <v>400</v>
      </c>
      <c r="G32" s="32" t="s">
        <v>481</v>
      </c>
      <c r="H32" s="32" t="s">
        <v>61</v>
      </c>
      <c r="J32" s="31" t="s">
        <v>616</v>
      </c>
    </row>
    <row r="33" spans="1:10" ht="15.75" customHeight="1">
      <c r="A33" s="31">
        <v>27</v>
      </c>
      <c r="B33" s="31" t="s">
        <v>606</v>
      </c>
      <c r="C33" s="31" t="s">
        <v>507</v>
      </c>
      <c r="D33" s="31" t="s">
        <v>506</v>
      </c>
      <c r="E33" s="32" t="s">
        <v>479</v>
      </c>
      <c r="F33" s="31">
        <v>200</v>
      </c>
      <c r="G33" s="32" t="s">
        <v>481</v>
      </c>
      <c r="H33" s="32" t="s">
        <v>61</v>
      </c>
      <c r="J33" s="31" t="s">
        <v>508</v>
      </c>
    </row>
    <row r="34" spans="1:10">
      <c r="A34" s="31">
        <v>27</v>
      </c>
      <c r="C34" s="31" t="s">
        <v>510</v>
      </c>
      <c r="D34" s="77" t="s">
        <v>509</v>
      </c>
      <c r="E34" s="32" t="s">
        <v>479</v>
      </c>
      <c r="F34" s="31">
        <v>100</v>
      </c>
      <c r="G34" s="32" t="s">
        <v>481</v>
      </c>
      <c r="H34" s="32" t="s">
        <v>61</v>
      </c>
      <c r="J34" s="31" t="s">
        <v>502</v>
      </c>
    </row>
    <row r="35" spans="1:10">
      <c r="A35" s="31">
        <v>49.9</v>
      </c>
      <c r="B35" s="31" t="s">
        <v>606</v>
      </c>
      <c r="C35" s="31" t="s">
        <v>523</v>
      </c>
      <c r="D35" s="77" t="s">
        <v>524</v>
      </c>
      <c r="E35" s="32" t="s">
        <v>479</v>
      </c>
      <c r="F35" s="31">
        <v>100</v>
      </c>
      <c r="G35" s="32" t="s">
        <v>481</v>
      </c>
      <c r="H35" s="32" t="s">
        <v>61</v>
      </c>
      <c r="J35" s="31" t="s">
        <v>525</v>
      </c>
    </row>
    <row r="36" spans="1:10">
      <c r="A36" s="31">
        <v>300</v>
      </c>
      <c r="B36" s="31" t="s">
        <v>606</v>
      </c>
      <c r="C36" s="31" t="s">
        <v>526</v>
      </c>
      <c r="D36" s="77" t="s">
        <v>527</v>
      </c>
      <c r="E36" s="32" t="s">
        <v>479</v>
      </c>
      <c r="F36" s="31">
        <v>300</v>
      </c>
      <c r="G36" s="32" t="s">
        <v>481</v>
      </c>
      <c r="H36" s="32" t="s">
        <v>61</v>
      </c>
      <c r="J36" s="31" t="s">
        <v>528</v>
      </c>
    </row>
    <row r="37" spans="1:10">
      <c r="A37" s="31" t="s">
        <v>535</v>
      </c>
      <c r="B37" s="31" t="s">
        <v>606</v>
      </c>
      <c r="C37" s="31" t="s">
        <v>623</v>
      </c>
      <c r="D37" s="77" t="s">
        <v>622</v>
      </c>
      <c r="E37" s="32" t="s">
        <v>479</v>
      </c>
      <c r="F37" s="31">
        <v>100</v>
      </c>
      <c r="G37" s="32" t="s">
        <v>481</v>
      </c>
      <c r="H37" s="32" t="s">
        <v>61</v>
      </c>
      <c r="J37" s="31" t="s">
        <v>624</v>
      </c>
    </row>
    <row r="38" spans="1:10">
      <c r="A38" s="31" t="s">
        <v>535</v>
      </c>
      <c r="C38" s="31" t="s">
        <v>536</v>
      </c>
      <c r="D38" s="77" t="s">
        <v>537</v>
      </c>
      <c r="E38" s="32" t="s">
        <v>479</v>
      </c>
      <c r="F38" s="31">
        <v>100</v>
      </c>
      <c r="G38" s="32" t="s">
        <v>481</v>
      </c>
      <c r="H38" s="32" t="s">
        <v>61</v>
      </c>
      <c r="J38" s="31" t="s">
        <v>538</v>
      </c>
    </row>
    <row r="39" spans="1:10">
      <c r="A39" s="31" t="s">
        <v>501</v>
      </c>
      <c r="C39" s="31" t="s">
        <v>500</v>
      </c>
      <c r="D39" s="31" t="s">
        <v>499</v>
      </c>
      <c r="E39" s="32" t="s">
        <v>479</v>
      </c>
      <c r="F39" s="31">
        <v>100</v>
      </c>
      <c r="G39" s="32" t="s">
        <v>481</v>
      </c>
      <c r="H39" s="32" t="s">
        <v>61</v>
      </c>
      <c r="J39" s="31" t="s">
        <v>502</v>
      </c>
    </row>
    <row r="40" spans="1:10">
      <c r="A40" s="31" t="s">
        <v>501</v>
      </c>
      <c r="C40" s="31" t="s">
        <v>503</v>
      </c>
      <c r="D40" s="31" t="s">
        <v>504</v>
      </c>
      <c r="E40" s="32" t="s">
        <v>479</v>
      </c>
      <c r="F40" s="31">
        <v>100</v>
      </c>
      <c r="G40" s="32" t="s">
        <v>481</v>
      </c>
      <c r="H40" s="32" t="s">
        <v>61</v>
      </c>
      <c r="J40" s="31" t="s">
        <v>505</v>
      </c>
    </row>
    <row r="41" spans="1:10">
      <c r="A41" s="31" t="s">
        <v>501</v>
      </c>
      <c r="B41" s="31" t="s">
        <v>606</v>
      </c>
      <c r="C41" s="31" t="s">
        <v>618</v>
      </c>
      <c r="D41" s="31" t="s">
        <v>617</v>
      </c>
      <c r="E41" s="32" t="s">
        <v>479</v>
      </c>
      <c r="F41" s="31">
        <v>100</v>
      </c>
      <c r="G41" s="32" t="s">
        <v>481</v>
      </c>
      <c r="H41" s="32" t="s">
        <v>61</v>
      </c>
    </row>
    <row r="42" spans="1:10">
      <c r="A42" s="31" t="s">
        <v>585</v>
      </c>
      <c r="B42" s="31" t="s">
        <v>606</v>
      </c>
      <c r="C42" s="31" t="s">
        <v>586</v>
      </c>
      <c r="D42" s="77" t="s">
        <v>647</v>
      </c>
      <c r="E42" s="32" t="s">
        <v>479</v>
      </c>
      <c r="F42" s="31">
        <v>100</v>
      </c>
      <c r="G42" s="32" t="s">
        <v>481</v>
      </c>
      <c r="H42" s="32" t="s">
        <v>61</v>
      </c>
      <c r="J42" s="31" t="s">
        <v>587</v>
      </c>
    </row>
    <row r="43" spans="1:10">
      <c r="A43" s="31" t="s">
        <v>530</v>
      </c>
      <c r="B43" s="31" t="s">
        <v>606</v>
      </c>
      <c r="C43" s="31" t="s">
        <v>619</v>
      </c>
      <c r="D43" s="77" t="s">
        <v>620</v>
      </c>
      <c r="E43" s="32" t="s">
        <v>479</v>
      </c>
      <c r="F43" s="31">
        <v>100</v>
      </c>
      <c r="G43" s="32" t="s">
        <v>481</v>
      </c>
      <c r="H43" s="32" t="s">
        <v>61</v>
      </c>
      <c r="J43" s="31" t="s">
        <v>621</v>
      </c>
    </row>
    <row r="44" spans="1:10">
      <c r="A44" s="31" t="s">
        <v>530</v>
      </c>
      <c r="C44" s="31" t="s">
        <v>531</v>
      </c>
      <c r="D44" s="31" t="s">
        <v>529</v>
      </c>
      <c r="E44" s="32" t="s">
        <v>479</v>
      </c>
      <c r="F44" s="31">
        <v>100</v>
      </c>
      <c r="G44" s="32" t="s">
        <v>481</v>
      </c>
      <c r="H44" s="32" t="s">
        <v>61</v>
      </c>
      <c r="J44" s="31" t="s">
        <v>518</v>
      </c>
    </row>
    <row r="45" spans="1:10">
      <c r="A45" s="31" t="s">
        <v>581</v>
      </c>
      <c r="B45" s="31" t="s">
        <v>606</v>
      </c>
      <c r="C45" s="77" t="s">
        <v>582</v>
      </c>
      <c r="D45" s="77" t="s">
        <v>583</v>
      </c>
      <c r="E45" s="32" t="s">
        <v>479</v>
      </c>
      <c r="F45" s="31">
        <v>100</v>
      </c>
      <c r="G45" s="32" t="s">
        <v>481</v>
      </c>
      <c r="H45" s="32" t="s">
        <v>61</v>
      </c>
      <c r="J45" s="31" t="s">
        <v>584</v>
      </c>
    </row>
    <row r="46" spans="1:10">
      <c r="A46" s="31" t="s">
        <v>554</v>
      </c>
      <c r="B46" s="31" t="s">
        <v>606</v>
      </c>
      <c r="C46" s="77" t="s">
        <v>629</v>
      </c>
      <c r="D46" s="77" t="s">
        <v>628</v>
      </c>
      <c r="E46" s="32" t="s">
        <v>479</v>
      </c>
      <c r="F46" s="31">
        <v>100</v>
      </c>
      <c r="G46" s="32" t="s">
        <v>481</v>
      </c>
      <c r="H46" s="32" t="s">
        <v>61</v>
      </c>
      <c r="J46" s="31" t="s">
        <v>624</v>
      </c>
    </row>
    <row r="47" spans="1:10">
      <c r="A47" s="31" t="s">
        <v>554</v>
      </c>
      <c r="C47" s="77" t="s">
        <v>555</v>
      </c>
      <c r="D47" s="31" t="s">
        <v>553</v>
      </c>
      <c r="E47" s="32" t="s">
        <v>479</v>
      </c>
      <c r="F47" s="31">
        <v>100</v>
      </c>
      <c r="G47" s="32" t="s">
        <v>481</v>
      </c>
      <c r="H47" s="32" t="s">
        <v>61</v>
      </c>
      <c r="J47" s="31" t="s">
        <v>556</v>
      </c>
    </row>
    <row r="49" spans="1:10">
      <c r="A49" s="48"/>
      <c r="D49" s="36"/>
    </row>
    <row r="51" spans="1:10" s="3" customFormat="1">
      <c r="A51" s="3" t="s">
        <v>520</v>
      </c>
      <c r="C51" s="3" t="s">
        <v>23</v>
      </c>
      <c r="D51" s="3" t="s">
        <v>52</v>
      </c>
      <c r="E51" s="14"/>
      <c r="G51" s="14"/>
      <c r="H51" s="14"/>
      <c r="I51" s="14"/>
    </row>
    <row r="52" spans="1:10" s="33" customFormat="1">
      <c r="E52" s="78"/>
      <c r="G52" s="78"/>
      <c r="H52" s="78"/>
      <c r="I52" s="78"/>
    </row>
    <row r="53" spans="1:10">
      <c r="A53" s="48" t="s">
        <v>521</v>
      </c>
      <c r="B53" s="31" t="s">
        <v>606</v>
      </c>
      <c r="C53" s="31" t="s">
        <v>519</v>
      </c>
      <c r="D53" s="31" t="s">
        <v>642</v>
      </c>
      <c r="E53" s="32" t="s">
        <v>594</v>
      </c>
      <c r="H53" s="32" t="s">
        <v>61</v>
      </c>
      <c r="J53" s="31" t="s">
        <v>522</v>
      </c>
    </row>
    <row r="54" spans="1:10">
      <c r="A54" s="48" t="s">
        <v>590</v>
      </c>
      <c r="B54" s="31" t="s">
        <v>606</v>
      </c>
      <c r="C54" s="31" t="s">
        <v>588</v>
      </c>
      <c r="D54" s="31" t="s">
        <v>643</v>
      </c>
      <c r="E54" s="32" t="s">
        <v>593</v>
      </c>
      <c r="F54" s="31" t="s">
        <v>704</v>
      </c>
      <c r="H54" s="32" t="s">
        <v>589</v>
      </c>
      <c r="J54" s="31" t="s">
        <v>591</v>
      </c>
    </row>
    <row r="55" spans="1:10">
      <c r="A55" s="48"/>
    </row>
    <row r="56" spans="1:10">
      <c r="A56" s="48"/>
    </row>
    <row r="57" spans="1:10">
      <c r="A57" s="48"/>
    </row>
    <row r="58" spans="1:10">
      <c r="A58" s="48"/>
    </row>
    <row r="59" spans="1:10">
      <c r="J59" s="31" t="s">
        <v>592</v>
      </c>
    </row>
    <row r="60" spans="1:10" s="3" customFormat="1">
      <c r="A60" s="3" t="s">
        <v>570</v>
      </c>
      <c r="C60" s="3" t="s">
        <v>23</v>
      </c>
      <c r="D60" s="3" t="s">
        <v>52</v>
      </c>
      <c r="E60" s="14"/>
      <c r="G60" s="14"/>
      <c r="H60" s="14"/>
      <c r="I60" s="14"/>
    </row>
    <row r="62" spans="1:10">
      <c r="A62" s="31" t="s">
        <v>572</v>
      </c>
      <c r="B62" s="31" t="s">
        <v>606</v>
      </c>
      <c r="C62" s="31" t="s">
        <v>571</v>
      </c>
      <c r="D62" s="31" t="s">
        <v>645</v>
      </c>
      <c r="H62" s="32" t="s">
        <v>61</v>
      </c>
      <c r="J62" s="31" t="s">
        <v>573</v>
      </c>
    </row>
    <row r="63" spans="1:10">
      <c r="A63" s="31" t="s">
        <v>575</v>
      </c>
      <c r="B63" s="31" t="s">
        <v>606</v>
      </c>
      <c r="C63" s="31" t="s">
        <v>576</v>
      </c>
      <c r="D63" s="31" t="s">
        <v>644</v>
      </c>
      <c r="H63" s="32" t="s">
        <v>61</v>
      </c>
      <c r="J63" s="31" t="s">
        <v>574</v>
      </c>
    </row>
    <row r="64" spans="1:10">
      <c r="A64" s="31" t="s">
        <v>707</v>
      </c>
      <c r="B64" s="31" t="s">
        <v>606</v>
      </c>
      <c r="C64" s="31" t="s">
        <v>705</v>
      </c>
      <c r="D64" s="31" t="s">
        <v>706</v>
      </c>
      <c r="H64" s="32" t="s">
        <v>61</v>
      </c>
      <c r="J64" s="75" t="s">
        <v>708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16" sqref="C16"/>
    </sheetView>
  </sheetViews>
  <sheetFormatPr defaultRowHeight="15"/>
  <cols>
    <col min="1" max="1" width="25.42578125" customWidth="1"/>
    <col min="2" max="2" width="49.7109375" customWidth="1"/>
    <col min="3" max="3" width="18.42578125" customWidth="1"/>
    <col min="4" max="4" width="18.42578125" style="1" customWidth="1"/>
    <col min="5" max="5" width="27.5703125" style="6" customWidth="1"/>
    <col min="6" max="6" width="30.28515625" style="6" customWidth="1"/>
    <col min="7" max="7" width="13.28515625" style="20" bestFit="1" customWidth="1"/>
    <col min="8" max="8" width="16.5703125" style="6" bestFit="1" customWidth="1"/>
    <col min="9" max="9" width="24.7109375" style="5" customWidth="1"/>
    <col min="10" max="10" width="16.5703125" style="6" bestFit="1" customWidth="1"/>
    <col min="11" max="11" width="25.85546875" style="6" bestFit="1" customWidth="1"/>
    <col min="12" max="12" width="67.42578125" customWidth="1"/>
    <col min="13" max="14" width="20.7109375" customWidth="1"/>
  </cols>
  <sheetData>
    <row r="1" spans="1:12" s="7" customFormat="1" ht="24" customHeight="1">
      <c r="A1" s="3" t="s">
        <v>0</v>
      </c>
      <c r="B1" s="3" t="s">
        <v>1</v>
      </c>
      <c r="C1" s="3" t="s">
        <v>17</v>
      </c>
      <c r="D1" s="14" t="s">
        <v>23</v>
      </c>
      <c r="E1" s="4" t="s">
        <v>6</v>
      </c>
      <c r="F1" s="4" t="s">
        <v>47</v>
      </c>
      <c r="G1" s="17" t="s">
        <v>7</v>
      </c>
      <c r="H1" s="4" t="s">
        <v>3</v>
      </c>
      <c r="I1" s="4" t="s">
        <v>4</v>
      </c>
      <c r="J1" s="4" t="s">
        <v>5</v>
      </c>
      <c r="K1" s="4" t="s">
        <v>26</v>
      </c>
      <c r="L1" s="3" t="s">
        <v>2</v>
      </c>
    </row>
    <row r="2" spans="1:12" s="24" customFormat="1">
      <c r="A2" s="24" t="s">
        <v>35</v>
      </c>
      <c r="B2" s="24" t="s">
        <v>36</v>
      </c>
      <c r="C2" s="28" t="s">
        <v>11</v>
      </c>
      <c r="D2" s="25" t="s">
        <v>37</v>
      </c>
      <c r="E2" s="26">
        <f t="shared" ref="E2:E15" si="0">SUM(I2,K2)</f>
        <v>7</v>
      </c>
      <c r="F2" s="29" t="e">
        <f>SUM(#REF!,E2)</f>
        <v>#REF!</v>
      </c>
      <c r="G2" s="27">
        <f t="shared" ref="G2:G15" si="1">(E2/$E$18)*100</f>
        <v>1.5945330296127564</v>
      </c>
      <c r="H2" s="26">
        <v>4</v>
      </c>
      <c r="I2" s="26">
        <v>7</v>
      </c>
      <c r="J2" s="26">
        <v>0</v>
      </c>
      <c r="K2" s="26">
        <v>0</v>
      </c>
      <c r="L2" s="24" t="s">
        <v>46</v>
      </c>
    </row>
    <row r="3" spans="1:12" s="2" customFormat="1">
      <c r="A3" s="2" t="s">
        <v>10</v>
      </c>
      <c r="B3" s="2" t="s">
        <v>11</v>
      </c>
      <c r="C3" s="28" t="s">
        <v>11</v>
      </c>
      <c r="D3" s="15" t="s">
        <v>34</v>
      </c>
      <c r="E3" s="5">
        <f t="shared" si="0"/>
        <v>13</v>
      </c>
      <c r="F3" s="29" t="e">
        <f t="shared" ref="F3:F7" si="2">SUM(F2,E3)</f>
        <v>#REF!</v>
      </c>
      <c r="G3" s="18">
        <f t="shared" si="1"/>
        <v>2.9612756264236904</v>
      </c>
      <c r="H3" s="5">
        <v>4</v>
      </c>
      <c r="I3" s="5">
        <v>13</v>
      </c>
      <c r="J3" s="5">
        <v>0</v>
      </c>
      <c r="K3" s="5">
        <v>0</v>
      </c>
      <c r="L3" s="12" t="s">
        <v>12</v>
      </c>
    </row>
    <row r="4" spans="1:12" s="2" customFormat="1">
      <c r="A4" s="2" t="s">
        <v>31</v>
      </c>
      <c r="B4" s="2" t="s">
        <v>14</v>
      </c>
      <c r="C4" s="28" t="s">
        <v>30</v>
      </c>
      <c r="D4" s="15" t="s">
        <v>32</v>
      </c>
      <c r="E4" s="5">
        <f t="shared" si="0"/>
        <v>310</v>
      </c>
      <c r="F4" s="29" t="e">
        <f>SUM(#REF!,E4)</f>
        <v>#REF!</v>
      </c>
      <c r="G4" s="18">
        <f t="shared" si="1"/>
        <v>70.615034168564918</v>
      </c>
      <c r="H4" s="5">
        <v>310</v>
      </c>
      <c r="I4" s="5">
        <v>310</v>
      </c>
      <c r="J4" s="5">
        <v>0</v>
      </c>
      <c r="K4" s="5">
        <v>0</v>
      </c>
      <c r="L4" s="2" t="s">
        <v>33</v>
      </c>
    </row>
    <row r="5" spans="1:12" s="24" customFormat="1">
      <c r="A5" s="24" t="s">
        <v>38</v>
      </c>
      <c r="B5" s="24" t="s">
        <v>39</v>
      </c>
      <c r="C5" s="28" t="s">
        <v>40</v>
      </c>
      <c r="D5" s="24" t="s">
        <v>41</v>
      </c>
      <c r="E5" s="26">
        <f t="shared" si="0"/>
        <v>8</v>
      </c>
      <c r="F5" s="29" t="e">
        <f>SUM(#REF!,E5)</f>
        <v>#REF!</v>
      </c>
      <c r="G5" s="27">
        <f t="shared" si="1"/>
        <v>1.8223234624145785</v>
      </c>
      <c r="H5" s="26">
        <v>5</v>
      </c>
      <c r="I5" s="26">
        <v>8</v>
      </c>
      <c r="J5" s="26">
        <v>0</v>
      </c>
      <c r="K5" s="26">
        <v>0</v>
      </c>
      <c r="L5" s="24" t="s">
        <v>46</v>
      </c>
    </row>
    <row r="6" spans="1:12" s="24" customFormat="1">
      <c r="A6" s="24" t="s">
        <v>42</v>
      </c>
      <c r="B6" s="24" t="s">
        <v>43</v>
      </c>
      <c r="C6" s="28" t="s">
        <v>44</v>
      </c>
      <c r="D6" s="24" t="s">
        <v>45</v>
      </c>
      <c r="E6" s="26">
        <f t="shared" si="0"/>
        <v>93</v>
      </c>
      <c r="F6" s="29" t="e">
        <f t="shared" si="2"/>
        <v>#REF!</v>
      </c>
      <c r="G6" s="27">
        <f t="shared" si="1"/>
        <v>21.184510250569478</v>
      </c>
      <c r="H6" s="26">
        <v>56</v>
      </c>
      <c r="I6" s="26">
        <v>93</v>
      </c>
      <c r="J6" s="26">
        <v>0</v>
      </c>
      <c r="K6" s="26">
        <v>0</v>
      </c>
      <c r="L6" s="24" t="s">
        <v>46</v>
      </c>
    </row>
    <row r="7" spans="1:12" s="2" customFormat="1">
      <c r="A7" s="2" t="s">
        <v>20</v>
      </c>
      <c r="B7" s="2" t="s">
        <v>29</v>
      </c>
      <c r="C7" s="2" t="s">
        <v>21</v>
      </c>
      <c r="D7" s="2" t="s">
        <v>25</v>
      </c>
      <c r="E7" s="26">
        <f t="shared" si="0"/>
        <v>7</v>
      </c>
      <c r="F7" s="5" t="e">
        <f t="shared" si="2"/>
        <v>#REF!</v>
      </c>
      <c r="G7" s="27">
        <f t="shared" si="1"/>
        <v>1.5945330296127564</v>
      </c>
      <c r="H7" s="5">
        <v>0</v>
      </c>
      <c r="I7" s="5">
        <v>0</v>
      </c>
      <c r="J7" s="5">
        <v>7</v>
      </c>
      <c r="K7" s="5">
        <v>7</v>
      </c>
    </row>
    <row r="8" spans="1:12" s="21" customFormat="1">
      <c r="A8" s="21" t="s">
        <v>28</v>
      </c>
      <c r="B8" s="21" t="s">
        <v>29</v>
      </c>
      <c r="C8" s="21" t="s">
        <v>22</v>
      </c>
      <c r="D8" s="21" t="s">
        <v>27</v>
      </c>
      <c r="E8" s="22">
        <f t="shared" si="0"/>
        <v>1</v>
      </c>
      <c r="F8" s="5" t="e">
        <f>SUM(#REF!,E8)</f>
        <v>#REF!</v>
      </c>
      <c r="G8" s="23">
        <f t="shared" si="1"/>
        <v>0.22779043280182232</v>
      </c>
      <c r="H8" s="22">
        <v>0</v>
      </c>
      <c r="I8" s="22">
        <v>0</v>
      </c>
      <c r="J8" s="22">
        <v>1</v>
      </c>
      <c r="K8" s="22">
        <v>1</v>
      </c>
    </row>
    <row r="9" spans="1:12" s="2" customFormat="1">
      <c r="B9"/>
      <c r="D9" s="15"/>
      <c r="E9" s="5">
        <f t="shared" si="0"/>
        <v>0</v>
      </c>
      <c r="F9" s="5"/>
      <c r="G9" s="18">
        <f t="shared" si="1"/>
        <v>0</v>
      </c>
      <c r="H9" s="5"/>
      <c r="I9" s="5"/>
      <c r="J9" s="5"/>
      <c r="K9" s="5"/>
    </row>
    <row r="10" spans="1:12" s="2" customFormat="1">
      <c r="B10"/>
      <c r="D10" s="15"/>
      <c r="E10" s="5">
        <f t="shared" si="0"/>
        <v>0</v>
      </c>
      <c r="F10" s="5"/>
      <c r="G10" s="18">
        <f t="shared" si="1"/>
        <v>0</v>
      </c>
      <c r="H10" s="5"/>
      <c r="I10" s="5"/>
      <c r="J10" s="5"/>
      <c r="K10" s="5"/>
    </row>
    <row r="11" spans="1:12" s="2" customFormat="1">
      <c r="B11"/>
      <c r="D11" s="15"/>
      <c r="E11" s="5">
        <f t="shared" si="0"/>
        <v>0</v>
      </c>
      <c r="F11" s="5"/>
      <c r="G11" s="18">
        <f t="shared" si="1"/>
        <v>0</v>
      </c>
      <c r="H11" s="5"/>
      <c r="I11" s="5"/>
      <c r="J11" s="5"/>
      <c r="K11" s="5"/>
    </row>
    <row r="12" spans="1:12" s="2" customFormat="1">
      <c r="B12"/>
      <c r="D12" s="15"/>
      <c r="E12" s="5">
        <f t="shared" si="0"/>
        <v>0</v>
      </c>
      <c r="F12" s="5"/>
      <c r="G12" s="18">
        <f t="shared" si="1"/>
        <v>0</v>
      </c>
      <c r="H12" s="5"/>
      <c r="I12" s="5"/>
      <c r="J12" s="5"/>
      <c r="K12" s="5"/>
    </row>
    <row r="13" spans="1:12" s="2" customFormat="1">
      <c r="B13"/>
      <c r="D13" s="15"/>
      <c r="E13" s="5">
        <f t="shared" si="0"/>
        <v>0</v>
      </c>
      <c r="F13" s="5"/>
      <c r="G13" s="18">
        <f t="shared" si="1"/>
        <v>0</v>
      </c>
      <c r="H13" s="5"/>
      <c r="I13" s="5"/>
      <c r="J13" s="5"/>
      <c r="K13" s="5"/>
    </row>
    <row r="14" spans="1:12" s="2" customFormat="1">
      <c r="B14"/>
      <c r="D14" s="15"/>
      <c r="E14" s="5">
        <f t="shared" si="0"/>
        <v>0</v>
      </c>
      <c r="F14" s="5"/>
      <c r="G14" s="18">
        <f t="shared" si="1"/>
        <v>0</v>
      </c>
      <c r="H14" s="5"/>
      <c r="I14" s="5"/>
      <c r="J14" s="5"/>
      <c r="K14" s="5"/>
    </row>
    <row r="15" spans="1:12" s="2" customFormat="1">
      <c r="B15"/>
      <c r="D15" s="15"/>
      <c r="E15" s="5">
        <f t="shared" si="0"/>
        <v>0</v>
      </c>
      <c r="F15" s="5"/>
      <c r="G15" s="18">
        <f t="shared" si="1"/>
        <v>0</v>
      </c>
      <c r="H15" s="5"/>
      <c r="I15" s="5"/>
      <c r="J15" s="5"/>
      <c r="K15" s="5"/>
    </row>
    <row r="16" spans="1:12" s="2" customFormat="1">
      <c r="B16"/>
      <c r="D16" s="15"/>
      <c r="E16" s="5"/>
      <c r="F16" s="5"/>
      <c r="G16" s="18"/>
      <c r="H16" s="5"/>
      <c r="I16" s="5"/>
      <c r="J16" s="5"/>
      <c r="K16" s="5"/>
    </row>
    <row r="17" spans="1:12" s="9" customFormat="1" ht="35.25" customHeight="1">
      <c r="A17" s="10"/>
      <c r="B17"/>
      <c r="C17" s="10"/>
      <c r="D17" s="16"/>
      <c r="E17" s="8" t="s">
        <v>6</v>
      </c>
      <c r="F17" s="30"/>
      <c r="G17" s="19" t="s">
        <v>8</v>
      </c>
      <c r="H17" s="11"/>
      <c r="I17" s="8" t="s">
        <v>9</v>
      </c>
      <c r="J17" s="11"/>
      <c r="K17" s="8" t="s">
        <v>13</v>
      </c>
      <c r="L17" s="10"/>
    </row>
    <row r="18" spans="1:12">
      <c r="E18" s="5">
        <f>SUM(E2:E15)</f>
        <v>439</v>
      </c>
      <c r="F18" s="5"/>
      <c r="G18" s="18">
        <f>SUM(G2:G15)</f>
        <v>100</v>
      </c>
      <c r="I18" s="5">
        <f>SUM(I2:I15)</f>
        <v>431</v>
      </c>
      <c r="J18" s="5"/>
      <c r="K18" s="5">
        <f>SUM(K2:K15)</f>
        <v>8</v>
      </c>
    </row>
  </sheetData>
  <hyperlinks>
    <hyperlink ref="L3" r:id="rId1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B1" sqref="B1"/>
    </sheetView>
  </sheetViews>
  <sheetFormatPr defaultRowHeight="15"/>
  <cols>
    <col min="1" max="1" width="24.28515625" customWidth="1"/>
    <col min="2" max="2" width="20.7109375" customWidth="1"/>
    <col min="3" max="3" width="19.28515625" style="49" customWidth="1"/>
    <col min="4" max="4" width="22" style="49" customWidth="1"/>
    <col min="5" max="5" width="23.28515625" style="49" customWidth="1"/>
    <col min="6" max="6" width="20.7109375" customWidth="1"/>
  </cols>
  <sheetData>
    <row r="1" spans="1:5">
      <c r="A1">
        <v>0</v>
      </c>
    </row>
    <row r="2" spans="1:5">
      <c r="A2">
        <f>2.77+A1</f>
        <v>2.77</v>
      </c>
    </row>
    <row r="3" spans="1:5">
      <c r="A3">
        <f t="shared" ref="A3:A8" si="0">2.77+A2</f>
        <v>5.54</v>
      </c>
    </row>
    <row r="4" spans="1:5">
      <c r="A4">
        <f t="shared" si="0"/>
        <v>8.31</v>
      </c>
    </row>
    <row r="5" spans="1:5">
      <c r="A5">
        <f t="shared" si="0"/>
        <v>11.08</v>
      </c>
    </row>
    <row r="6" spans="1:5">
      <c r="A6">
        <f t="shared" si="0"/>
        <v>13.85</v>
      </c>
    </row>
    <row r="7" spans="1:5">
      <c r="A7">
        <f t="shared" si="0"/>
        <v>16.62</v>
      </c>
    </row>
    <row r="8" spans="1:5">
      <c r="A8">
        <f t="shared" si="0"/>
        <v>19.39</v>
      </c>
    </row>
    <row r="9" spans="1:5">
      <c r="A9">
        <f>2.77/2</f>
        <v>1.385</v>
      </c>
    </row>
    <row r="10" spans="1:5">
      <c r="A10">
        <f>A9+2.77</f>
        <v>4.1550000000000002</v>
      </c>
    </row>
    <row r="11" spans="1:5" s="50" customFormat="1">
      <c r="A11">
        <f t="shared" ref="A11:A25" si="1">A10+2.77</f>
        <v>6.9250000000000007</v>
      </c>
      <c r="C11" s="51"/>
      <c r="D11" s="51"/>
      <c r="E11" s="51"/>
    </row>
    <row r="12" spans="1:5">
      <c r="A12">
        <f t="shared" si="1"/>
        <v>9.6950000000000003</v>
      </c>
    </row>
    <row r="13" spans="1:5">
      <c r="A13">
        <f t="shared" si="1"/>
        <v>12.465</v>
      </c>
    </row>
    <row r="14" spans="1:5">
      <c r="A14">
        <f t="shared" si="1"/>
        <v>15.234999999999999</v>
      </c>
    </row>
    <row r="15" spans="1:5">
      <c r="A15">
        <f t="shared" si="1"/>
        <v>18.004999999999999</v>
      </c>
    </row>
    <row r="16" spans="1:5">
      <c r="A16">
        <f t="shared" si="1"/>
        <v>20.774999999999999</v>
      </c>
    </row>
    <row r="17" spans="1:5" s="50" customFormat="1">
      <c r="A17">
        <f t="shared" si="1"/>
        <v>23.544999999999998</v>
      </c>
      <c r="C17" s="51"/>
      <c r="D17" s="51"/>
      <c r="E17" s="51"/>
    </row>
    <row r="18" spans="1:5">
      <c r="A18">
        <f t="shared" si="1"/>
        <v>26.314999999999998</v>
      </c>
    </row>
    <row r="19" spans="1:5">
      <c r="A19">
        <f t="shared" si="1"/>
        <v>29.084999999999997</v>
      </c>
    </row>
    <row r="20" spans="1:5">
      <c r="A20">
        <f t="shared" si="1"/>
        <v>31.854999999999997</v>
      </c>
    </row>
    <row r="21" spans="1:5">
      <c r="A21">
        <f t="shared" si="1"/>
        <v>34.625</v>
      </c>
    </row>
    <row r="22" spans="1:5">
      <c r="A22">
        <f t="shared" si="1"/>
        <v>37.395000000000003</v>
      </c>
    </row>
    <row r="23" spans="1:5">
      <c r="A23">
        <f t="shared" si="1"/>
        <v>40.165000000000006</v>
      </c>
    </row>
    <row r="24" spans="1:5">
      <c r="A24">
        <f t="shared" si="1"/>
        <v>42.935000000000009</v>
      </c>
    </row>
    <row r="25" spans="1:5">
      <c r="A25">
        <f t="shared" si="1"/>
        <v>45.705000000000013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1"/>
  <sheetViews>
    <sheetView workbookViewId="0">
      <selection activeCell="B7" sqref="B7"/>
    </sheetView>
  </sheetViews>
  <sheetFormatPr defaultRowHeight="15"/>
  <cols>
    <col min="1" max="1" width="18" customWidth="1"/>
    <col min="2" max="2" width="19.85546875" customWidth="1"/>
    <col min="3" max="3" width="13.140625" customWidth="1"/>
  </cols>
  <sheetData>
    <row r="1" spans="2:3">
      <c r="B1" t="s">
        <v>211</v>
      </c>
      <c r="C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PIC18F97J60-SMART-A</vt:lpstr>
      <vt:lpstr>Costs Breakdown</vt:lpstr>
      <vt:lpstr>Caps &amp; Resistors</vt:lpstr>
      <vt:lpstr>Power Budget</vt:lpstr>
      <vt:lpstr>ASSMAN D-Sub</vt:lpstr>
      <vt:lpstr>Design Rules</vt:lpstr>
    </vt:vector>
  </TitlesOfParts>
  <Company>davtech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Sapno</dc:creator>
  <cp:lastModifiedBy>Davide Sapno</cp:lastModifiedBy>
  <dcterms:created xsi:type="dcterms:W3CDTF">2014-02-02T21:51:38Z</dcterms:created>
  <dcterms:modified xsi:type="dcterms:W3CDTF">2018-01-20T11:58:01Z</dcterms:modified>
</cp:coreProperties>
</file>