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TPO-MEI-2023\"/>
    </mc:Choice>
  </mc:AlternateContent>
  <xr:revisionPtr revIDLastSave="0" documentId="13_ncr:1_{06A80A3C-F8C3-491C-A874-33B786389183}" xr6:coauthVersionLast="47" xr6:coauthVersionMax="47" xr10:uidLastSave="{00000000-0000-0000-0000-000000000000}"/>
  <bookViews>
    <workbookView xWindow="-108" yWindow="-108" windowWidth="23256" windowHeight="12576" firstSheet="1" activeTab="2" xr2:uid="{2452281E-B86C-4117-B9C7-7620DA804AAA}"/>
  </bookViews>
  <sheets>
    <sheet name="Hoja1" sheetId="1" r:id="rId1"/>
    <sheet name="Corrección" sheetId="2" r:id="rId2"/>
    <sheet name="Calibr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3" l="1"/>
  <c r="D21" i="3"/>
  <c r="M86" i="3"/>
  <c r="M87" i="3"/>
  <c r="M88" i="3"/>
  <c r="M89" i="3"/>
  <c r="M85" i="3"/>
  <c r="N85" i="3" s="1"/>
  <c r="I86" i="3"/>
  <c r="I87" i="3"/>
  <c r="I88" i="3"/>
  <c r="I89" i="3"/>
  <c r="I85" i="3"/>
  <c r="E86" i="3"/>
  <c r="E87" i="3"/>
  <c r="E88" i="3"/>
  <c r="E89" i="3"/>
  <c r="E85" i="3"/>
  <c r="M76" i="3"/>
  <c r="M77" i="3"/>
  <c r="M78" i="3"/>
  <c r="M79" i="3"/>
  <c r="M75" i="3"/>
  <c r="I76" i="3"/>
  <c r="I77" i="3"/>
  <c r="I78" i="3"/>
  <c r="I79" i="3"/>
  <c r="I75" i="3"/>
  <c r="E76" i="3"/>
  <c r="E77" i="3"/>
  <c r="E78" i="3"/>
  <c r="E79" i="3"/>
  <c r="E75" i="3"/>
  <c r="E66" i="3"/>
  <c r="F66" i="3" s="1"/>
  <c r="E67" i="3"/>
  <c r="F67" i="3" s="1"/>
  <c r="E68" i="3"/>
  <c r="E69" i="3"/>
  <c r="F69" i="3" s="1"/>
  <c r="E65" i="3"/>
  <c r="F65" i="3" s="1"/>
  <c r="I57" i="3"/>
  <c r="M66" i="3"/>
  <c r="M67" i="3"/>
  <c r="M68" i="3"/>
  <c r="M69" i="3"/>
  <c r="M65" i="3"/>
  <c r="I66" i="3"/>
  <c r="I67" i="3"/>
  <c r="I68" i="3"/>
  <c r="I69" i="3"/>
  <c r="I65" i="3"/>
  <c r="F68" i="3"/>
  <c r="M56" i="3"/>
  <c r="M57" i="3"/>
  <c r="M58" i="3"/>
  <c r="M59" i="3"/>
  <c r="M55" i="3"/>
  <c r="I56" i="3"/>
  <c r="I58" i="3"/>
  <c r="I59" i="3"/>
  <c r="I55" i="3"/>
  <c r="E56" i="3"/>
  <c r="E57" i="3"/>
  <c r="E58" i="3"/>
  <c r="E59" i="3"/>
  <c r="E55" i="3"/>
  <c r="D41" i="3"/>
  <c r="D42" i="3" s="1"/>
  <c r="F40" i="3"/>
  <c r="F43" i="3" s="1"/>
  <c r="D17" i="3"/>
  <c r="D16" i="3"/>
  <c r="F16" i="3"/>
  <c r="F19" i="3" s="1"/>
  <c r="F41" i="3" l="1"/>
  <c r="F42" i="3" s="1"/>
  <c r="D44" i="3" s="1"/>
  <c r="D18" i="3" l="1"/>
  <c r="N89" i="3"/>
  <c r="J89" i="3"/>
  <c r="F89" i="3"/>
  <c r="N88" i="3"/>
  <c r="J88" i="3"/>
  <c r="F88" i="3"/>
  <c r="N87" i="3"/>
  <c r="J87" i="3"/>
  <c r="F87" i="3"/>
  <c r="N86" i="3"/>
  <c r="J86" i="3"/>
  <c r="F86" i="3"/>
  <c r="J85" i="3"/>
  <c r="F85" i="3"/>
  <c r="N79" i="3"/>
  <c r="N76" i="3"/>
  <c r="N77" i="3"/>
  <c r="N78" i="3"/>
  <c r="N75" i="3"/>
  <c r="J76" i="3"/>
  <c r="J77" i="3"/>
  <c r="J78" i="3"/>
  <c r="J79" i="3"/>
  <c r="J75" i="3"/>
  <c r="F76" i="3"/>
  <c r="F77" i="3"/>
  <c r="F78" i="3"/>
  <c r="F79" i="3"/>
  <c r="F75" i="3"/>
  <c r="N66" i="3"/>
  <c r="N67" i="3"/>
  <c r="N68" i="3"/>
  <c r="N69" i="3"/>
  <c r="N65" i="3"/>
  <c r="J66" i="3"/>
  <c r="J67" i="3"/>
  <c r="J68" i="3"/>
  <c r="J69" i="3"/>
  <c r="J65" i="3"/>
  <c r="N56" i="3"/>
  <c r="N57" i="3"/>
  <c r="N58" i="3"/>
  <c r="N59" i="3"/>
  <c r="N55" i="3"/>
  <c r="J56" i="3"/>
  <c r="J57" i="3"/>
  <c r="J58" i="3"/>
  <c r="J59" i="3"/>
  <c r="J55" i="3"/>
  <c r="F56" i="3"/>
  <c r="F57" i="3"/>
  <c r="F58" i="3"/>
  <c r="F59" i="3"/>
  <c r="F55" i="3"/>
  <c r="F17" i="3" l="1"/>
  <c r="F18" i="3" s="1"/>
  <c r="D20" i="3" s="1"/>
  <c r="AA19" i="1"/>
  <c r="AA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<sst xmlns="http://schemas.openxmlformats.org/spreadsheetml/2006/main" count="240" uniqueCount="98">
  <si>
    <t>Vi</t>
  </si>
  <si>
    <t>Vv</t>
  </si>
  <si>
    <t>Frecuencia</t>
  </si>
  <si>
    <t>Medicion</t>
  </si>
  <si>
    <t>Tension</t>
  </si>
  <si>
    <t>Generador</t>
  </si>
  <si>
    <t>Equipo</t>
  </si>
  <si>
    <t>Vi1V</t>
  </si>
  <si>
    <t>Vv1V</t>
  </si>
  <si>
    <t>100mV</t>
  </si>
  <si>
    <t>Escala de 100 mV</t>
  </si>
  <si>
    <t>Triangular</t>
  </si>
  <si>
    <t>Cuadrada</t>
  </si>
  <si>
    <t>100 Hz</t>
  </si>
  <si>
    <t>1 kHz</t>
  </si>
  <si>
    <t>Escala de 1000 mV</t>
  </si>
  <si>
    <t>Senoidal</t>
  </si>
  <si>
    <t>Escala de 100 mV - 100 Hz</t>
  </si>
  <si>
    <t>Escala 1000 mV - 1 kHz</t>
  </si>
  <si>
    <t>Escala de 1000 mV - 100 Hz</t>
  </si>
  <si>
    <r>
      <t>∆</t>
    </r>
    <r>
      <rPr>
        <b/>
        <sz val="10.25"/>
        <color theme="0"/>
        <rFont val="Aptos Narrow"/>
        <family val="2"/>
      </rPr>
      <t>V</t>
    </r>
  </si>
  <si>
    <t>Tensión</t>
  </si>
  <si>
    <t>Frecuencia [Hz]</t>
  </si>
  <si>
    <t>Medición</t>
  </si>
  <si>
    <t>Media</t>
  </si>
  <si>
    <t>Desvío Estándar</t>
  </si>
  <si>
    <t>Instrumento a Calibrar</t>
  </si>
  <si>
    <t>Instrumento Patrón</t>
  </si>
  <si>
    <t>Escala 100 mV 1KHz</t>
  </si>
  <si>
    <t>Incertidumbre tipo A</t>
  </si>
  <si>
    <t>Function</t>
  </si>
  <si>
    <t>Range</t>
  </si>
  <si>
    <t>Resolution</t>
  </si>
  <si>
    <t>Frequecy</t>
  </si>
  <si>
    <r>
      <t>1 Year (23°</t>
    </r>
    <r>
      <rPr>
        <b/>
        <sz val="12"/>
        <color theme="0"/>
        <rFont val="Aptos Narrow"/>
        <family val="2"/>
      </rPr>
      <t>C ± 5°C)</t>
    </r>
    <r>
      <rPr>
        <b/>
        <sz val="12"/>
        <color theme="0"/>
        <rFont val="Calibri"/>
        <family val="2"/>
        <scheme val="minor"/>
      </rPr>
      <t xml:space="preserve"> </t>
    </r>
  </si>
  <si>
    <t>ACV (AC TRMS Voltage)</t>
  </si>
  <si>
    <t>100,0000 mV</t>
  </si>
  <si>
    <t>0,1uV</t>
  </si>
  <si>
    <t>3 - 5</t>
  </si>
  <si>
    <t>1,15 + 0,05</t>
  </si>
  <si>
    <t>5 - 10</t>
  </si>
  <si>
    <t>0,45 + 0,05</t>
  </si>
  <si>
    <t>10 - 20k</t>
  </si>
  <si>
    <t>0,08 + 0,05</t>
  </si>
  <si>
    <t>20k - 50k</t>
  </si>
  <si>
    <t>0,15 + 0,06</t>
  </si>
  <si>
    <t>50k - 100k</t>
  </si>
  <si>
    <t>0,70 + 0,09</t>
  </si>
  <si>
    <t>100k - 300k</t>
  </si>
  <si>
    <t>4,25 + 0,60</t>
  </si>
  <si>
    <t>1,000000 V                 to                      750,000 V</t>
  </si>
  <si>
    <t>1.0uV to 1mV</t>
  </si>
  <si>
    <t>1,10 + 0,04</t>
  </si>
  <si>
    <t>0,4 + 0,04</t>
  </si>
  <si>
    <t>0,08 + 0,04</t>
  </si>
  <si>
    <t>0,14 + 0,06</t>
  </si>
  <si>
    <t>0,70 +0,08</t>
  </si>
  <si>
    <t>4,35 + 0,50</t>
  </si>
  <si>
    <t>Test point</t>
  </si>
  <si>
    <t>Limits of acuracy</t>
  </si>
  <si>
    <t>Lower limit</t>
  </si>
  <si>
    <t>Upper limit</t>
  </si>
  <si>
    <t>Ur</t>
  </si>
  <si>
    <t>100 mV</t>
  </si>
  <si>
    <t>100.0000 mV @ 1 kHz</t>
  </si>
  <si>
    <t>99.87 mV</t>
  </si>
  <si>
    <t>100.13 mV</t>
  </si>
  <si>
    <t>100.0000 mV @ 35 kHz</t>
  </si>
  <si>
    <t>99.79 mV</t>
  </si>
  <si>
    <t>100.21 mV</t>
  </si>
  <si>
    <t>1 V</t>
  </si>
  <si>
    <t>1.000.000 V @ 1 kHz</t>
  </si>
  <si>
    <t>0.9988 V</t>
  </si>
  <si>
    <t>1.0012 V</t>
  </si>
  <si>
    <t>1.000.000 V @ 35 kHz</t>
  </si>
  <si>
    <t>0,9988 V</t>
  </si>
  <si>
    <t>1,002 V</t>
  </si>
  <si>
    <t>Incertidumbre tipo B</t>
  </si>
  <si>
    <t>e%</t>
  </si>
  <si>
    <t>uc(Vi)</t>
  </si>
  <si>
    <t>U(Vi)</t>
  </si>
  <si>
    <r>
      <t xml:space="preserve">Vi = (998.7 </t>
    </r>
    <r>
      <rPr>
        <sz val="16"/>
        <color theme="1"/>
        <rFont val="Aptos Narrow"/>
        <family val="2"/>
      </rPr>
      <t>±</t>
    </r>
    <r>
      <rPr>
        <sz val="16"/>
        <color theme="1"/>
        <rFont val="Calibri"/>
        <family val="2"/>
      </rPr>
      <t xml:space="preserve"> 4,4) mV</t>
    </r>
  </si>
  <si>
    <r>
      <t xml:space="preserve">Vi = (99.8 </t>
    </r>
    <r>
      <rPr>
        <sz val="16"/>
        <color theme="1"/>
        <rFont val="Aptos Narrow"/>
        <family val="2"/>
      </rPr>
      <t>±</t>
    </r>
    <r>
      <rPr>
        <sz val="16"/>
        <color theme="1"/>
        <rFont val="Calibri"/>
        <family val="2"/>
      </rPr>
      <t xml:space="preserve"> 1,4) mV</t>
    </r>
  </si>
  <si>
    <t>Cantidad</t>
  </si>
  <si>
    <t>Componente</t>
  </si>
  <si>
    <t>Detalle</t>
  </si>
  <si>
    <t>Referencia</t>
  </si>
  <si>
    <t>AD736</t>
  </si>
  <si>
    <t>Conversor True RMS to DC</t>
  </si>
  <si>
    <t>Datasheet</t>
  </si>
  <si>
    <t>Arduino Uno</t>
  </si>
  <si>
    <t>Microcontrolador</t>
  </si>
  <si>
    <t>MCP6002</t>
  </si>
  <si>
    <t>Amplificador Operacional Rail to Rail</t>
  </si>
  <si>
    <t>Multiplexo analógico de 8 canales</t>
  </si>
  <si>
    <t>Display</t>
  </si>
  <si>
    <t>Oled i2c 0,96'</t>
  </si>
  <si>
    <t>MUX4051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</si>
</sst>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"/>
    <numFmt numFmtId="166" formatCode="0.000"/>
    <numFmt numFmtId="173" formatCode="0.000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Aptos Narrow"/>
      <family val="2"/>
    </font>
    <font>
      <b/>
      <sz val="10.25"/>
      <color theme="0"/>
      <name val="Aptos Narrow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ptos Narrow"/>
      <family val="2"/>
    </font>
    <font>
      <sz val="11"/>
      <color theme="4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6"/>
      <color theme="1"/>
      <name val="Aptos Narrow"/>
      <family val="2"/>
    </font>
    <font>
      <sz val="16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164" fontId="4" fillId="0" borderId="0" xfId="0" applyNumberFormat="1" applyFont="1"/>
    <xf numFmtId="2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2" xfId="0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73" fontId="15" fillId="0" borderId="1" xfId="0" applyNumberFormat="1" applyFont="1" applyBorder="1" applyAlignment="1">
      <alignment horizontal="center"/>
    </xf>
    <xf numFmtId="166" fontId="15" fillId="0" borderId="1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10" fontId="0" fillId="0" borderId="1" xfId="2" applyNumberFormat="1" applyFont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10" fontId="0" fillId="0" borderId="1" xfId="2" applyNumberFormat="1" applyFont="1" applyBorder="1" applyAlignment="1"/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1" xfId="0" applyNumberFormat="1" applyBorder="1" applyAlignment="1"/>
    <xf numFmtId="165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0" fontId="20" fillId="0" borderId="7" xfId="0" applyFont="1" applyBorder="1" applyAlignment="1">
      <alignment wrapText="1"/>
    </xf>
    <xf numFmtId="0" fontId="20" fillId="0" borderId="7" xfId="0" applyFont="1" applyBorder="1" applyAlignment="1">
      <alignment horizontal="right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horizontal="center" wrapText="1"/>
    </xf>
    <xf numFmtId="0" fontId="20" fillId="0" borderId="9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right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right" wrapText="1"/>
    </xf>
    <xf numFmtId="0" fontId="20" fillId="0" borderId="1" xfId="0" applyFont="1" applyBorder="1" applyAlignment="1">
      <alignment horizontal="center" vertical="center"/>
    </xf>
    <xf numFmtId="0" fontId="19" fillId="0" borderId="1" xfId="3" applyBorder="1" applyAlignment="1">
      <alignment wrapText="1"/>
    </xf>
    <xf numFmtId="0" fontId="21" fillId="2" borderId="1" xfId="0" applyFont="1" applyFill="1" applyBorder="1" applyAlignment="1"/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708333333333336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Generador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74453193350831"/>
                  <c:y val="-0.21798301254009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Hoja1!$F$2:$F$27</c:f>
              <c:numCache>
                <c:formatCode>General</c:formatCode>
                <c:ptCount val="26"/>
                <c:pt idx="0">
                  <c:v>11.8</c:v>
                </c:pt>
                <c:pt idx="1">
                  <c:v>12.9</c:v>
                </c:pt>
                <c:pt idx="2">
                  <c:v>15.7</c:v>
                </c:pt>
                <c:pt idx="3">
                  <c:v>19.5</c:v>
                </c:pt>
                <c:pt idx="4">
                  <c:v>23.8</c:v>
                </c:pt>
                <c:pt idx="5">
                  <c:v>28.3</c:v>
                </c:pt>
                <c:pt idx="6">
                  <c:v>33</c:v>
                </c:pt>
                <c:pt idx="7">
                  <c:v>37.9</c:v>
                </c:pt>
                <c:pt idx="8">
                  <c:v>43.3</c:v>
                </c:pt>
                <c:pt idx="9">
                  <c:v>48.3</c:v>
                </c:pt>
                <c:pt idx="10">
                  <c:v>56.3</c:v>
                </c:pt>
                <c:pt idx="11">
                  <c:v>63.3</c:v>
                </c:pt>
                <c:pt idx="12">
                  <c:v>73.400000000000006</c:v>
                </c:pt>
                <c:pt idx="13">
                  <c:v>83.4</c:v>
                </c:pt>
                <c:pt idx="14">
                  <c:v>93.7</c:v>
                </c:pt>
                <c:pt idx="15">
                  <c:v>103.9</c:v>
                </c:pt>
                <c:pt idx="16">
                  <c:v>114</c:v>
                </c:pt>
                <c:pt idx="17">
                  <c:v>124.2</c:v>
                </c:pt>
                <c:pt idx="18">
                  <c:v>134.30000000000001</c:v>
                </c:pt>
                <c:pt idx="19">
                  <c:v>144.5</c:v>
                </c:pt>
                <c:pt idx="20">
                  <c:v>154.69999999999999</c:v>
                </c:pt>
                <c:pt idx="21">
                  <c:v>164.9</c:v>
                </c:pt>
                <c:pt idx="22">
                  <c:v>175</c:v>
                </c:pt>
                <c:pt idx="23">
                  <c:v>185.1</c:v>
                </c:pt>
                <c:pt idx="24">
                  <c:v>195.1</c:v>
                </c:pt>
                <c:pt idx="25">
                  <c:v>205.2</c:v>
                </c:pt>
              </c:numCache>
            </c:numRef>
          </c:xVal>
          <c:yVal>
            <c:numRef>
              <c:f>Hoja1!$G$2:$G$27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9-4153-A464-1195DD99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58080"/>
        <c:axId val="721711600"/>
      </c:scatterChart>
      <c:valAx>
        <c:axId val="8309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21711600"/>
        <c:crosses val="autoZero"/>
        <c:crossBetween val="midCat"/>
      </c:valAx>
      <c:valAx>
        <c:axId val="721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09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Escala</a:t>
            </a:r>
            <a:r>
              <a:rPr lang="es-419" baseline="0"/>
              <a:t> de 100 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23140857392827"/>
                  <c:y val="6.1259113444152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Corrección!$C$3:$C$21</c:f>
              <c:numCache>
                <c:formatCode>General</c:formatCode>
                <c:ptCount val="19"/>
                <c:pt idx="0">
                  <c:v>7</c:v>
                </c:pt>
                <c:pt idx="1">
                  <c:v>12</c:v>
                </c:pt>
                <c:pt idx="2">
                  <c:v>17.100000000000001</c:v>
                </c:pt>
                <c:pt idx="3">
                  <c:v>22.1</c:v>
                </c:pt>
                <c:pt idx="4">
                  <c:v>27.1</c:v>
                </c:pt>
                <c:pt idx="5">
                  <c:v>32.200000000000003</c:v>
                </c:pt>
                <c:pt idx="6">
                  <c:v>37.299999999999997</c:v>
                </c:pt>
                <c:pt idx="7">
                  <c:v>42.3</c:v>
                </c:pt>
                <c:pt idx="8">
                  <c:v>47.4</c:v>
                </c:pt>
                <c:pt idx="9">
                  <c:v>52.4</c:v>
                </c:pt>
                <c:pt idx="10">
                  <c:v>58.8</c:v>
                </c:pt>
                <c:pt idx="11">
                  <c:v>63.9</c:v>
                </c:pt>
                <c:pt idx="12">
                  <c:v>69.900000000000006</c:v>
                </c:pt>
                <c:pt idx="13">
                  <c:v>75.099999999999994</c:v>
                </c:pt>
                <c:pt idx="14">
                  <c:v>80.2</c:v>
                </c:pt>
                <c:pt idx="15">
                  <c:v>85.4</c:v>
                </c:pt>
                <c:pt idx="16">
                  <c:v>90.5</c:v>
                </c:pt>
                <c:pt idx="17">
                  <c:v>95.6</c:v>
                </c:pt>
                <c:pt idx="18">
                  <c:v>100.8</c:v>
                </c:pt>
              </c:numCache>
            </c:numRef>
          </c:xVal>
          <c:yVal>
            <c:numRef>
              <c:f>Corrección!$D$3:$D$21</c:f>
              <c:numCache>
                <c:formatCode>General</c:formatCode>
                <c:ptCount val="19"/>
                <c:pt idx="0">
                  <c:v>9.73</c:v>
                </c:pt>
                <c:pt idx="1">
                  <c:v>14.54</c:v>
                </c:pt>
                <c:pt idx="2">
                  <c:v>19.440000000000001</c:v>
                </c:pt>
                <c:pt idx="3">
                  <c:v>24.34</c:v>
                </c:pt>
                <c:pt idx="4">
                  <c:v>29.15</c:v>
                </c:pt>
                <c:pt idx="5">
                  <c:v>34.049999999999997</c:v>
                </c:pt>
                <c:pt idx="6">
                  <c:v>38.96</c:v>
                </c:pt>
                <c:pt idx="7">
                  <c:v>43.86</c:v>
                </c:pt>
                <c:pt idx="8">
                  <c:v>48.75</c:v>
                </c:pt>
                <c:pt idx="9">
                  <c:v>53.63</c:v>
                </c:pt>
                <c:pt idx="10">
                  <c:v>59.83</c:v>
                </c:pt>
                <c:pt idx="11">
                  <c:v>64.81</c:v>
                </c:pt>
                <c:pt idx="12">
                  <c:v>70.61</c:v>
                </c:pt>
                <c:pt idx="13">
                  <c:v>75.61</c:v>
                </c:pt>
                <c:pt idx="14">
                  <c:v>80.63</c:v>
                </c:pt>
                <c:pt idx="15">
                  <c:v>85.62</c:v>
                </c:pt>
                <c:pt idx="16">
                  <c:v>90.61</c:v>
                </c:pt>
                <c:pt idx="17">
                  <c:v>95.61</c:v>
                </c:pt>
                <c:pt idx="18">
                  <c:v>100.61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F-491F-AE49-09FA60C4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94752"/>
        <c:axId val="342784544"/>
      </c:scatterChart>
      <c:valAx>
        <c:axId val="5629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2784544"/>
        <c:crosses val="autoZero"/>
        <c:crossBetween val="midCat"/>
      </c:valAx>
      <c:valAx>
        <c:axId val="3427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29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Escala</a:t>
            </a:r>
            <a:r>
              <a:rPr lang="es-419" baseline="0"/>
              <a:t> de 1000 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4783627979294766E-2"/>
          <c:y val="0.12727741687577634"/>
          <c:w val="0.85092097260213229"/>
          <c:h val="0.768754905736071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14989724829556"/>
                  <c:y val="1.1010213528220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Corrección!$F$3:$F$21</c:f>
              <c:numCache>
                <c:formatCode>General</c:formatCode>
                <c:ptCount val="19"/>
                <c:pt idx="0">
                  <c:v>108.3</c:v>
                </c:pt>
                <c:pt idx="1">
                  <c:v>149</c:v>
                </c:pt>
                <c:pt idx="2">
                  <c:v>200.5</c:v>
                </c:pt>
                <c:pt idx="3">
                  <c:v>251.7</c:v>
                </c:pt>
                <c:pt idx="4">
                  <c:v>302.10000000000002</c:v>
                </c:pt>
                <c:pt idx="5">
                  <c:v>353.8</c:v>
                </c:pt>
                <c:pt idx="6">
                  <c:v>404.5</c:v>
                </c:pt>
                <c:pt idx="7">
                  <c:v>455.9</c:v>
                </c:pt>
                <c:pt idx="8">
                  <c:v>507.1</c:v>
                </c:pt>
                <c:pt idx="9">
                  <c:v>558.20000000000005</c:v>
                </c:pt>
                <c:pt idx="10">
                  <c:v>600.29999999999995</c:v>
                </c:pt>
                <c:pt idx="11">
                  <c:v>650.29999999999995</c:v>
                </c:pt>
                <c:pt idx="12">
                  <c:v>708.5</c:v>
                </c:pt>
                <c:pt idx="13">
                  <c:v>758.4</c:v>
                </c:pt>
                <c:pt idx="14">
                  <c:v>808.5</c:v>
                </c:pt>
                <c:pt idx="15">
                  <c:v>858.2</c:v>
                </c:pt>
                <c:pt idx="16">
                  <c:v>907.7</c:v>
                </c:pt>
                <c:pt idx="17">
                  <c:v>957.3</c:v>
                </c:pt>
                <c:pt idx="18">
                  <c:v>1006.7</c:v>
                </c:pt>
              </c:numCache>
            </c:numRef>
          </c:xVal>
          <c:yVal>
            <c:numRef>
              <c:f>Corrección!$G$3:$G$21</c:f>
              <c:numCache>
                <c:formatCode>General</c:formatCode>
                <c:ptCount val="19"/>
                <c:pt idx="0">
                  <c:v>110.64</c:v>
                </c:pt>
                <c:pt idx="1">
                  <c:v>150.51</c:v>
                </c:pt>
                <c:pt idx="2">
                  <c:v>201.29</c:v>
                </c:pt>
                <c:pt idx="3">
                  <c:v>251.97</c:v>
                </c:pt>
                <c:pt idx="4">
                  <c:v>301.8</c:v>
                </c:pt>
                <c:pt idx="5">
                  <c:v>352.72</c:v>
                </c:pt>
                <c:pt idx="6">
                  <c:v>403.37</c:v>
                </c:pt>
                <c:pt idx="7">
                  <c:v>454.11</c:v>
                </c:pt>
                <c:pt idx="8">
                  <c:v>504.72</c:v>
                </c:pt>
                <c:pt idx="9">
                  <c:v>555.54999999999995</c:v>
                </c:pt>
                <c:pt idx="10">
                  <c:v>597.52</c:v>
                </c:pt>
                <c:pt idx="11">
                  <c:v>647.27</c:v>
                </c:pt>
                <c:pt idx="12">
                  <c:v>705.29</c:v>
                </c:pt>
                <c:pt idx="13">
                  <c:v>755.19</c:v>
                </c:pt>
                <c:pt idx="14">
                  <c:v>805.29</c:v>
                </c:pt>
                <c:pt idx="15">
                  <c:v>855.07</c:v>
                </c:pt>
                <c:pt idx="16">
                  <c:v>904.9</c:v>
                </c:pt>
                <c:pt idx="17">
                  <c:v>954.82</c:v>
                </c:pt>
                <c:pt idx="18">
                  <c:v>1004.82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076-BBF4-30EAE885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99456"/>
        <c:axId val="414661056"/>
      </c:scatterChart>
      <c:valAx>
        <c:axId val="412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14661056"/>
        <c:crosses val="autoZero"/>
        <c:crossBetween val="midCat"/>
      </c:valAx>
      <c:valAx>
        <c:axId val="414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127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7176427955869408E-2"/>
          <c:y val="0.1084781231745746"/>
          <c:w val="0.89451391310843154"/>
          <c:h val="0.759836274079041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A-45B7-94BE-574338EE1039}"/>
              </c:ext>
            </c:extLst>
          </c:dPt>
          <c:xVal>
            <c:numRef>
              <c:f>Corrección!$C$28:$C$32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59.7</c:v>
                </c:pt>
                <c:pt idx="3">
                  <c:v>80.400000000000006</c:v>
                </c:pt>
                <c:pt idx="4">
                  <c:v>95.3</c:v>
                </c:pt>
              </c:numCache>
            </c:numRef>
          </c:xVal>
          <c:yVal>
            <c:numRef>
              <c:f>Corrección!$D$28:$D$32</c:f>
              <c:numCache>
                <c:formatCode>General</c:formatCode>
                <c:ptCount val="5"/>
                <c:pt idx="0">
                  <c:v>19.420000000000002</c:v>
                </c:pt>
                <c:pt idx="1">
                  <c:v>38.909999999999997</c:v>
                </c:pt>
                <c:pt idx="2">
                  <c:v>59.78</c:v>
                </c:pt>
                <c:pt idx="3">
                  <c:v>80.569999999999993</c:v>
                </c:pt>
                <c:pt idx="4">
                  <c:v>95.53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441E-AD90-8FA586DE990C}"/>
            </c:ext>
          </c:extLst>
        </c:ser>
        <c:ser>
          <c:idx val="1"/>
          <c:order val="1"/>
          <c:tx>
            <c:strRef>
              <c:f>Corrección!$E$26:$F$26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Corrección!$E$28:$E$32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59.6</c:v>
                </c:pt>
                <c:pt idx="3">
                  <c:v>79.7</c:v>
                </c:pt>
                <c:pt idx="4">
                  <c:v>95.4</c:v>
                </c:pt>
              </c:numCache>
            </c:numRef>
          </c:xVal>
          <c:yVal>
            <c:numRef>
              <c:f>Corrección!$F$28:$F$32</c:f>
              <c:numCache>
                <c:formatCode>General</c:formatCode>
                <c:ptCount val="5"/>
                <c:pt idx="0">
                  <c:v>19.48</c:v>
                </c:pt>
                <c:pt idx="1">
                  <c:v>38.97</c:v>
                </c:pt>
                <c:pt idx="2">
                  <c:v>59.6</c:v>
                </c:pt>
                <c:pt idx="3">
                  <c:v>79.77</c:v>
                </c:pt>
                <c:pt idx="4">
                  <c:v>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5-441E-AD90-8FA586DE990C}"/>
            </c:ext>
          </c:extLst>
        </c:ser>
        <c:ser>
          <c:idx val="2"/>
          <c:order val="2"/>
          <c:tx>
            <c:strRef>
              <c:f>Corrección!$G$26:$H$26</c:f>
              <c:strCache>
                <c:ptCount val="1"/>
                <c:pt idx="0">
                  <c:v>Cuadrada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Corrección!$G$28:$G$32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59.6</c:v>
                </c:pt>
                <c:pt idx="3">
                  <c:v>79.7</c:v>
                </c:pt>
                <c:pt idx="4">
                  <c:v>95.4</c:v>
                </c:pt>
              </c:numCache>
            </c:numRef>
          </c:xVal>
          <c:yVal>
            <c:numRef>
              <c:f>Corrección!$H$28:$H$32</c:f>
              <c:numCache>
                <c:formatCode>General</c:formatCode>
                <c:ptCount val="5"/>
                <c:pt idx="0">
                  <c:v>19.48</c:v>
                </c:pt>
                <c:pt idx="1">
                  <c:v>39.97</c:v>
                </c:pt>
                <c:pt idx="2">
                  <c:v>59.6</c:v>
                </c:pt>
                <c:pt idx="3">
                  <c:v>79.760000000000005</c:v>
                </c:pt>
                <c:pt idx="4">
                  <c:v>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5-441E-AD90-8FA586DE990C}"/>
            </c:ext>
          </c:extLst>
        </c:ser>
        <c:ser>
          <c:idx val="3"/>
          <c:order val="3"/>
          <c:tx>
            <c:v>Senoidal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Corrección!$C$28:$C$32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59.7</c:v>
                </c:pt>
                <c:pt idx="3">
                  <c:v>80.400000000000006</c:v>
                </c:pt>
                <c:pt idx="4">
                  <c:v>95.3</c:v>
                </c:pt>
              </c:numCache>
            </c:numRef>
          </c:xVal>
          <c:yVal>
            <c:numRef>
              <c:f>Corrección!$D$38:$D$42</c:f>
              <c:numCache>
                <c:formatCode>General</c:formatCode>
                <c:ptCount val="5"/>
                <c:pt idx="0">
                  <c:v>19.43</c:v>
                </c:pt>
                <c:pt idx="1">
                  <c:v>38.950000000000003</c:v>
                </c:pt>
                <c:pt idx="2">
                  <c:v>59.85</c:v>
                </c:pt>
                <c:pt idx="3">
                  <c:v>80.67</c:v>
                </c:pt>
                <c:pt idx="4">
                  <c:v>95.65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5-441E-AD90-8FA586DE990C}"/>
            </c:ext>
          </c:extLst>
        </c:ser>
        <c:ser>
          <c:idx val="4"/>
          <c:order val="4"/>
          <c:tx>
            <c:strRef>
              <c:f>Corrección!$E$36:$F$36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Corrección!$E$38:$E$42</c:f>
              <c:numCache>
                <c:formatCode>General</c:formatCode>
                <c:ptCount val="5"/>
                <c:pt idx="0">
                  <c:v>19.5</c:v>
                </c:pt>
                <c:pt idx="1">
                  <c:v>38.799999999999997</c:v>
                </c:pt>
                <c:pt idx="2">
                  <c:v>58.8</c:v>
                </c:pt>
                <c:pt idx="3">
                  <c:v>80.7</c:v>
                </c:pt>
                <c:pt idx="4">
                  <c:v>95.8</c:v>
                </c:pt>
              </c:numCache>
            </c:numRef>
          </c:xVal>
          <c:yVal>
            <c:numRef>
              <c:f>Corrección!$F$38:$F$42</c:f>
              <c:numCache>
                <c:formatCode>General</c:formatCode>
                <c:ptCount val="5"/>
                <c:pt idx="0">
                  <c:v>19.489999999999998</c:v>
                </c:pt>
                <c:pt idx="1">
                  <c:v>38.840000000000003</c:v>
                </c:pt>
                <c:pt idx="2">
                  <c:v>58.8</c:v>
                </c:pt>
                <c:pt idx="3">
                  <c:v>80.739999999999995</c:v>
                </c:pt>
                <c:pt idx="4">
                  <c:v>95.85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5-441E-AD90-8FA586DE990C}"/>
            </c:ext>
          </c:extLst>
        </c:ser>
        <c:ser>
          <c:idx val="5"/>
          <c:order val="5"/>
          <c:tx>
            <c:strRef>
              <c:f>Corrección!$G$36:$H$36</c:f>
              <c:strCache>
                <c:ptCount val="1"/>
                <c:pt idx="0">
                  <c:v>Cuadrada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Corrección!$G$38:$G$42</c:f>
              <c:numCache>
                <c:formatCode>General</c:formatCode>
                <c:ptCount val="5"/>
                <c:pt idx="0">
                  <c:v>19.5</c:v>
                </c:pt>
                <c:pt idx="1">
                  <c:v>39.1</c:v>
                </c:pt>
                <c:pt idx="2">
                  <c:v>59.6</c:v>
                </c:pt>
                <c:pt idx="3">
                  <c:v>80.099999999999994</c:v>
                </c:pt>
                <c:pt idx="4">
                  <c:v>95.9</c:v>
                </c:pt>
              </c:numCache>
            </c:numRef>
          </c:xVal>
          <c:yVal>
            <c:numRef>
              <c:f>Corrección!$H$38:$H$42</c:f>
              <c:numCache>
                <c:formatCode>General</c:formatCode>
                <c:ptCount val="5"/>
                <c:pt idx="0">
                  <c:v>19.489999999999998</c:v>
                </c:pt>
                <c:pt idx="1">
                  <c:v>38.99</c:v>
                </c:pt>
                <c:pt idx="2">
                  <c:v>59.6</c:v>
                </c:pt>
                <c:pt idx="3">
                  <c:v>79.819999999999993</c:v>
                </c:pt>
                <c:pt idx="4">
                  <c:v>95.62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15-441E-AD90-8FA586DE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08688"/>
        <c:axId val="495651504"/>
      </c:scatterChart>
      <c:valAx>
        <c:axId val="40680868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651504"/>
        <c:crosses val="autoZero"/>
        <c:crossBetween val="midCat"/>
      </c:valAx>
      <c:valAx>
        <c:axId val="49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6808688"/>
        <c:crosses val="autoZero"/>
        <c:crossBetween val="midCat"/>
      </c:valAx>
      <c:spPr>
        <a:noFill/>
        <a:ln w="0" cmpd="tri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1000</a:t>
            </a:r>
            <a:r>
              <a:rPr lang="es-419" baseline="0"/>
              <a:t> mV</a:t>
            </a:r>
          </a:p>
          <a:p>
            <a:pPr>
              <a:defRPr/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8445618665347855E-2"/>
          <c:y val="9.0260047281323891E-2"/>
          <c:w val="0.85140077849247953"/>
          <c:h val="0.714949088810707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Corrección!$C$48:$C$52</c:f>
              <c:numCache>
                <c:formatCode>General</c:formatCode>
                <c:ptCount val="5"/>
                <c:pt idx="0">
                  <c:v>200</c:v>
                </c:pt>
                <c:pt idx="1">
                  <c:v>402.5</c:v>
                </c:pt>
                <c:pt idx="2">
                  <c:v>596.6</c:v>
                </c:pt>
                <c:pt idx="3">
                  <c:v>803</c:v>
                </c:pt>
                <c:pt idx="4">
                  <c:v>950.6</c:v>
                </c:pt>
              </c:numCache>
            </c:numRef>
          </c:xVal>
          <c:yVal>
            <c:numRef>
              <c:f>Corrección!$D$48:$D$52</c:f>
              <c:numCache>
                <c:formatCode>General</c:formatCode>
                <c:ptCount val="5"/>
                <c:pt idx="0">
                  <c:v>201.15</c:v>
                </c:pt>
                <c:pt idx="1">
                  <c:v>403.6</c:v>
                </c:pt>
                <c:pt idx="2">
                  <c:v>597.20000000000005</c:v>
                </c:pt>
                <c:pt idx="3">
                  <c:v>804.75</c:v>
                </c:pt>
                <c:pt idx="4">
                  <c:v>954.2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5-471A-8739-400EF1BB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11088"/>
        <c:axId val="335056816"/>
      </c:scatterChart>
      <c:valAx>
        <c:axId val="4068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5056816"/>
        <c:crosses val="autoZero"/>
        <c:crossBetween val="midCat"/>
      </c:valAx>
      <c:valAx>
        <c:axId val="3350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68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2000"/>
              <a:t>Respuesta</a:t>
            </a:r>
            <a:r>
              <a:rPr lang="es-419" sz="2000" baseline="0"/>
              <a:t> en Frecuencia para V = 100 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Corrección!$C$65</c:f>
              <c:strCache>
                <c:ptCount val="1"/>
                <c:pt idx="0">
                  <c:v>Senoidal</c:v>
                </c:pt>
              </c:strCache>
            </c:strRef>
          </c:tx>
          <c:spPr>
            <a:ln w="317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Corrección!$B$66:$B$111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xVal>
          <c:yVal>
            <c:numRef>
              <c:f>Corrección!$C$66:$C$111</c:f>
              <c:numCache>
                <c:formatCode>General</c:formatCode>
                <c:ptCount val="46"/>
                <c:pt idx="0">
                  <c:v>32.9</c:v>
                </c:pt>
                <c:pt idx="1">
                  <c:v>64.099999999999994</c:v>
                </c:pt>
                <c:pt idx="2">
                  <c:v>78.7</c:v>
                </c:pt>
                <c:pt idx="3">
                  <c:v>85.9</c:v>
                </c:pt>
                <c:pt idx="4">
                  <c:v>90</c:v>
                </c:pt>
                <c:pt idx="5">
                  <c:v>92.2</c:v>
                </c:pt>
                <c:pt idx="6">
                  <c:v>93.7</c:v>
                </c:pt>
                <c:pt idx="7">
                  <c:v>94.8</c:v>
                </c:pt>
                <c:pt idx="8">
                  <c:v>95.5</c:v>
                </c:pt>
                <c:pt idx="9">
                  <c:v>96.2</c:v>
                </c:pt>
                <c:pt idx="10">
                  <c:v>98.1</c:v>
                </c:pt>
                <c:pt idx="11">
                  <c:v>98.6</c:v>
                </c:pt>
                <c:pt idx="12">
                  <c:v>98.7</c:v>
                </c:pt>
                <c:pt idx="13">
                  <c:v>98.8</c:v>
                </c:pt>
                <c:pt idx="14">
                  <c:v>98.9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99.1</c:v>
                </c:pt>
                <c:pt idx="19">
                  <c:v>99.2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99.4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99.4</c:v>
                </c:pt>
                <c:pt idx="36">
                  <c:v>99.4</c:v>
                </c:pt>
                <c:pt idx="37">
                  <c:v>99.6</c:v>
                </c:pt>
                <c:pt idx="38">
                  <c:v>100.1</c:v>
                </c:pt>
                <c:pt idx="39">
                  <c:v>101.1</c:v>
                </c:pt>
                <c:pt idx="40">
                  <c:v>102.2</c:v>
                </c:pt>
                <c:pt idx="41">
                  <c:v>103.7</c:v>
                </c:pt>
                <c:pt idx="42">
                  <c:v>105.5</c:v>
                </c:pt>
                <c:pt idx="43">
                  <c:v>106.8</c:v>
                </c:pt>
                <c:pt idx="44">
                  <c:v>109.3</c:v>
                </c:pt>
                <c:pt idx="45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1-4E0C-8EB5-5F5025DBAFE3}"/>
            </c:ext>
          </c:extLst>
        </c:ser>
        <c:ser>
          <c:idx val="1"/>
          <c:order val="1"/>
          <c:tx>
            <c:strRef>
              <c:f>Corrección!$D$65</c:f>
              <c:strCache>
                <c:ptCount val="1"/>
                <c:pt idx="0">
                  <c:v>Cuadrada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Corrección!$B$66:$B$111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xVal>
          <c:yVal>
            <c:numRef>
              <c:f>Corrección!$D$66:$D$111</c:f>
              <c:numCache>
                <c:formatCode>General</c:formatCode>
                <c:ptCount val="46"/>
                <c:pt idx="0">
                  <c:v>47.8</c:v>
                </c:pt>
                <c:pt idx="1">
                  <c:v>64.2</c:v>
                </c:pt>
                <c:pt idx="2">
                  <c:v>78.7</c:v>
                </c:pt>
                <c:pt idx="3">
                  <c:v>85.9</c:v>
                </c:pt>
                <c:pt idx="4">
                  <c:v>89.4</c:v>
                </c:pt>
                <c:pt idx="5">
                  <c:v>92.2</c:v>
                </c:pt>
                <c:pt idx="6">
                  <c:v>93.8</c:v>
                </c:pt>
                <c:pt idx="7">
                  <c:v>94.8</c:v>
                </c:pt>
                <c:pt idx="8">
                  <c:v>95.5</c:v>
                </c:pt>
                <c:pt idx="9">
                  <c:v>96.5</c:v>
                </c:pt>
                <c:pt idx="10">
                  <c:v>98.1</c:v>
                </c:pt>
                <c:pt idx="11">
                  <c:v>98.6</c:v>
                </c:pt>
                <c:pt idx="12">
                  <c:v>98.7</c:v>
                </c:pt>
                <c:pt idx="13">
                  <c:v>98.8</c:v>
                </c:pt>
                <c:pt idx="14">
                  <c:v>98.9</c:v>
                </c:pt>
                <c:pt idx="15">
                  <c:v>98.9</c:v>
                </c:pt>
                <c:pt idx="16">
                  <c:v>99</c:v>
                </c:pt>
                <c:pt idx="17">
                  <c:v>99</c:v>
                </c:pt>
                <c:pt idx="18">
                  <c:v>99.1</c:v>
                </c:pt>
                <c:pt idx="19">
                  <c:v>99.2</c:v>
                </c:pt>
                <c:pt idx="20">
                  <c:v>99.3</c:v>
                </c:pt>
                <c:pt idx="21">
                  <c:v>99.3</c:v>
                </c:pt>
                <c:pt idx="22">
                  <c:v>99.4</c:v>
                </c:pt>
                <c:pt idx="23">
                  <c:v>99.4</c:v>
                </c:pt>
                <c:pt idx="24">
                  <c:v>99.5</c:v>
                </c:pt>
                <c:pt idx="25">
                  <c:v>99.5</c:v>
                </c:pt>
                <c:pt idx="26">
                  <c:v>99.6</c:v>
                </c:pt>
                <c:pt idx="27">
                  <c:v>99.5</c:v>
                </c:pt>
                <c:pt idx="28">
                  <c:v>99.8</c:v>
                </c:pt>
                <c:pt idx="29">
                  <c:v>100.1</c:v>
                </c:pt>
                <c:pt idx="30">
                  <c:v>100.4</c:v>
                </c:pt>
                <c:pt idx="31">
                  <c:v>100.6</c:v>
                </c:pt>
                <c:pt idx="32">
                  <c:v>100.8</c:v>
                </c:pt>
                <c:pt idx="33">
                  <c:v>101.1</c:v>
                </c:pt>
                <c:pt idx="34">
                  <c:v>101.3</c:v>
                </c:pt>
                <c:pt idx="35">
                  <c:v>101.5</c:v>
                </c:pt>
                <c:pt idx="36">
                  <c:v>101.8</c:v>
                </c:pt>
                <c:pt idx="37">
                  <c:v>102.6</c:v>
                </c:pt>
                <c:pt idx="38">
                  <c:v>104.5</c:v>
                </c:pt>
                <c:pt idx="39">
                  <c:v>105.6</c:v>
                </c:pt>
                <c:pt idx="40">
                  <c:v>107.8</c:v>
                </c:pt>
                <c:pt idx="41">
                  <c:v>108.4</c:v>
                </c:pt>
                <c:pt idx="42">
                  <c:v>110.6</c:v>
                </c:pt>
                <c:pt idx="43">
                  <c:v>113.3</c:v>
                </c:pt>
                <c:pt idx="44">
                  <c:v>110.2</c:v>
                </c:pt>
                <c:pt idx="45">
                  <c:v>109.1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61-4E0C-8EB5-5F5025DBAFE3}"/>
            </c:ext>
          </c:extLst>
        </c:ser>
        <c:ser>
          <c:idx val="2"/>
          <c:order val="2"/>
          <c:tx>
            <c:strRef>
              <c:f>Corrección!$E$65</c:f>
              <c:strCache>
                <c:ptCount val="1"/>
                <c:pt idx="0">
                  <c:v>Triangular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Corrección!$B$66:$B$111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xVal>
          <c:yVal>
            <c:numRef>
              <c:f>Corrección!$E$66:$E$111</c:f>
              <c:numCache>
                <c:formatCode>General</c:formatCode>
                <c:ptCount val="46"/>
                <c:pt idx="0">
                  <c:v>38.4</c:v>
                </c:pt>
                <c:pt idx="1">
                  <c:v>64.7</c:v>
                </c:pt>
                <c:pt idx="2">
                  <c:v>79.099999999999994</c:v>
                </c:pt>
                <c:pt idx="3">
                  <c:v>86.1</c:v>
                </c:pt>
                <c:pt idx="4">
                  <c:v>89.7</c:v>
                </c:pt>
                <c:pt idx="5">
                  <c:v>92.3</c:v>
                </c:pt>
                <c:pt idx="6">
                  <c:v>93.8</c:v>
                </c:pt>
                <c:pt idx="7">
                  <c:v>94.8</c:v>
                </c:pt>
                <c:pt idx="8">
                  <c:v>95.5</c:v>
                </c:pt>
                <c:pt idx="9">
                  <c:v>96.5</c:v>
                </c:pt>
                <c:pt idx="10">
                  <c:v>98.1</c:v>
                </c:pt>
                <c:pt idx="11">
                  <c:v>98.6</c:v>
                </c:pt>
                <c:pt idx="12">
                  <c:v>98.7</c:v>
                </c:pt>
                <c:pt idx="13">
                  <c:v>98.8</c:v>
                </c:pt>
                <c:pt idx="14">
                  <c:v>98.9</c:v>
                </c:pt>
                <c:pt idx="15">
                  <c:v>98.9</c:v>
                </c:pt>
                <c:pt idx="16">
                  <c:v>99</c:v>
                </c:pt>
                <c:pt idx="17">
                  <c:v>99</c:v>
                </c:pt>
                <c:pt idx="18">
                  <c:v>99.1</c:v>
                </c:pt>
                <c:pt idx="19">
                  <c:v>99.2</c:v>
                </c:pt>
                <c:pt idx="20">
                  <c:v>99.2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99.4</c:v>
                </c:pt>
                <c:pt idx="36">
                  <c:v>99.4</c:v>
                </c:pt>
                <c:pt idx="37">
                  <c:v>99.8</c:v>
                </c:pt>
                <c:pt idx="38">
                  <c:v>100.5</c:v>
                </c:pt>
                <c:pt idx="39">
                  <c:v>101.7</c:v>
                </c:pt>
                <c:pt idx="40">
                  <c:v>103.4</c:v>
                </c:pt>
                <c:pt idx="41">
                  <c:v>104.6</c:v>
                </c:pt>
                <c:pt idx="42">
                  <c:v>106.3</c:v>
                </c:pt>
                <c:pt idx="43">
                  <c:v>107.6</c:v>
                </c:pt>
                <c:pt idx="44">
                  <c:v>111.2</c:v>
                </c:pt>
                <c:pt idx="45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61-4E0C-8EB5-5F5025DB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51199"/>
        <c:axId val="1838009439"/>
      </c:scatterChart>
      <c:valAx>
        <c:axId val="13516511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1800"/>
                  <a:t>Frecuencia</a:t>
                </a:r>
                <a:r>
                  <a:rPr lang="es-419" sz="1800" baseline="0"/>
                  <a:t> [Hz]</a:t>
                </a:r>
                <a:endParaRPr lang="es-419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8009439"/>
        <c:crosses val="autoZero"/>
        <c:crossBetween val="midCat"/>
      </c:valAx>
      <c:valAx>
        <c:axId val="1838009439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2000"/>
                  <a:t>Tensión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1651199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Escala</a:t>
            </a:r>
            <a:r>
              <a:rPr lang="es-419" baseline="0"/>
              <a:t> 100 mV 100Hz to 1kHz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Calibración!$G$53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Calibración!$G$55:$G$59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59.6</c:v>
                </c:pt>
                <c:pt idx="3">
                  <c:v>79.7</c:v>
                </c:pt>
                <c:pt idx="4">
                  <c:v>95.4</c:v>
                </c:pt>
              </c:numCache>
            </c:numRef>
          </c:xVal>
          <c:yVal>
            <c:numRef>
              <c:f>Calibración!$H$55:$H$59</c:f>
              <c:numCache>
                <c:formatCode>General</c:formatCode>
                <c:ptCount val="5"/>
                <c:pt idx="0">
                  <c:v>19.48</c:v>
                </c:pt>
                <c:pt idx="1">
                  <c:v>38.97</c:v>
                </c:pt>
                <c:pt idx="2">
                  <c:v>59.65</c:v>
                </c:pt>
                <c:pt idx="3">
                  <c:v>79.77</c:v>
                </c:pt>
                <c:pt idx="4">
                  <c:v>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F-47F2-86C9-ABB4499925D2}"/>
            </c:ext>
          </c:extLst>
        </c:ser>
        <c:ser>
          <c:idx val="2"/>
          <c:order val="1"/>
          <c:tx>
            <c:strRef>
              <c:f>Calibración!$K$53</c:f>
              <c:strCache>
                <c:ptCount val="1"/>
                <c:pt idx="0">
                  <c:v>Cuadrada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Calibración!$K$55:$K$59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59.6</c:v>
                </c:pt>
                <c:pt idx="3">
                  <c:v>79.7</c:v>
                </c:pt>
                <c:pt idx="4">
                  <c:v>95.4</c:v>
                </c:pt>
              </c:numCache>
            </c:numRef>
          </c:xVal>
          <c:yVal>
            <c:numRef>
              <c:f>Calibración!$L$55:$L$59</c:f>
              <c:numCache>
                <c:formatCode>General</c:formatCode>
                <c:ptCount val="5"/>
                <c:pt idx="0">
                  <c:v>19.48</c:v>
                </c:pt>
                <c:pt idx="1">
                  <c:v>39.11</c:v>
                </c:pt>
                <c:pt idx="2">
                  <c:v>59.66</c:v>
                </c:pt>
                <c:pt idx="3">
                  <c:v>79.760000000000005</c:v>
                </c:pt>
                <c:pt idx="4">
                  <c:v>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F-47F2-86C9-ABB4499925D2}"/>
            </c:ext>
          </c:extLst>
        </c:ser>
        <c:ser>
          <c:idx val="0"/>
          <c:order val="2"/>
          <c:tx>
            <c:strRef>
              <c:f>Calibración!$C$53</c:f>
              <c:strCache>
                <c:ptCount val="1"/>
                <c:pt idx="0">
                  <c:v>Senoidal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Calibración!$C$55:$C$59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59.7</c:v>
                </c:pt>
                <c:pt idx="3">
                  <c:v>80.400000000000006</c:v>
                </c:pt>
                <c:pt idx="4">
                  <c:v>95.3</c:v>
                </c:pt>
              </c:numCache>
            </c:numRef>
          </c:xVal>
          <c:yVal>
            <c:numRef>
              <c:f>Calibración!$D$55:$D$59</c:f>
              <c:numCache>
                <c:formatCode>General</c:formatCode>
                <c:ptCount val="5"/>
                <c:pt idx="0">
                  <c:v>19.420000000000002</c:v>
                </c:pt>
                <c:pt idx="1">
                  <c:v>38.909999999999997</c:v>
                </c:pt>
                <c:pt idx="2">
                  <c:v>59.78</c:v>
                </c:pt>
                <c:pt idx="3">
                  <c:v>80.569999999999993</c:v>
                </c:pt>
                <c:pt idx="4">
                  <c:v>95.53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F-47F2-86C9-ABB4499925D2}"/>
            </c:ext>
          </c:extLst>
        </c:ser>
        <c:ser>
          <c:idx val="3"/>
          <c:order val="3"/>
          <c:tx>
            <c:strRef>
              <c:f>Calibración!$C$63</c:f>
              <c:strCache>
                <c:ptCount val="1"/>
                <c:pt idx="0">
                  <c:v>Senoidal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Calibración!$C$65:$C$69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38.9</c:v>
                </c:pt>
                <c:pt idx="2">
                  <c:v>59.9</c:v>
                </c:pt>
                <c:pt idx="3">
                  <c:v>80.7</c:v>
                </c:pt>
                <c:pt idx="4">
                  <c:v>95.6</c:v>
                </c:pt>
              </c:numCache>
            </c:numRef>
          </c:xVal>
          <c:yVal>
            <c:numRef>
              <c:f>Calibración!$D$65:$D$69</c:f>
              <c:numCache>
                <c:formatCode>General</c:formatCode>
                <c:ptCount val="5"/>
                <c:pt idx="0">
                  <c:v>19.43</c:v>
                </c:pt>
                <c:pt idx="1">
                  <c:v>38.950000000000003</c:v>
                </c:pt>
                <c:pt idx="2">
                  <c:v>59.85</c:v>
                </c:pt>
                <c:pt idx="3">
                  <c:v>80.67</c:v>
                </c:pt>
                <c:pt idx="4">
                  <c:v>95.65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F-47F2-86C9-ABB4499925D2}"/>
            </c:ext>
          </c:extLst>
        </c:ser>
        <c:ser>
          <c:idx val="4"/>
          <c:order val="4"/>
          <c:tx>
            <c:strRef>
              <c:f>Calibración!$G$63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Calibración!$G$65:$G$69</c:f>
              <c:numCache>
                <c:formatCode>General</c:formatCode>
                <c:ptCount val="5"/>
                <c:pt idx="0">
                  <c:v>19.5</c:v>
                </c:pt>
                <c:pt idx="1">
                  <c:v>38.799999999999997</c:v>
                </c:pt>
                <c:pt idx="2">
                  <c:v>58.8</c:v>
                </c:pt>
                <c:pt idx="3">
                  <c:v>80.7</c:v>
                </c:pt>
                <c:pt idx="4">
                  <c:v>95.8</c:v>
                </c:pt>
              </c:numCache>
            </c:numRef>
          </c:xVal>
          <c:yVal>
            <c:numRef>
              <c:f>Calibración!$H$65:$H$69</c:f>
              <c:numCache>
                <c:formatCode>General</c:formatCode>
                <c:ptCount val="5"/>
                <c:pt idx="0">
                  <c:v>19.489999999999998</c:v>
                </c:pt>
                <c:pt idx="1">
                  <c:v>38.840000000000003</c:v>
                </c:pt>
                <c:pt idx="2">
                  <c:v>58.8</c:v>
                </c:pt>
                <c:pt idx="3">
                  <c:v>80.739999999999995</c:v>
                </c:pt>
                <c:pt idx="4">
                  <c:v>95.85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F-47F2-86C9-ABB4499925D2}"/>
            </c:ext>
          </c:extLst>
        </c:ser>
        <c:ser>
          <c:idx val="5"/>
          <c:order val="5"/>
          <c:tx>
            <c:strRef>
              <c:f>Calibración!$K$63</c:f>
              <c:strCache>
                <c:ptCount val="1"/>
                <c:pt idx="0">
                  <c:v>Cuadrada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Calibración!$K$65:$K$69</c:f>
              <c:numCache>
                <c:formatCode>General</c:formatCode>
                <c:ptCount val="5"/>
                <c:pt idx="0">
                  <c:v>19.5</c:v>
                </c:pt>
                <c:pt idx="1">
                  <c:v>39.1</c:v>
                </c:pt>
                <c:pt idx="2">
                  <c:v>59.6</c:v>
                </c:pt>
                <c:pt idx="3">
                  <c:v>80.099999999999994</c:v>
                </c:pt>
                <c:pt idx="4">
                  <c:v>95.9</c:v>
                </c:pt>
              </c:numCache>
            </c:numRef>
          </c:xVal>
          <c:yVal>
            <c:numRef>
              <c:f>Calibración!$L$65:$L$69</c:f>
              <c:numCache>
                <c:formatCode>General</c:formatCode>
                <c:ptCount val="5"/>
                <c:pt idx="0">
                  <c:v>19.32</c:v>
                </c:pt>
                <c:pt idx="1">
                  <c:v>38.75</c:v>
                </c:pt>
                <c:pt idx="2">
                  <c:v>59.65</c:v>
                </c:pt>
                <c:pt idx="3">
                  <c:v>80.48</c:v>
                </c:pt>
                <c:pt idx="4">
                  <c:v>95.49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F-47F2-86C9-ABB44999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0048"/>
        <c:axId val="502678608"/>
      </c:scatterChart>
      <c:valAx>
        <c:axId val="4091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678608"/>
        <c:crosses val="autoZero"/>
        <c:crossBetween val="midCat"/>
      </c:valAx>
      <c:valAx>
        <c:axId val="502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91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Escala</a:t>
            </a:r>
            <a:r>
              <a:rPr lang="es-419" baseline="0"/>
              <a:t> 1000 mV 100Hz to 1kHz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8.5592690511027719E-2"/>
          <c:y val="0.11097403309710663"/>
          <c:w val="0.85219685039370074"/>
          <c:h val="0.73577136191309422"/>
        </c:manualLayout>
      </c:layout>
      <c:scatterChart>
        <c:scatterStyle val="lineMarker"/>
        <c:varyColors val="0"/>
        <c:ser>
          <c:idx val="3"/>
          <c:order val="0"/>
          <c:tx>
            <c:strRef>
              <c:f>Calibración!$C$73</c:f>
              <c:strCache>
                <c:ptCount val="1"/>
                <c:pt idx="0">
                  <c:v>Senoidal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Calibración!$C$75:$C$79</c:f>
              <c:numCache>
                <c:formatCode>0.0</c:formatCode>
                <c:ptCount val="5"/>
                <c:pt idx="0">
                  <c:v>200</c:v>
                </c:pt>
                <c:pt idx="1">
                  <c:v>402.5</c:v>
                </c:pt>
                <c:pt idx="2">
                  <c:v>596.6</c:v>
                </c:pt>
                <c:pt idx="3">
                  <c:v>803</c:v>
                </c:pt>
                <c:pt idx="4">
                  <c:v>950.6</c:v>
                </c:pt>
              </c:numCache>
            </c:numRef>
          </c:xVal>
          <c:yVal>
            <c:numRef>
              <c:f>Calibración!$D$75:$D$79</c:f>
              <c:numCache>
                <c:formatCode>0.00</c:formatCode>
                <c:ptCount val="5"/>
                <c:pt idx="0">
                  <c:v>200.45</c:v>
                </c:pt>
                <c:pt idx="1">
                  <c:v>403.11</c:v>
                </c:pt>
                <c:pt idx="2">
                  <c:v>597.20000000000005</c:v>
                </c:pt>
                <c:pt idx="3">
                  <c:v>804.75</c:v>
                </c:pt>
                <c:pt idx="4">
                  <c:v>954.2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E-4C23-936E-7451F553BA3D}"/>
            </c:ext>
          </c:extLst>
        </c:ser>
        <c:ser>
          <c:idx val="0"/>
          <c:order val="1"/>
          <c:tx>
            <c:strRef>
              <c:f>Calibración!$C$83</c:f>
              <c:strCache>
                <c:ptCount val="1"/>
                <c:pt idx="0">
                  <c:v>Senoidal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Calibración!$C$85:$C$89</c:f>
              <c:numCache>
                <c:formatCode>0.0</c:formatCode>
                <c:ptCount val="5"/>
                <c:pt idx="0">
                  <c:v>200.6</c:v>
                </c:pt>
                <c:pt idx="1">
                  <c:v>404</c:v>
                </c:pt>
                <c:pt idx="2">
                  <c:v>598.70000000000005</c:v>
                </c:pt>
                <c:pt idx="3">
                  <c:v>805.8</c:v>
                </c:pt>
                <c:pt idx="4">
                  <c:v>954</c:v>
                </c:pt>
              </c:numCache>
            </c:numRef>
          </c:xVal>
          <c:yVal>
            <c:numRef>
              <c:f>Calibración!$D$85:$D$89</c:f>
              <c:numCache>
                <c:formatCode>0.00</c:formatCode>
                <c:ptCount val="5"/>
                <c:pt idx="0">
                  <c:v>201.01</c:v>
                </c:pt>
                <c:pt idx="1">
                  <c:v>403.54</c:v>
                </c:pt>
                <c:pt idx="2">
                  <c:v>597.70000000000005</c:v>
                </c:pt>
                <c:pt idx="3">
                  <c:v>805.6</c:v>
                </c:pt>
                <c:pt idx="4">
                  <c:v>955.01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1E-4C23-936E-7451F553BA3D}"/>
            </c:ext>
          </c:extLst>
        </c:ser>
        <c:ser>
          <c:idx val="1"/>
          <c:order val="2"/>
          <c:tx>
            <c:strRef>
              <c:f>Calibración!#REF!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Calibración!$G$75:$G$79</c:f>
              <c:numCache>
                <c:formatCode>General</c:formatCode>
                <c:ptCount val="5"/>
                <c:pt idx="0">
                  <c:v>200.4</c:v>
                </c:pt>
                <c:pt idx="1">
                  <c:v>403.2</c:v>
                </c:pt>
                <c:pt idx="2">
                  <c:v>599.9</c:v>
                </c:pt>
                <c:pt idx="3">
                  <c:v>803.3</c:v>
                </c:pt>
                <c:pt idx="4">
                  <c:v>951.5</c:v>
                </c:pt>
              </c:numCache>
            </c:numRef>
          </c:xVal>
          <c:yVal>
            <c:numRef>
              <c:f>Calibración!$H$75:$H$79</c:f>
              <c:numCache>
                <c:formatCode>0.00</c:formatCode>
                <c:ptCount val="5"/>
                <c:pt idx="0">
                  <c:v>200.83</c:v>
                </c:pt>
                <c:pt idx="1">
                  <c:v>403.77</c:v>
                </c:pt>
                <c:pt idx="2">
                  <c:v>600.48</c:v>
                </c:pt>
                <c:pt idx="3">
                  <c:v>804.76</c:v>
                </c:pt>
                <c:pt idx="4">
                  <c:v>953.48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1E-4C23-936E-7451F553BA3D}"/>
            </c:ext>
          </c:extLst>
        </c:ser>
        <c:ser>
          <c:idx val="2"/>
          <c:order val="3"/>
          <c:tx>
            <c:strRef>
              <c:f>Calibración!$G$83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Calibración!$G$85:$G$89</c:f>
              <c:numCache>
                <c:formatCode>General</c:formatCode>
                <c:ptCount val="5"/>
                <c:pt idx="0">
                  <c:v>200.4</c:v>
                </c:pt>
                <c:pt idx="1">
                  <c:v>403.7</c:v>
                </c:pt>
                <c:pt idx="2">
                  <c:v>601.5</c:v>
                </c:pt>
                <c:pt idx="3">
                  <c:v>805.7</c:v>
                </c:pt>
                <c:pt idx="4">
                  <c:v>955.1</c:v>
                </c:pt>
              </c:numCache>
            </c:numRef>
          </c:xVal>
          <c:yVal>
            <c:numRef>
              <c:f>Calibración!$H$85:$H$89</c:f>
              <c:numCache>
                <c:formatCode>General</c:formatCode>
                <c:ptCount val="5"/>
                <c:pt idx="0">
                  <c:v>201.17</c:v>
                </c:pt>
                <c:pt idx="1">
                  <c:v>403.59</c:v>
                </c:pt>
                <c:pt idx="2">
                  <c:v>600.95000000000005</c:v>
                </c:pt>
                <c:pt idx="3">
                  <c:v>806.07</c:v>
                </c:pt>
                <c:pt idx="4">
                  <c:v>956.88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1E-4C23-936E-7451F553BA3D}"/>
            </c:ext>
          </c:extLst>
        </c:ser>
        <c:ser>
          <c:idx val="4"/>
          <c:order val="4"/>
          <c:tx>
            <c:strRef>
              <c:f>Calibración!$K$83</c:f>
              <c:strCache>
                <c:ptCount val="1"/>
                <c:pt idx="0">
                  <c:v>Cuadrada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Calibración!$K$85:$K$89</c:f>
              <c:numCache>
                <c:formatCode>General</c:formatCode>
                <c:ptCount val="5"/>
                <c:pt idx="0">
                  <c:v>201.4</c:v>
                </c:pt>
                <c:pt idx="1">
                  <c:v>403.9</c:v>
                </c:pt>
                <c:pt idx="2">
                  <c:v>597.70000000000005</c:v>
                </c:pt>
                <c:pt idx="3">
                  <c:v>802.8</c:v>
                </c:pt>
                <c:pt idx="4">
                  <c:v>949.7</c:v>
                </c:pt>
              </c:numCache>
            </c:numRef>
          </c:xVal>
          <c:yVal>
            <c:numRef>
              <c:f>Calibración!$L$85:$L$89</c:f>
              <c:numCache>
                <c:formatCode>0.00</c:formatCode>
                <c:ptCount val="5"/>
                <c:pt idx="0">
                  <c:v>201.81</c:v>
                </c:pt>
                <c:pt idx="1">
                  <c:v>403.8</c:v>
                </c:pt>
                <c:pt idx="2">
                  <c:v>597.95000000000005</c:v>
                </c:pt>
                <c:pt idx="3">
                  <c:v>804.11</c:v>
                </c:pt>
                <c:pt idx="4">
                  <c:v>951.71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1E-4C23-936E-7451F553BA3D}"/>
            </c:ext>
          </c:extLst>
        </c:ser>
        <c:ser>
          <c:idx val="5"/>
          <c:order val="5"/>
          <c:tx>
            <c:strRef>
              <c:f>Calibración!$K$73</c:f>
              <c:strCache>
                <c:ptCount val="1"/>
                <c:pt idx="0">
                  <c:v>Cuadrada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Calibración!$K$75:$K$79</c:f>
              <c:numCache>
                <c:formatCode>General</c:formatCode>
                <c:ptCount val="5"/>
                <c:pt idx="0">
                  <c:v>200.8</c:v>
                </c:pt>
                <c:pt idx="1">
                  <c:v>403.5</c:v>
                </c:pt>
                <c:pt idx="2">
                  <c:v>597.70000000000005</c:v>
                </c:pt>
                <c:pt idx="3">
                  <c:v>803.9</c:v>
                </c:pt>
                <c:pt idx="4">
                  <c:v>951.4</c:v>
                </c:pt>
              </c:numCache>
            </c:numRef>
          </c:xVal>
          <c:yVal>
            <c:numRef>
              <c:f>Calibración!$L$75:$L$79</c:f>
              <c:numCache>
                <c:formatCode>0.00</c:formatCode>
                <c:ptCount val="5"/>
                <c:pt idx="0">
                  <c:v>200.56</c:v>
                </c:pt>
                <c:pt idx="1">
                  <c:v>403.6</c:v>
                </c:pt>
                <c:pt idx="2">
                  <c:v>597.6</c:v>
                </c:pt>
                <c:pt idx="3">
                  <c:v>804.83</c:v>
                </c:pt>
                <c:pt idx="4">
                  <c:v>953.1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1E-4C23-936E-7451F553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54399"/>
        <c:axId val="540377167"/>
      </c:scatterChart>
      <c:valAx>
        <c:axId val="4735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40377167"/>
        <c:crosses val="autoZero"/>
        <c:crossBetween val="midCat"/>
      </c:valAx>
      <c:valAx>
        <c:axId val="5403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355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Medicion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xVal>
          <c:yVal>
            <c:numRef>
              <c:f>Hoja1!$D$2:$D$47</c:f>
              <c:numCache>
                <c:formatCode>General</c:formatCode>
                <c:ptCount val="46"/>
                <c:pt idx="0">
                  <c:v>10.4</c:v>
                </c:pt>
                <c:pt idx="1">
                  <c:v>11.9</c:v>
                </c:pt>
                <c:pt idx="2">
                  <c:v>15.2</c:v>
                </c:pt>
                <c:pt idx="3">
                  <c:v>19.5</c:v>
                </c:pt>
                <c:pt idx="4">
                  <c:v>24.3</c:v>
                </c:pt>
                <c:pt idx="5">
                  <c:v>29.2</c:v>
                </c:pt>
                <c:pt idx="6">
                  <c:v>34.4</c:v>
                </c:pt>
                <c:pt idx="7">
                  <c:v>39</c:v>
                </c:pt>
                <c:pt idx="8">
                  <c:v>43.5</c:v>
                </c:pt>
                <c:pt idx="9">
                  <c:v>47.6</c:v>
                </c:pt>
                <c:pt idx="10">
                  <c:v>74.8</c:v>
                </c:pt>
                <c:pt idx="11">
                  <c:v>86.1</c:v>
                </c:pt>
                <c:pt idx="12">
                  <c:v>91.2</c:v>
                </c:pt>
                <c:pt idx="13">
                  <c:v>92.5</c:v>
                </c:pt>
                <c:pt idx="14">
                  <c:v>95.5</c:v>
                </c:pt>
                <c:pt idx="15">
                  <c:v>96.8</c:v>
                </c:pt>
                <c:pt idx="16">
                  <c:v>97.3</c:v>
                </c:pt>
                <c:pt idx="17">
                  <c:v>97.8</c:v>
                </c:pt>
                <c:pt idx="18">
                  <c:v>98.5</c:v>
                </c:pt>
                <c:pt idx="19">
                  <c:v>100.3</c:v>
                </c:pt>
                <c:pt idx="20">
                  <c:v>100.6</c:v>
                </c:pt>
                <c:pt idx="21">
                  <c:v>100.5</c:v>
                </c:pt>
                <c:pt idx="22">
                  <c:v>100.7</c:v>
                </c:pt>
                <c:pt idx="23">
                  <c:v>100.7</c:v>
                </c:pt>
                <c:pt idx="24">
                  <c:v>101.4</c:v>
                </c:pt>
                <c:pt idx="25">
                  <c:v>101.5</c:v>
                </c:pt>
                <c:pt idx="26">
                  <c:v>101.6</c:v>
                </c:pt>
                <c:pt idx="27">
                  <c:v>101.1</c:v>
                </c:pt>
                <c:pt idx="28">
                  <c:v>100.9</c:v>
                </c:pt>
                <c:pt idx="29">
                  <c:v>100.9</c:v>
                </c:pt>
                <c:pt idx="30">
                  <c:v>100.9</c:v>
                </c:pt>
                <c:pt idx="31">
                  <c:v>100.8</c:v>
                </c:pt>
                <c:pt idx="32">
                  <c:v>100.6</c:v>
                </c:pt>
                <c:pt idx="33">
                  <c:v>100.3</c:v>
                </c:pt>
                <c:pt idx="34">
                  <c:v>100.1</c:v>
                </c:pt>
                <c:pt idx="35">
                  <c:v>100</c:v>
                </c:pt>
                <c:pt idx="36">
                  <c:v>99.8</c:v>
                </c:pt>
                <c:pt idx="37">
                  <c:v>98</c:v>
                </c:pt>
                <c:pt idx="38">
                  <c:v>95.7</c:v>
                </c:pt>
                <c:pt idx="39">
                  <c:v>92.8</c:v>
                </c:pt>
                <c:pt idx="40">
                  <c:v>90.1</c:v>
                </c:pt>
                <c:pt idx="41">
                  <c:v>85.9</c:v>
                </c:pt>
                <c:pt idx="42">
                  <c:v>82.8</c:v>
                </c:pt>
                <c:pt idx="43">
                  <c:v>79.5</c:v>
                </c:pt>
                <c:pt idx="44">
                  <c:v>76.5</c:v>
                </c:pt>
                <c:pt idx="45">
                  <c:v>74.099999999999994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E-4293-85E2-FBFFC087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28959"/>
        <c:axId val="1449355423"/>
      </c:scatterChart>
      <c:valAx>
        <c:axId val="2094128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49355423"/>
        <c:crosses val="autoZero"/>
        <c:crossBetween val="midCat"/>
      </c:valAx>
      <c:valAx>
        <c:axId val="14493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12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8.2125963559915915E-2"/>
          <c:y val="0.15110952746084175"/>
          <c:w val="0.87103889278206026"/>
          <c:h val="0.71610683558496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Hoja1!$P$24</c:f>
              <c:strCache>
                <c:ptCount val="1"/>
                <c:pt idx="0">
                  <c:v>Vv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Hoja1!$O$25:$O$40</c:f>
              <c:numCache>
                <c:formatCode>General</c:formatCode>
                <c:ptCount val="16"/>
                <c:pt idx="0">
                  <c:v>11.6</c:v>
                </c:pt>
                <c:pt idx="1">
                  <c:v>16.399999999999999</c:v>
                </c:pt>
                <c:pt idx="2">
                  <c:v>21.4</c:v>
                </c:pt>
                <c:pt idx="3">
                  <c:v>26.3</c:v>
                </c:pt>
                <c:pt idx="4">
                  <c:v>31.2</c:v>
                </c:pt>
                <c:pt idx="5">
                  <c:v>36.200000000000003</c:v>
                </c:pt>
                <c:pt idx="6">
                  <c:v>40.1</c:v>
                </c:pt>
                <c:pt idx="7">
                  <c:v>46</c:v>
                </c:pt>
                <c:pt idx="8">
                  <c:v>51</c:v>
                </c:pt>
                <c:pt idx="9">
                  <c:v>56</c:v>
                </c:pt>
                <c:pt idx="10">
                  <c:v>62.2</c:v>
                </c:pt>
                <c:pt idx="11">
                  <c:v>67.2</c:v>
                </c:pt>
                <c:pt idx="12">
                  <c:v>73.2</c:v>
                </c:pt>
                <c:pt idx="13">
                  <c:v>78.2</c:v>
                </c:pt>
                <c:pt idx="14">
                  <c:v>83.3</c:v>
                </c:pt>
                <c:pt idx="15">
                  <c:v>88.3</c:v>
                </c:pt>
              </c:numCache>
            </c:numRef>
          </c:xVal>
          <c:yVal>
            <c:numRef>
              <c:f>Hoja1!$P$25:$P$40</c:f>
              <c:numCache>
                <c:formatCode>General</c:formatCode>
                <c:ptCount val="16"/>
                <c:pt idx="0">
                  <c:v>9.81</c:v>
                </c:pt>
                <c:pt idx="1">
                  <c:v>14.59</c:v>
                </c:pt>
                <c:pt idx="2">
                  <c:v>19.48</c:v>
                </c:pt>
                <c:pt idx="3">
                  <c:v>24.36</c:v>
                </c:pt>
                <c:pt idx="4">
                  <c:v>29.17</c:v>
                </c:pt>
                <c:pt idx="5">
                  <c:v>34.08</c:v>
                </c:pt>
                <c:pt idx="6">
                  <c:v>38.97</c:v>
                </c:pt>
                <c:pt idx="7">
                  <c:v>43.86</c:v>
                </c:pt>
                <c:pt idx="8">
                  <c:v>48.75</c:v>
                </c:pt>
                <c:pt idx="9">
                  <c:v>53.65</c:v>
                </c:pt>
                <c:pt idx="10">
                  <c:v>59.84</c:v>
                </c:pt>
                <c:pt idx="11">
                  <c:v>64.819999999999993</c:v>
                </c:pt>
                <c:pt idx="12">
                  <c:v>70.63</c:v>
                </c:pt>
                <c:pt idx="13">
                  <c:v>75.63</c:v>
                </c:pt>
                <c:pt idx="14">
                  <c:v>80.650000000000006</c:v>
                </c:pt>
                <c:pt idx="15">
                  <c:v>85.64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9-4EA9-BC43-C117FA15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6159"/>
        <c:axId val="2043158415"/>
      </c:scatterChart>
      <c:valAx>
        <c:axId val="20968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3158415"/>
        <c:crosses val="autoZero"/>
        <c:crossBetween val="midCat"/>
      </c:valAx>
      <c:valAx>
        <c:axId val="20431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683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Hoja1!$O$25:$O$43</c:f>
              <c:numCache>
                <c:formatCode>General</c:formatCode>
                <c:ptCount val="19"/>
                <c:pt idx="0">
                  <c:v>11.6</c:v>
                </c:pt>
                <c:pt idx="1">
                  <c:v>16.399999999999999</c:v>
                </c:pt>
                <c:pt idx="2">
                  <c:v>21.4</c:v>
                </c:pt>
                <c:pt idx="3">
                  <c:v>26.3</c:v>
                </c:pt>
                <c:pt idx="4">
                  <c:v>31.2</c:v>
                </c:pt>
                <c:pt idx="5">
                  <c:v>36.200000000000003</c:v>
                </c:pt>
                <c:pt idx="6">
                  <c:v>40.1</c:v>
                </c:pt>
                <c:pt idx="7">
                  <c:v>46</c:v>
                </c:pt>
                <c:pt idx="8">
                  <c:v>51</c:v>
                </c:pt>
                <c:pt idx="9">
                  <c:v>56</c:v>
                </c:pt>
                <c:pt idx="10">
                  <c:v>62.2</c:v>
                </c:pt>
                <c:pt idx="11">
                  <c:v>67.2</c:v>
                </c:pt>
                <c:pt idx="12">
                  <c:v>73.2</c:v>
                </c:pt>
                <c:pt idx="13">
                  <c:v>78.2</c:v>
                </c:pt>
                <c:pt idx="14">
                  <c:v>83.3</c:v>
                </c:pt>
                <c:pt idx="15">
                  <c:v>88.3</c:v>
                </c:pt>
                <c:pt idx="16">
                  <c:v>93.3</c:v>
                </c:pt>
                <c:pt idx="17">
                  <c:v>98.3</c:v>
                </c:pt>
                <c:pt idx="18">
                  <c:v>103.4</c:v>
                </c:pt>
              </c:numCache>
            </c:numRef>
          </c:xVal>
          <c:yVal>
            <c:numRef>
              <c:f>Hoja1!$P$25:$P$43</c:f>
              <c:numCache>
                <c:formatCode>General</c:formatCode>
                <c:ptCount val="19"/>
                <c:pt idx="0">
                  <c:v>9.81</c:v>
                </c:pt>
                <c:pt idx="1">
                  <c:v>14.59</c:v>
                </c:pt>
                <c:pt idx="2">
                  <c:v>19.48</c:v>
                </c:pt>
                <c:pt idx="3">
                  <c:v>24.36</c:v>
                </c:pt>
                <c:pt idx="4">
                  <c:v>29.17</c:v>
                </c:pt>
                <c:pt idx="5">
                  <c:v>34.08</c:v>
                </c:pt>
                <c:pt idx="6">
                  <c:v>38.97</c:v>
                </c:pt>
                <c:pt idx="7">
                  <c:v>43.86</c:v>
                </c:pt>
                <c:pt idx="8">
                  <c:v>48.75</c:v>
                </c:pt>
                <c:pt idx="9">
                  <c:v>53.65</c:v>
                </c:pt>
                <c:pt idx="10">
                  <c:v>59.84</c:v>
                </c:pt>
                <c:pt idx="11">
                  <c:v>64.819999999999993</c:v>
                </c:pt>
                <c:pt idx="12">
                  <c:v>70.63</c:v>
                </c:pt>
                <c:pt idx="13">
                  <c:v>75.63</c:v>
                </c:pt>
                <c:pt idx="14">
                  <c:v>80.650000000000006</c:v>
                </c:pt>
                <c:pt idx="15">
                  <c:v>85.64</c:v>
                </c:pt>
                <c:pt idx="16">
                  <c:v>90.63</c:v>
                </c:pt>
                <c:pt idx="17">
                  <c:v>95.63</c:v>
                </c:pt>
                <c:pt idx="18">
                  <c:v>100.64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2A4-94A7-521F939D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42751"/>
        <c:axId val="438448095"/>
      </c:scatterChart>
      <c:valAx>
        <c:axId val="2241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8448095"/>
        <c:crosses val="autoZero"/>
        <c:crossBetween val="midCat"/>
      </c:valAx>
      <c:valAx>
        <c:axId val="4384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2414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Hoja1!$N$47:$N$55</c:f>
              <c:numCache>
                <c:formatCode>General</c:formatCode>
                <c:ptCount val="9"/>
                <c:pt idx="0">
                  <c:v>4.5</c:v>
                </c:pt>
                <c:pt idx="1">
                  <c:v>4.5999999999999996</c:v>
                </c:pt>
                <c:pt idx="2">
                  <c:v>5.6</c:v>
                </c:pt>
                <c:pt idx="3">
                  <c:v>6.9</c:v>
                </c:pt>
                <c:pt idx="4">
                  <c:v>7.9</c:v>
                </c:pt>
                <c:pt idx="5">
                  <c:v>8.6999999999999993</c:v>
                </c:pt>
                <c:pt idx="6">
                  <c:v>9.8000000000000007</c:v>
                </c:pt>
                <c:pt idx="7">
                  <c:v>10.5</c:v>
                </c:pt>
                <c:pt idx="8">
                  <c:v>11.6</c:v>
                </c:pt>
              </c:numCache>
            </c:numRef>
          </c:xVal>
          <c:yVal>
            <c:numRef>
              <c:f>Hoja1!$O$47:$O$55</c:f>
              <c:numCache>
                <c:formatCode>General</c:formatCode>
                <c:ptCount val="9"/>
                <c:pt idx="0">
                  <c:v>2.36</c:v>
                </c:pt>
                <c:pt idx="1">
                  <c:v>3.12</c:v>
                </c:pt>
                <c:pt idx="2">
                  <c:v>4.0999999999999996</c:v>
                </c:pt>
                <c:pt idx="3">
                  <c:v>5.09</c:v>
                </c:pt>
                <c:pt idx="4">
                  <c:v>5.9</c:v>
                </c:pt>
                <c:pt idx="5">
                  <c:v>6.9</c:v>
                </c:pt>
                <c:pt idx="6">
                  <c:v>7.9</c:v>
                </c:pt>
                <c:pt idx="7">
                  <c:v>8.84</c:v>
                </c:pt>
                <c:pt idx="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690-A23A-B4B7842A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28431"/>
        <c:axId val="438457023"/>
      </c:scatterChart>
      <c:valAx>
        <c:axId val="4959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8457023"/>
        <c:crosses val="autoZero"/>
        <c:crossBetween val="midCat"/>
      </c:valAx>
      <c:valAx>
        <c:axId val="4384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9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Hoja1!$B$51</c:f>
              <c:strCache>
                <c:ptCount val="1"/>
                <c:pt idx="0">
                  <c:v>Vv1V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Hoja1!$A$52:$A$70</c:f>
              <c:numCache>
                <c:formatCode>General</c:formatCode>
                <c:ptCount val="19"/>
                <c:pt idx="0">
                  <c:v>114.6</c:v>
                </c:pt>
                <c:pt idx="1">
                  <c:v>164</c:v>
                </c:pt>
                <c:pt idx="2">
                  <c:v>214.4</c:v>
                </c:pt>
                <c:pt idx="3">
                  <c:v>264.89999999999998</c:v>
                </c:pt>
                <c:pt idx="4">
                  <c:v>314.39999999999998</c:v>
                </c:pt>
                <c:pt idx="5">
                  <c:v>364.9</c:v>
                </c:pt>
                <c:pt idx="6">
                  <c:v>415.2</c:v>
                </c:pt>
                <c:pt idx="7">
                  <c:v>466</c:v>
                </c:pt>
                <c:pt idx="8">
                  <c:v>516.29999999999995</c:v>
                </c:pt>
                <c:pt idx="9">
                  <c:v>566.79999999999995</c:v>
                </c:pt>
                <c:pt idx="10">
                  <c:v>608.6</c:v>
                </c:pt>
                <c:pt idx="11">
                  <c:v>658</c:v>
                </c:pt>
                <c:pt idx="12">
                  <c:v>715.8</c:v>
                </c:pt>
                <c:pt idx="13">
                  <c:v>765.2</c:v>
                </c:pt>
                <c:pt idx="14">
                  <c:v>814.7</c:v>
                </c:pt>
                <c:pt idx="15">
                  <c:v>864.1</c:v>
                </c:pt>
                <c:pt idx="16">
                  <c:v>913.5</c:v>
                </c:pt>
                <c:pt idx="17">
                  <c:v>962.7</c:v>
                </c:pt>
                <c:pt idx="18">
                  <c:v>1012.1</c:v>
                </c:pt>
              </c:numCache>
            </c:numRef>
          </c:xVal>
          <c:yVal>
            <c:numRef>
              <c:f>Hoja1!$B$52:$B$70</c:f>
              <c:numCache>
                <c:formatCode>General</c:formatCode>
                <c:ptCount val="19"/>
                <c:pt idx="0">
                  <c:v>100.7</c:v>
                </c:pt>
                <c:pt idx="1">
                  <c:v>150.69999999999999</c:v>
                </c:pt>
                <c:pt idx="2">
                  <c:v>201.5</c:v>
                </c:pt>
                <c:pt idx="3">
                  <c:v>252.2</c:v>
                </c:pt>
                <c:pt idx="4">
                  <c:v>302.10000000000002</c:v>
                </c:pt>
                <c:pt idx="5">
                  <c:v>353</c:v>
                </c:pt>
                <c:pt idx="6">
                  <c:v>403.7</c:v>
                </c:pt>
                <c:pt idx="7">
                  <c:v>454.5</c:v>
                </c:pt>
                <c:pt idx="8">
                  <c:v>505.2</c:v>
                </c:pt>
                <c:pt idx="9">
                  <c:v>556</c:v>
                </c:pt>
                <c:pt idx="10">
                  <c:v>597.9</c:v>
                </c:pt>
                <c:pt idx="11">
                  <c:v>647.75</c:v>
                </c:pt>
                <c:pt idx="12">
                  <c:v>705.8</c:v>
                </c:pt>
                <c:pt idx="13">
                  <c:v>755.7</c:v>
                </c:pt>
                <c:pt idx="14">
                  <c:v>805.9</c:v>
                </c:pt>
                <c:pt idx="15">
                  <c:v>855.7</c:v>
                </c:pt>
                <c:pt idx="16">
                  <c:v>905.6</c:v>
                </c:pt>
                <c:pt idx="17">
                  <c:v>955.5</c:v>
                </c:pt>
                <c:pt idx="18">
                  <c:v>1005.5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F-4625-914D-6B010380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99391"/>
        <c:axId val="438458511"/>
      </c:scatterChart>
      <c:valAx>
        <c:axId val="33109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8458511"/>
        <c:crosses val="autoZero"/>
        <c:crossBetween val="midCat"/>
      </c:valAx>
      <c:valAx>
        <c:axId val="4384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10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100mV</a:t>
            </a:r>
          </a:p>
        </c:rich>
      </c:tx>
      <c:layout>
        <c:manualLayout>
          <c:xMode val="edge"/>
          <c:yMode val="edge"/>
          <c:x val="0.370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3287401574803"/>
                  <c:y val="-4.2641440653251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Hoja1!$X$25:$X$43</c:f>
              <c:numCache>
                <c:formatCode>General</c:formatCode>
                <c:ptCount val="19"/>
                <c:pt idx="0">
                  <c:v>7</c:v>
                </c:pt>
                <c:pt idx="1">
                  <c:v>11.94</c:v>
                </c:pt>
                <c:pt idx="2">
                  <c:v>16.899999999999999</c:v>
                </c:pt>
                <c:pt idx="3">
                  <c:v>21.95</c:v>
                </c:pt>
                <c:pt idx="4">
                  <c:v>26.95</c:v>
                </c:pt>
                <c:pt idx="5">
                  <c:v>32.049999999999997</c:v>
                </c:pt>
                <c:pt idx="6">
                  <c:v>37.18</c:v>
                </c:pt>
                <c:pt idx="7">
                  <c:v>42.34</c:v>
                </c:pt>
                <c:pt idx="8">
                  <c:v>47.57</c:v>
                </c:pt>
                <c:pt idx="9">
                  <c:v>52.8</c:v>
                </c:pt>
                <c:pt idx="10">
                  <c:v>59</c:v>
                </c:pt>
                <c:pt idx="11">
                  <c:v>64.22</c:v>
                </c:pt>
                <c:pt idx="12">
                  <c:v>69.44</c:v>
                </c:pt>
                <c:pt idx="13">
                  <c:v>74.7</c:v>
                </c:pt>
                <c:pt idx="14">
                  <c:v>79.900000000000006</c:v>
                </c:pt>
                <c:pt idx="15">
                  <c:v>85.14</c:v>
                </c:pt>
                <c:pt idx="16">
                  <c:v>90.32</c:v>
                </c:pt>
                <c:pt idx="17">
                  <c:v>95.6</c:v>
                </c:pt>
                <c:pt idx="18">
                  <c:v>100.75</c:v>
                </c:pt>
              </c:numCache>
            </c:numRef>
          </c:xVal>
          <c:yVal>
            <c:numRef>
              <c:f>Hoja1!$Y$25:$Y$43</c:f>
              <c:numCache>
                <c:formatCode>General</c:formatCode>
                <c:ptCount val="19"/>
                <c:pt idx="0">
                  <c:v>9.66</c:v>
                </c:pt>
                <c:pt idx="1">
                  <c:v>14.45</c:v>
                </c:pt>
                <c:pt idx="2">
                  <c:v>19.23</c:v>
                </c:pt>
                <c:pt idx="3">
                  <c:v>24.1</c:v>
                </c:pt>
                <c:pt idx="4">
                  <c:v>28.9</c:v>
                </c:pt>
                <c:pt idx="5">
                  <c:v>33.86</c:v>
                </c:pt>
                <c:pt idx="6">
                  <c:v>38.82</c:v>
                </c:pt>
                <c:pt idx="7">
                  <c:v>43.85</c:v>
                </c:pt>
                <c:pt idx="8">
                  <c:v>48.86</c:v>
                </c:pt>
                <c:pt idx="9">
                  <c:v>53.93</c:v>
                </c:pt>
                <c:pt idx="10">
                  <c:v>59.94</c:v>
                </c:pt>
                <c:pt idx="11">
                  <c:v>65</c:v>
                </c:pt>
                <c:pt idx="12">
                  <c:v>70.069999999999993</c:v>
                </c:pt>
                <c:pt idx="13">
                  <c:v>75.14</c:v>
                </c:pt>
                <c:pt idx="14">
                  <c:v>80.239999999999995</c:v>
                </c:pt>
                <c:pt idx="15">
                  <c:v>85.3</c:v>
                </c:pt>
                <c:pt idx="16">
                  <c:v>90.37</c:v>
                </c:pt>
                <c:pt idx="17">
                  <c:v>95.47</c:v>
                </c:pt>
                <c:pt idx="18">
                  <c:v>100.55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5-4579-95C2-733D1FC1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0240"/>
        <c:axId val="58081504"/>
      </c:scatterChart>
      <c:valAx>
        <c:axId val="57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081504"/>
        <c:crosses val="autoZero"/>
        <c:crossBetween val="midCat"/>
      </c:valAx>
      <c:valAx>
        <c:axId val="580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Hoja1!$W$57:$W$75</c:f>
              <c:numCache>
                <c:formatCode>General</c:formatCode>
                <c:ptCount val="19"/>
                <c:pt idx="0">
                  <c:v>9.66</c:v>
                </c:pt>
                <c:pt idx="1">
                  <c:v>14.45</c:v>
                </c:pt>
                <c:pt idx="2">
                  <c:v>19.23</c:v>
                </c:pt>
                <c:pt idx="3">
                  <c:v>24.1</c:v>
                </c:pt>
                <c:pt idx="4">
                  <c:v>28.9</c:v>
                </c:pt>
                <c:pt idx="5">
                  <c:v>33.86</c:v>
                </c:pt>
                <c:pt idx="6">
                  <c:v>38.82</c:v>
                </c:pt>
                <c:pt idx="7">
                  <c:v>43.85</c:v>
                </c:pt>
                <c:pt idx="8">
                  <c:v>48.86</c:v>
                </c:pt>
                <c:pt idx="9">
                  <c:v>53.93</c:v>
                </c:pt>
                <c:pt idx="10">
                  <c:v>59.94</c:v>
                </c:pt>
                <c:pt idx="11">
                  <c:v>65</c:v>
                </c:pt>
                <c:pt idx="12">
                  <c:v>70.069999999999993</c:v>
                </c:pt>
                <c:pt idx="13">
                  <c:v>75.14</c:v>
                </c:pt>
                <c:pt idx="14">
                  <c:v>80.239999999999995</c:v>
                </c:pt>
                <c:pt idx="15">
                  <c:v>85.3</c:v>
                </c:pt>
                <c:pt idx="16">
                  <c:v>90.37</c:v>
                </c:pt>
                <c:pt idx="17">
                  <c:v>95.47</c:v>
                </c:pt>
                <c:pt idx="18">
                  <c:v>100.55</c:v>
                </c:pt>
              </c:numCache>
            </c:numRef>
          </c:xVal>
          <c:yVal>
            <c:numRef>
              <c:f>Hoja1!$X$57:$X$75</c:f>
              <c:numCache>
                <c:formatCode>General</c:formatCode>
                <c:ptCount val="19"/>
                <c:pt idx="0">
                  <c:v>7</c:v>
                </c:pt>
                <c:pt idx="1">
                  <c:v>11.94</c:v>
                </c:pt>
                <c:pt idx="2">
                  <c:v>16.899999999999999</c:v>
                </c:pt>
                <c:pt idx="3">
                  <c:v>21.95</c:v>
                </c:pt>
                <c:pt idx="4">
                  <c:v>26.95</c:v>
                </c:pt>
                <c:pt idx="5">
                  <c:v>32.049999999999997</c:v>
                </c:pt>
                <c:pt idx="6">
                  <c:v>37.18</c:v>
                </c:pt>
                <c:pt idx="7">
                  <c:v>42.34</c:v>
                </c:pt>
                <c:pt idx="8">
                  <c:v>47.57</c:v>
                </c:pt>
                <c:pt idx="9">
                  <c:v>52.8</c:v>
                </c:pt>
                <c:pt idx="10">
                  <c:v>59</c:v>
                </c:pt>
                <c:pt idx="11">
                  <c:v>64.22</c:v>
                </c:pt>
                <c:pt idx="12">
                  <c:v>69.44</c:v>
                </c:pt>
                <c:pt idx="13">
                  <c:v>74.7</c:v>
                </c:pt>
                <c:pt idx="14">
                  <c:v>79.900000000000006</c:v>
                </c:pt>
                <c:pt idx="15">
                  <c:v>85.14</c:v>
                </c:pt>
                <c:pt idx="16">
                  <c:v>90.32</c:v>
                </c:pt>
                <c:pt idx="17">
                  <c:v>95.6</c:v>
                </c:pt>
                <c:pt idx="18">
                  <c:v>100.75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89-85F1-ACACD41F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2160"/>
        <c:axId val="60729856"/>
      </c:scatterChart>
      <c:valAx>
        <c:axId val="57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29856"/>
        <c:crosses val="autoZero"/>
        <c:crossBetween val="midCat"/>
      </c:valAx>
      <c:valAx>
        <c:axId val="60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0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62773403324582"/>
                  <c:y val="-5.0346310877806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Hoja1!$AA$25:$AA$43</c:f>
              <c:numCache>
                <c:formatCode>General</c:formatCode>
                <c:ptCount val="19"/>
                <c:pt idx="0">
                  <c:v>108</c:v>
                </c:pt>
                <c:pt idx="1">
                  <c:v>148.19999999999999</c:v>
                </c:pt>
                <c:pt idx="2">
                  <c:v>198.9</c:v>
                </c:pt>
                <c:pt idx="3">
                  <c:v>250</c:v>
                </c:pt>
                <c:pt idx="4">
                  <c:v>300.5</c:v>
                </c:pt>
                <c:pt idx="5">
                  <c:v>352.7</c:v>
                </c:pt>
                <c:pt idx="6">
                  <c:v>404.5</c:v>
                </c:pt>
                <c:pt idx="7">
                  <c:v>457.1</c:v>
                </c:pt>
                <c:pt idx="8">
                  <c:v>509.9</c:v>
                </c:pt>
                <c:pt idx="9">
                  <c:v>563.29999999999995</c:v>
                </c:pt>
                <c:pt idx="10">
                  <c:v>601.1</c:v>
                </c:pt>
                <c:pt idx="11">
                  <c:v>651.9</c:v>
                </c:pt>
                <c:pt idx="12">
                  <c:v>702.7</c:v>
                </c:pt>
                <c:pt idx="13">
                  <c:v>753.6</c:v>
                </c:pt>
                <c:pt idx="14">
                  <c:v>804.2</c:v>
                </c:pt>
                <c:pt idx="15">
                  <c:v>854.7</c:v>
                </c:pt>
                <c:pt idx="16">
                  <c:v>905.1</c:v>
                </c:pt>
                <c:pt idx="17">
                  <c:v>955.6</c:v>
                </c:pt>
                <c:pt idx="18">
                  <c:v>1005.8</c:v>
                </c:pt>
              </c:numCache>
            </c:numRef>
          </c:xVal>
          <c:yVal>
            <c:numRef>
              <c:f>Hoja1!$AB$25:$AB$43</c:f>
              <c:numCache>
                <c:formatCode>General</c:formatCode>
                <c:ptCount val="19"/>
                <c:pt idx="0">
                  <c:v>110.35</c:v>
                </c:pt>
                <c:pt idx="1">
                  <c:v>149.97</c:v>
                </c:pt>
                <c:pt idx="2">
                  <c:v>199.66</c:v>
                </c:pt>
                <c:pt idx="3">
                  <c:v>250.22</c:v>
                </c:pt>
                <c:pt idx="4">
                  <c:v>300.04000000000002</c:v>
                </c:pt>
                <c:pt idx="5">
                  <c:v>351.53</c:v>
                </c:pt>
                <c:pt idx="6">
                  <c:v>403.3</c:v>
                </c:pt>
                <c:pt idx="7">
                  <c:v>455.31</c:v>
                </c:pt>
                <c:pt idx="8">
                  <c:v>507.35</c:v>
                </c:pt>
                <c:pt idx="9">
                  <c:v>560.44000000000005</c:v>
                </c:pt>
                <c:pt idx="10">
                  <c:v>598.1</c:v>
                </c:pt>
                <c:pt idx="11">
                  <c:v>648.61</c:v>
                </c:pt>
                <c:pt idx="12">
                  <c:v>699.23</c:v>
                </c:pt>
                <c:pt idx="13">
                  <c:v>749.86</c:v>
                </c:pt>
                <c:pt idx="14">
                  <c:v>800.7</c:v>
                </c:pt>
                <c:pt idx="15">
                  <c:v>851.2</c:v>
                </c:pt>
                <c:pt idx="16">
                  <c:v>901.79</c:v>
                </c:pt>
                <c:pt idx="17">
                  <c:v>952.66</c:v>
                </c:pt>
                <c:pt idx="18">
                  <c:v>1003.29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3-4B88-A957-1D3738E9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18496"/>
        <c:axId val="98882848"/>
      </c:scatterChart>
      <c:valAx>
        <c:axId val="16960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8882848"/>
        <c:crosses val="autoZero"/>
        <c:crossBetween val="midCat"/>
      </c:valAx>
      <c:valAx>
        <c:axId val="988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960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563217</xdr:colOff>
      <xdr:row>2</xdr:row>
      <xdr:rowOff>96078</xdr:rowOff>
    </xdr:from>
    <xdr:to>
      <xdr:col>13</xdr:col>
      <xdr:colOff>364434</xdr:colOff>
      <xdr:row>17</xdr:row>
      <xdr:rowOff>56322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B9894C-AE8D-FC14-EE20-FA52871F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3312</xdr:rowOff>
    </xdr:from>
    <xdr:to>
      <xdr:col>12</xdr:col>
      <xdr:colOff>596348</xdr:colOff>
      <xdr:row>43</xdr:row>
      <xdr:rowOff>149086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E27FC-0A26-5C1A-36E4-713E38D8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538394</xdr:colOff>
      <xdr:row>2</xdr:row>
      <xdr:rowOff>111197</xdr:rowOff>
    </xdr:from>
    <xdr:to>
      <xdr:col>19</xdr:col>
      <xdr:colOff>339611</xdr:colOff>
      <xdr:row>17</xdr:row>
      <xdr:rowOff>71440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651453-AE06-11BC-D9F1-0DFC3497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165847</xdr:colOff>
      <xdr:row>23</xdr:row>
      <xdr:rowOff>8964</xdr:rowOff>
    </xdr:from>
    <xdr:to>
      <xdr:col>22</xdr:col>
      <xdr:colOff>4482</xdr:colOff>
      <xdr:row>38</xdr:row>
      <xdr:rowOff>62753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C5A9BE3-0C49-C872-9E96-D2A6E5483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183776</xdr:colOff>
      <xdr:row>39</xdr:row>
      <xdr:rowOff>8964</xdr:rowOff>
    </xdr:from>
    <xdr:to>
      <xdr:col>22</xdr:col>
      <xdr:colOff>22411</xdr:colOff>
      <xdr:row>54</xdr:row>
      <xdr:rowOff>62753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CEE1C36-718A-2BDC-5867-C5B0E714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358140</xdr:colOff>
      <xdr:row>50</xdr:row>
      <xdr:rowOff>156210</xdr:rowOff>
    </xdr:from>
    <xdr:to>
      <xdr:col>9</xdr:col>
      <xdr:colOff>175260</xdr:colOff>
      <xdr:row>65</xdr:row>
      <xdr:rowOff>156210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BE3727D-C895-801C-B82E-587CF9FA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777240</xdr:colOff>
      <xdr:row>21</xdr:row>
      <xdr:rowOff>133350</xdr:rowOff>
    </xdr:from>
    <xdr:to>
      <xdr:col>34</xdr:col>
      <xdr:colOff>594360</xdr:colOff>
      <xdr:row>36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E3F28C-ED1F-41B2-7F5A-4073DDE1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297180</xdr:colOff>
      <xdr:row>60</xdr:row>
      <xdr:rowOff>95250</xdr:rowOff>
    </xdr:from>
    <xdr:to>
      <xdr:col>31</xdr:col>
      <xdr:colOff>114300</xdr:colOff>
      <xdr:row>75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0860AC-17FB-1726-92AF-A5DFA491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814102</xdr:colOff>
      <xdr:row>37</xdr:row>
      <xdr:rowOff>90528</xdr:rowOff>
    </xdr:from>
    <xdr:to>
      <xdr:col>34</xdr:col>
      <xdr:colOff>560102</xdr:colOff>
      <xdr:row>52</xdr:row>
      <xdr:rowOff>98344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D600949-02AD-E40D-A29E-45343D6F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0</xdr:row>
      <xdr:rowOff>179070</xdr:rowOff>
    </xdr:from>
    <xdr:to>
      <xdr:col>14</xdr:col>
      <xdr:colOff>15240</xdr:colOff>
      <xdr:row>21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DA081-7184-F439-1BEF-31F601D2B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200807</xdr:colOff>
      <xdr:row>0</xdr:row>
      <xdr:rowOff>128354</xdr:rowOff>
    </xdr:from>
    <xdr:to>
      <xdr:col>21</xdr:col>
      <xdr:colOff>1</xdr:colOff>
      <xdr:row>20</xdr:row>
      <xdr:rowOff>134471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D9ED7B-0E24-9141-54A2-1A4F8435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</xdr:colOff>
      <xdr:row>23</xdr:row>
      <xdr:rowOff>174714</xdr:rowOff>
    </xdr:from>
    <xdr:to>
      <xdr:col>16</xdr:col>
      <xdr:colOff>43542</xdr:colOff>
      <xdr:row>43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B8F5E5-D6BD-4BCB-36E5-FA0457E7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43</xdr:row>
      <xdr:rowOff>167641</xdr:rowOff>
    </xdr:from>
    <xdr:to>
      <xdr:col>16</xdr:col>
      <xdr:colOff>29391</xdr:colOff>
      <xdr:row>61</xdr:row>
      <xdr:rowOff>167640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8B3ED01-665A-DDE5-9B82-D268D5B9C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281355</xdr:colOff>
      <xdr:row>60</xdr:row>
      <xdr:rowOff>29308</xdr:rowOff>
    </xdr:from>
    <xdr:ext cx="328295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66EDBA8-5187-78E6-476C-22826F89DC47}"/>
            </a:ext>
          </a:extLst>
        </xdr:cNvPr>
        <xdr:cNvSpPr txBox="1"/>
      </xdr:nvSpPr>
      <xdr:spPr>
        <a:xfrm>
          <a:off x="9777047" y="10931770"/>
          <a:ext cx="3282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419" sz="1100"/>
            <a:t>Hz</a:t>
          </a:r>
        </a:p>
      </xdr:txBody>
    </xdr:sp>
    <xdr:clientData/>
  </xdr:oneCellAnchor>
  <xdr:oneCellAnchor>
    <xdr:from>
      <xdr:col>12</xdr:col>
      <xdr:colOff>322385</xdr:colOff>
      <xdr:row>41</xdr:row>
      <xdr:rowOff>117231</xdr:rowOff>
    </xdr:from>
    <xdr:ext cx="328295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3EF9616-B65D-408E-A722-E067DC547CCE}"/>
            </a:ext>
          </a:extLst>
        </xdr:cNvPr>
        <xdr:cNvSpPr txBox="1"/>
      </xdr:nvSpPr>
      <xdr:spPr>
        <a:xfrm>
          <a:off x="9818077" y="7567246"/>
          <a:ext cx="3282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419" sz="1100"/>
            <a:t>Hz</a:t>
          </a:r>
        </a:p>
      </xdr:txBody>
    </xdr:sp>
    <xdr:clientData/>
  </xdr:oneCellAnchor>
  <xdr:twoCellAnchor>
    <xdr:from>
      <xdr:col>5</xdr:col>
      <xdr:colOff>158339</xdr:colOff>
      <xdr:row>63</xdr:row>
      <xdr:rowOff>27708</xdr:rowOff>
    </xdr:from>
    <xdr:to>
      <xdr:col>13</xdr:col>
      <xdr:colOff>441158</xdr:colOff>
      <xdr:row>90</xdr:row>
      <xdr:rowOff>50131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E6FCB4-3802-7DDC-2FDF-5106A99D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591392</xdr:colOff>
      <xdr:row>67</xdr:row>
      <xdr:rowOff>63532</xdr:rowOff>
    </xdr:from>
    <xdr:to>
      <xdr:col>12</xdr:col>
      <xdr:colOff>381793</xdr:colOff>
      <xdr:row>68</xdr:row>
      <xdr:rowOff>3166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7E481847-A624-2CB1-BEB3-49532DDB3BAB}"/>
            </a:ext>
          </a:extLst>
        </xdr:cNvPr>
        <xdr:cNvSpPr/>
      </xdr:nvSpPr>
      <xdr:spPr>
        <a:xfrm>
          <a:off x="9308672" y="12316492"/>
          <a:ext cx="582881" cy="12251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11</xdr:col>
      <xdr:colOff>591392</xdr:colOff>
      <xdr:row>68</xdr:row>
      <xdr:rowOff>81147</xdr:rowOff>
    </xdr:from>
    <xdr:to>
      <xdr:col>12</xdr:col>
      <xdr:colOff>381793</xdr:colOff>
      <xdr:row>69</xdr:row>
      <xdr:rowOff>15833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C8EC96BA-2A23-42A8-98AC-7F19EC3E6A17}"/>
            </a:ext>
          </a:extLst>
        </xdr:cNvPr>
        <xdr:cNvSpPr/>
      </xdr:nvSpPr>
      <xdr:spPr>
        <a:xfrm>
          <a:off x="9308672" y="12516987"/>
          <a:ext cx="582881" cy="11756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419" sz="1100"/>
            <a:t>c</a:t>
          </a:r>
        </a:p>
      </xdr:txBody>
    </xdr:sp>
    <xdr:clientData/>
  </xdr:twoCellAnchor>
  <xdr:twoCellAnchor>
    <xdr:from>
      <xdr:col>11</xdr:col>
      <xdr:colOff>599012</xdr:colOff>
      <xdr:row>69</xdr:row>
      <xdr:rowOff>124097</xdr:rowOff>
    </xdr:from>
    <xdr:to>
      <xdr:col>12</xdr:col>
      <xdr:colOff>389413</xdr:colOff>
      <xdr:row>70</xdr:row>
      <xdr:rowOff>60960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EB20242D-27E0-4295-92F7-48D0518EC86F}"/>
            </a:ext>
          </a:extLst>
        </xdr:cNvPr>
        <xdr:cNvSpPr/>
      </xdr:nvSpPr>
      <xdr:spPr>
        <a:xfrm>
          <a:off x="9316292" y="12742817"/>
          <a:ext cx="582881" cy="1197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0.64733</cdr:x>
      <cdr:y>0.10411</cdr:y>
    </cdr:from>
    <cdr:to>
      <cdr:x>0.83642</cdr:x>
      <cdr:y>0.31408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4A093BA3-4BE6-BE40-874D-55757069981E}"/>
            </a:ext>
          </a:extLst>
        </cdr:cNvPr>
        <cdr:cNvSpPr txBox="1"/>
      </cdr:nvSpPr>
      <cdr:spPr>
        <a:xfrm xmlns:a="http://schemas.openxmlformats.org/drawingml/2006/main">
          <a:off x="4284970" y="509650"/>
          <a:ext cx="1251638" cy="1027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s-419" sz="1200"/>
            <a:t>Senoidal</a:t>
          </a:r>
        </a:p>
        <a:p xmlns:a="http://schemas.openxmlformats.org/drawingml/2006/main">
          <a:pPr algn="l"/>
          <a:r>
            <a:rPr lang="es-419" sz="1200"/>
            <a:t>Cudrada</a:t>
          </a:r>
          <a:endParaRPr lang="es-419" sz="1200" baseline="0"/>
        </a:p>
        <a:p xmlns:a="http://schemas.openxmlformats.org/drawingml/2006/main">
          <a:pPr algn="l"/>
          <a:r>
            <a:rPr lang="es-419" sz="1200" baseline="0"/>
            <a:t>Triangular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547678</xdr:colOff>
      <xdr:row>35</xdr:row>
      <xdr:rowOff>178696</xdr:rowOff>
    </xdr:from>
    <xdr:to>
      <xdr:col>34</xdr:col>
      <xdr:colOff>712986</xdr:colOff>
      <xdr:row>55</xdr:row>
      <xdr:rowOff>179643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DF3590-D1B5-AB4D-BADF-B1855A0D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627264</xdr:colOff>
      <xdr:row>63</xdr:row>
      <xdr:rowOff>27213</xdr:rowOff>
    </xdr:from>
    <xdr:to>
      <xdr:col>34</xdr:col>
      <xdr:colOff>665001</xdr:colOff>
      <xdr:row>81</xdr:row>
      <xdr:rowOff>121434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EF5B1-73A7-5584-DD6F-F723E497A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1.microchip.com/downloads/en/DeviceDoc/MCP6001-1R-1U-2-4-1-MHz-Low-Power-Op-Amp-DS20001733L.pdf" TargetMode="External"/><Relationship Id="rId2" Type="http://schemas.openxmlformats.org/officeDocument/2006/relationships/hyperlink" Target="https://docs.arduino.cc/resources/datasheets/A000066-datasheet.pdf" TargetMode="External"/><Relationship Id="rId1" Type="http://schemas.openxmlformats.org/officeDocument/2006/relationships/hyperlink" Target="https://www.analog.com/media/en/technical-documentation/data-sheets/AD736.pdf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vishay.com/docs/37902/oled128o064dbpp3n00000.pdf" TargetMode="External"/><Relationship Id="rId4" Type="http://schemas.openxmlformats.org/officeDocument/2006/relationships/hyperlink" Target="https://www.ti.com/lit/ds/symlink/cd4051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AC8-B761-43DE-AFAC-69E6BC586A37}">
  <dimension ref="A1:AG121"/>
  <sheetViews>
    <sheetView zoomScale="91" zoomScaleNormal="100" zoomScalePageLayoutView="115" workbookViewId="0">
      <selection activeCell="W24" sqref="W24:AB43"/>
    </sheetView>
  </sheetViews>
  <sheetFormatPr baseColWidth="10" defaultRowHeight="14.4" x14ac:dyDescent="0.3"/>
  <cols>
    <col min="29" max="29" width="11.88671875" bestFit="1" customWidth="1"/>
    <col min="31" max="31" width="12.109375" customWidth="1"/>
  </cols>
  <sheetData>
    <row r="1" spans="1:7" x14ac:dyDescent="0.3">
      <c r="A1" t="s">
        <v>0</v>
      </c>
      <c r="B1" t="s">
        <v>1</v>
      </c>
      <c r="C1" s="1" t="s">
        <v>2</v>
      </c>
      <c r="D1" s="3" t="s">
        <v>3</v>
      </c>
      <c r="E1" s="5" t="s">
        <v>4</v>
      </c>
      <c r="F1" s="1" t="s">
        <v>6</v>
      </c>
      <c r="G1" s="1" t="s">
        <v>5</v>
      </c>
    </row>
    <row r="2" spans="1:7" x14ac:dyDescent="0.3">
      <c r="A2" s="6">
        <v>4</v>
      </c>
      <c r="B2" s="7">
        <v>1.49</v>
      </c>
      <c r="C2" s="4">
        <v>1</v>
      </c>
      <c r="D2" s="4">
        <v>10.4</v>
      </c>
      <c r="E2">
        <f>D2-1.6</f>
        <v>8.8000000000000007</v>
      </c>
      <c r="F2" s="4">
        <v>11.8</v>
      </c>
      <c r="G2" s="4">
        <v>1</v>
      </c>
    </row>
    <row r="3" spans="1:7" x14ac:dyDescent="0.3">
      <c r="A3" s="6">
        <v>4.5</v>
      </c>
      <c r="B3" s="7">
        <v>2.36</v>
      </c>
      <c r="C3" s="4">
        <v>2</v>
      </c>
      <c r="D3" s="4">
        <v>11.9</v>
      </c>
      <c r="E3">
        <f t="shared" ref="E3:E47" si="0">D3-1.6</f>
        <v>10.3</v>
      </c>
      <c r="F3" s="4">
        <v>12.9</v>
      </c>
      <c r="G3" s="4">
        <v>5</v>
      </c>
    </row>
    <row r="4" spans="1:7" x14ac:dyDescent="0.3">
      <c r="A4" s="6">
        <v>4.5999999999999996</v>
      </c>
      <c r="B4" s="7">
        <v>3.12</v>
      </c>
      <c r="C4" s="4">
        <v>3</v>
      </c>
      <c r="D4" s="4">
        <v>15.2</v>
      </c>
      <c r="E4">
        <f t="shared" si="0"/>
        <v>13.6</v>
      </c>
      <c r="F4" s="4">
        <v>15.7</v>
      </c>
      <c r="G4" s="4">
        <v>10</v>
      </c>
    </row>
    <row r="5" spans="1:7" x14ac:dyDescent="0.3">
      <c r="A5" s="6">
        <v>5.6</v>
      </c>
      <c r="B5" s="7">
        <v>4.0999999999999996</v>
      </c>
      <c r="C5" s="4">
        <v>4</v>
      </c>
      <c r="D5" s="4">
        <v>19.5</v>
      </c>
      <c r="E5">
        <f t="shared" si="0"/>
        <v>17.899999999999999</v>
      </c>
      <c r="F5" s="4">
        <v>19.5</v>
      </c>
      <c r="G5" s="4">
        <v>15</v>
      </c>
    </row>
    <row r="6" spans="1:7" x14ac:dyDescent="0.3">
      <c r="A6" s="6">
        <v>6.9</v>
      </c>
      <c r="B6" s="7">
        <v>5.09</v>
      </c>
      <c r="C6" s="4">
        <v>5</v>
      </c>
      <c r="D6" s="4">
        <v>24.3</v>
      </c>
      <c r="E6">
        <f t="shared" si="0"/>
        <v>22.7</v>
      </c>
      <c r="F6" s="4">
        <v>23.8</v>
      </c>
      <c r="G6" s="4">
        <v>20</v>
      </c>
    </row>
    <row r="7" spans="1:7" x14ac:dyDescent="0.3">
      <c r="A7" s="6">
        <v>7.9</v>
      </c>
      <c r="B7" s="7">
        <v>5.9</v>
      </c>
      <c r="C7" s="4">
        <v>6</v>
      </c>
      <c r="D7" s="4">
        <v>29.2</v>
      </c>
      <c r="E7">
        <f t="shared" si="0"/>
        <v>27.599999999999998</v>
      </c>
      <c r="F7" s="4">
        <v>28.3</v>
      </c>
      <c r="G7" s="4">
        <v>25</v>
      </c>
    </row>
    <row r="8" spans="1:7" x14ac:dyDescent="0.3">
      <c r="A8" s="6">
        <v>8.6999999999999993</v>
      </c>
      <c r="B8" s="7">
        <v>6.9</v>
      </c>
      <c r="C8" s="4">
        <v>7</v>
      </c>
      <c r="D8" s="4">
        <v>34.4</v>
      </c>
      <c r="E8">
        <f t="shared" si="0"/>
        <v>32.799999999999997</v>
      </c>
      <c r="F8" s="4">
        <v>33</v>
      </c>
      <c r="G8" s="4">
        <v>30</v>
      </c>
    </row>
    <row r="9" spans="1:7" x14ac:dyDescent="0.3">
      <c r="A9" s="6">
        <v>9.8000000000000007</v>
      </c>
      <c r="B9" s="7">
        <v>7.9</v>
      </c>
      <c r="C9" s="4">
        <v>8</v>
      </c>
      <c r="D9" s="4">
        <v>39</v>
      </c>
      <c r="E9">
        <f t="shared" si="0"/>
        <v>37.4</v>
      </c>
      <c r="F9" s="4">
        <v>37.9</v>
      </c>
      <c r="G9" s="4">
        <v>35</v>
      </c>
    </row>
    <row r="10" spans="1:7" x14ac:dyDescent="0.3">
      <c r="A10" s="6">
        <v>10.5</v>
      </c>
      <c r="B10" s="7">
        <v>8.84</v>
      </c>
      <c r="C10" s="4">
        <v>9</v>
      </c>
      <c r="D10" s="4">
        <v>43.5</v>
      </c>
      <c r="E10">
        <f t="shared" si="0"/>
        <v>41.9</v>
      </c>
      <c r="F10" s="4">
        <v>43.3</v>
      </c>
      <c r="G10" s="4">
        <v>40</v>
      </c>
    </row>
    <row r="11" spans="1:7" x14ac:dyDescent="0.3">
      <c r="A11" s="6">
        <v>11.6</v>
      </c>
      <c r="B11" s="7">
        <v>9.81</v>
      </c>
      <c r="C11" s="4">
        <v>10</v>
      </c>
      <c r="D11" s="4">
        <v>47.6</v>
      </c>
      <c r="E11">
        <f t="shared" si="0"/>
        <v>46</v>
      </c>
      <c r="F11" s="4">
        <v>48.3</v>
      </c>
      <c r="G11" s="4">
        <v>45</v>
      </c>
    </row>
    <row r="12" spans="1:7" x14ac:dyDescent="0.3">
      <c r="A12" s="2">
        <v>16.399999999999999</v>
      </c>
      <c r="B12" s="2">
        <v>14.59</v>
      </c>
      <c r="C12" s="4">
        <v>20</v>
      </c>
      <c r="D12" s="4">
        <v>74.8</v>
      </c>
      <c r="E12">
        <f t="shared" si="0"/>
        <v>73.2</v>
      </c>
      <c r="F12" s="4">
        <v>56.3</v>
      </c>
      <c r="G12" s="4">
        <v>50</v>
      </c>
    </row>
    <row r="13" spans="1:7" x14ac:dyDescent="0.3">
      <c r="A13" s="2">
        <v>21.4</v>
      </c>
      <c r="B13" s="2">
        <v>19.48</v>
      </c>
      <c r="C13" s="4">
        <v>30</v>
      </c>
      <c r="D13" s="4">
        <v>86.1</v>
      </c>
      <c r="E13">
        <f t="shared" si="0"/>
        <v>84.5</v>
      </c>
      <c r="F13" s="4">
        <v>63.3</v>
      </c>
      <c r="G13" s="4">
        <v>60</v>
      </c>
    </row>
    <row r="14" spans="1:7" x14ac:dyDescent="0.3">
      <c r="A14" s="2">
        <v>26.3</v>
      </c>
      <c r="B14" s="2">
        <v>24.36</v>
      </c>
      <c r="C14" s="4">
        <v>40</v>
      </c>
      <c r="D14" s="4">
        <v>91.2</v>
      </c>
      <c r="E14">
        <f t="shared" si="0"/>
        <v>89.600000000000009</v>
      </c>
      <c r="F14" s="4">
        <v>73.400000000000006</v>
      </c>
      <c r="G14" s="4">
        <v>70</v>
      </c>
    </row>
    <row r="15" spans="1:7" x14ac:dyDescent="0.3">
      <c r="A15" s="2">
        <v>31.2</v>
      </c>
      <c r="B15" s="2">
        <v>29.17</v>
      </c>
      <c r="C15" s="4">
        <v>50</v>
      </c>
      <c r="D15" s="4">
        <v>92.5</v>
      </c>
      <c r="E15">
        <f t="shared" si="0"/>
        <v>90.9</v>
      </c>
      <c r="F15" s="4">
        <v>83.4</v>
      </c>
      <c r="G15" s="4">
        <v>80</v>
      </c>
    </row>
    <row r="16" spans="1:7" x14ac:dyDescent="0.3">
      <c r="A16" s="2">
        <v>36.200000000000003</v>
      </c>
      <c r="B16" s="2">
        <v>34.08</v>
      </c>
      <c r="C16" s="4">
        <v>60</v>
      </c>
      <c r="D16" s="4">
        <v>95.5</v>
      </c>
      <c r="E16">
        <f t="shared" si="0"/>
        <v>93.9</v>
      </c>
      <c r="F16" s="4">
        <v>93.7</v>
      </c>
      <c r="G16" s="4">
        <v>90</v>
      </c>
    </row>
    <row r="17" spans="1:33" ht="21" x14ac:dyDescent="0.4">
      <c r="A17" s="2">
        <v>40.1</v>
      </c>
      <c r="B17" s="2">
        <v>38.97</v>
      </c>
      <c r="C17" s="4">
        <v>70</v>
      </c>
      <c r="D17" s="4">
        <v>96.8</v>
      </c>
      <c r="E17">
        <f t="shared" si="0"/>
        <v>95.2</v>
      </c>
      <c r="F17" s="4">
        <v>103.9</v>
      </c>
      <c r="G17" s="4">
        <v>100</v>
      </c>
      <c r="AA17">
        <f>AC17*AG17+AE17</f>
        <v>90.331147999999985</v>
      </c>
      <c r="AC17" s="8">
        <v>0.96889999999999998</v>
      </c>
      <c r="AE17" s="8">
        <v>2.8201000000000001</v>
      </c>
      <c r="AG17">
        <v>90.32</v>
      </c>
    </row>
    <row r="18" spans="1:33" x14ac:dyDescent="0.3">
      <c r="A18" s="2">
        <v>46</v>
      </c>
      <c r="B18" s="2">
        <v>43.86</v>
      </c>
      <c r="C18" s="4">
        <v>80</v>
      </c>
      <c r="D18" s="4">
        <v>97.3</v>
      </c>
      <c r="E18">
        <f t="shared" si="0"/>
        <v>95.7</v>
      </c>
      <c r="F18" s="4">
        <v>114</v>
      </c>
      <c r="G18" s="4">
        <v>110</v>
      </c>
      <c r="AG18" s="11">
        <v>40.61</v>
      </c>
    </row>
    <row r="19" spans="1:33" ht="25.8" x14ac:dyDescent="0.5">
      <c r="A19" s="2">
        <v>51</v>
      </c>
      <c r="B19" s="2">
        <v>48.75</v>
      </c>
      <c r="C19" s="4">
        <v>90</v>
      </c>
      <c r="D19" s="4">
        <v>97.8</v>
      </c>
      <c r="E19">
        <f t="shared" si="0"/>
        <v>96.2</v>
      </c>
      <c r="F19" s="4">
        <v>124.2</v>
      </c>
      <c r="G19" s="4">
        <v>120</v>
      </c>
      <c r="AA19">
        <f>AC19*AG19+AE19</f>
        <v>353.86535000000003</v>
      </c>
      <c r="AC19" s="9">
        <v>0.99409999999999998</v>
      </c>
      <c r="AE19" s="9">
        <v>1.4569000000000001</v>
      </c>
      <c r="AG19" s="10">
        <v>354.5</v>
      </c>
    </row>
    <row r="20" spans="1:33" x14ac:dyDescent="0.3">
      <c r="A20" s="2">
        <v>56</v>
      </c>
      <c r="B20" s="2">
        <v>53.65</v>
      </c>
      <c r="C20" s="4">
        <v>100</v>
      </c>
      <c r="D20" s="4">
        <v>98.5</v>
      </c>
      <c r="E20">
        <f t="shared" si="0"/>
        <v>96.9</v>
      </c>
      <c r="F20" s="4">
        <v>134.30000000000001</v>
      </c>
      <c r="G20" s="4">
        <v>130</v>
      </c>
      <c r="AG20">
        <v>718.8</v>
      </c>
    </row>
    <row r="21" spans="1:33" x14ac:dyDescent="0.3">
      <c r="A21" s="2">
        <v>62.2</v>
      </c>
      <c r="B21" s="2">
        <v>59.84</v>
      </c>
      <c r="C21" s="4">
        <v>200</v>
      </c>
      <c r="D21" s="4">
        <v>100.3</v>
      </c>
      <c r="E21">
        <f t="shared" si="0"/>
        <v>98.7</v>
      </c>
      <c r="F21" s="4">
        <v>144.5</v>
      </c>
      <c r="G21" s="4">
        <v>140</v>
      </c>
    </row>
    <row r="22" spans="1:33" x14ac:dyDescent="0.3">
      <c r="A22" s="2">
        <v>67.2</v>
      </c>
      <c r="B22" s="2">
        <v>64.819999999999993</v>
      </c>
      <c r="C22" s="4">
        <v>300</v>
      </c>
      <c r="D22" s="4">
        <v>100.6</v>
      </c>
      <c r="E22">
        <f t="shared" si="0"/>
        <v>99</v>
      </c>
      <c r="F22" s="4">
        <v>154.69999999999999</v>
      </c>
      <c r="G22" s="4">
        <v>150</v>
      </c>
    </row>
    <row r="23" spans="1:33" x14ac:dyDescent="0.3">
      <c r="A23" s="2">
        <v>73.2</v>
      </c>
      <c r="B23" s="2">
        <v>70.63</v>
      </c>
      <c r="C23" s="4">
        <v>400</v>
      </c>
      <c r="D23" s="4">
        <v>100.5</v>
      </c>
      <c r="E23">
        <f t="shared" si="0"/>
        <v>98.9</v>
      </c>
      <c r="F23" s="4">
        <v>164.9</v>
      </c>
      <c r="G23" s="4">
        <v>160</v>
      </c>
    </row>
    <row r="24" spans="1:33" x14ac:dyDescent="0.3">
      <c r="A24" s="2">
        <v>78.2</v>
      </c>
      <c r="B24" s="2">
        <v>75.63</v>
      </c>
      <c r="C24" s="4">
        <v>500</v>
      </c>
      <c r="D24" s="4">
        <v>100.7</v>
      </c>
      <c r="E24">
        <f t="shared" si="0"/>
        <v>99.100000000000009</v>
      </c>
      <c r="F24" s="4">
        <v>175</v>
      </c>
      <c r="G24" s="4">
        <v>170</v>
      </c>
      <c r="O24" s="1" t="s">
        <v>0</v>
      </c>
      <c r="P24" s="1" t="s">
        <v>1</v>
      </c>
      <c r="X24" s="1" t="s">
        <v>0</v>
      </c>
      <c r="Y24" s="1" t="s">
        <v>1</v>
      </c>
      <c r="AA24" s="1" t="s">
        <v>0</v>
      </c>
      <c r="AB24" s="1" t="s">
        <v>1</v>
      </c>
    </row>
    <row r="25" spans="1:33" x14ac:dyDescent="0.3">
      <c r="A25" s="2">
        <v>83.3</v>
      </c>
      <c r="B25" s="2">
        <v>80.650000000000006</v>
      </c>
      <c r="C25" s="4">
        <v>600</v>
      </c>
      <c r="D25" s="4">
        <v>100.7</v>
      </c>
      <c r="E25">
        <f t="shared" si="0"/>
        <v>99.100000000000009</v>
      </c>
      <c r="F25" s="4">
        <v>185.1</v>
      </c>
      <c r="G25" s="4">
        <v>180</v>
      </c>
      <c r="O25" s="2">
        <v>11.6</v>
      </c>
      <c r="P25" s="2">
        <v>9.81</v>
      </c>
      <c r="W25">
        <v>10</v>
      </c>
      <c r="X25" s="2">
        <v>7</v>
      </c>
      <c r="Y25" s="2">
        <v>9.66</v>
      </c>
      <c r="Z25">
        <v>110</v>
      </c>
      <c r="AA25" s="2">
        <v>108</v>
      </c>
      <c r="AB25" s="2">
        <v>110.35</v>
      </c>
    </row>
    <row r="26" spans="1:33" x14ac:dyDescent="0.3">
      <c r="A26" s="2">
        <v>88.3</v>
      </c>
      <c r="B26" s="2">
        <v>85.64</v>
      </c>
      <c r="C26" s="4">
        <v>700</v>
      </c>
      <c r="D26" s="4">
        <v>101.4</v>
      </c>
      <c r="E26">
        <f t="shared" si="0"/>
        <v>99.800000000000011</v>
      </c>
      <c r="F26" s="4">
        <v>195.1</v>
      </c>
      <c r="G26" s="4">
        <v>190</v>
      </c>
      <c r="O26" s="2">
        <v>16.399999999999999</v>
      </c>
      <c r="P26" s="2">
        <v>14.59</v>
      </c>
      <c r="W26">
        <v>15</v>
      </c>
      <c r="X26" s="2">
        <v>11.94</v>
      </c>
      <c r="Y26" s="2">
        <v>14.45</v>
      </c>
      <c r="Z26">
        <v>150</v>
      </c>
      <c r="AA26" s="2">
        <v>148.19999999999999</v>
      </c>
      <c r="AB26" s="2">
        <v>149.97</v>
      </c>
    </row>
    <row r="27" spans="1:33" x14ac:dyDescent="0.3">
      <c r="A27" s="2">
        <v>93.3</v>
      </c>
      <c r="B27" s="2">
        <v>90.63</v>
      </c>
      <c r="C27" s="4">
        <v>800</v>
      </c>
      <c r="D27" s="4">
        <v>101.5</v>
      </c>
      <c r="E27">
        <f t="shared" si="0"/>
        <v>99.9</v>
      </c>
      <c r="F27" s="4">
        <v>205.2</v>
      </c>
      <c r="G27" s="4">
        <v>200</v>
      </c>
      <c r="O27" s="2">
        <v>21.4</v>
      </c>
      <c r="P27" s="2">
        <v>19.48</v>
      </c>
      <c r="W27">
        <v>20</v>
      </c>
      <c r="X27" s="2">
        <v>16.899999999999999</v>
      </c>
      <c r="Y27" s="2">
        <v>19.23</v>
      </c>
      <c r="Z27">
        <v>200</v>
      </c>
      <c r="AA27" s="2">
        <v>198.9</v>
      </c>
      <c r="AB27" s="2">
        <v>199.66</v>
      </c>
    </row>
    <row r="28" spans="1:33" x14ac:dyDescent="0.3">
      <c r="A28" s="2">
        <v>98.3</v>
      </c>
      <c r="B28" s="2">
        <v>95.63</v>
      </c>
      <c r="C28" s="4">
        <v>900</v>
      </c>
      <c r="D28" s="4">
        <v>101.6</v>
      </c>
      <c r="E28">
        <f t="shared" si="0"/>
        <v>100</v>
      </c>
      <c r="O28" s="2">
        <v>26.3</v>
      </c>
      <c r="P28" s="2">
        <v>24.36</v>
      </c>
      <c r="W28">
        <v>25</v>
      </c>
      <c r="X28" s="2">
        <v>21.95</v>
      </c>
      <c r="Y28" s="2">
        <v>24.1</v>
      </c>
      <c r="Z28">
        <v>250</v>
      </c>
      <c r="AA28" s="2">
        <v>250</v>
      </c>
      <c r="AB28" s="2">
        <v>250.22</v>
      </c>
    </row>
    <row r="29" spans="1:33" x14ac:dyDescent="0.3">
      <c r="A29" s="2">
        <v>103.4</v>
      </c>
      <c r="B29" s="2">
        <v>100.64</v>
      </c>
      <c r="C29" s="4">
        <v>1000</v>
      </c>
      <c r="D29" s="4">
        <v>101.1</v>
      </c>
      <c r="E29">
        <f t="shared" si="0"/>
        <v>99.5</v>
      </c>
      <c r="O29" s="2">
        <v>31.2</v>
      </c>
      <c r="P29" s="2">
        <v>29.17</v>
      </c>
      <c r="W29">
        <v>30</v>
      </c>
      <c r="X29" s="2">
        <v>26.95</v>
      </c>
      <c r="Y29" s="2">
        <v>28.9</v>
      </c>
      <c r="Z29">
        <v>300</v>
      </c>
      <c r="AA29" s="2">
        <v>300.5</v>
      </c>
      <c r="AB29" s="2">
        <v>300.04000000000002</v>
      </c>
    </row>
    <row r="30" spans="1:33" x14ac:dyDescent="0.3">
      <c r="C30" s="4">
        <v>2000</v>
      </c>
      <c r="D30" s="4">
        <v>100.9</v>
      </c>
      <c r="E30">
        <f t="shared" si="0"/>
        <v>99.300000000000011</v>
      </c>
      <c r="O30" s="2">
        <v>36.200000000000003</v>
      </c>
      <c r="P30" s="2">
        <v>34.08</v>
      </c>
      <c r="W30">
        <v>35</v>
      </c>
      <c r="X30" s="2">
        <v>32.049999999999997</v>
      </c>
      <c r="Y30" s="2">
        <v>33.86</v>
      </c>
      <c r="Z30">
        <v>350</v>
      </c>
      <c r="AA30" s="2">
        <v>352.7</v>
      </c>
      <c r="AB30" s="2">
        <v>351.53</v>
      </c>
    </row>
    <row r="31" spans="1:33" x14ac:dyDescent="0.3">
      <c r="C31" s="4">
        <v>3000</v>
      </c>
      <c r="D31" s="4">
        <v>100.9</v>
      </c>
      <c r="E31">
        <f t="shared" si="0"/>
        <v>99.300000000000011</v>
      </c>
      <c r="O31" s="2">
        <v>40.1</v>
      </c>
      <c r="P31" s="2">
        <v>38.97</v>
      </c>
      <c r="W31">
        <v>40</v>
      </c>
      <c r="X31" s="2">
        <v>37.18</v>
      </c>
      <c r="Y31" s="2">
        <v>38.82</v>
      </c>
      <c r="Z31">
        <v>400</v>
      </c>
      <c r="AA31" s="2">
        <v>404.5</v>
      </c>
      <c r="AB31" s="2">
        <v>403.3</v>
      </c>
    </row>
    <row r="32" spans="1:33" x14ac:dyDescent="0.3">
      <c r="C32" s="4">
        <v>4000</v>
      </c>
      <c r="D32" s="4">
        <v>100.9</v>
      </c>
      <c r="E32">
        <f t="shared" si="0"/>
        <v>99.300000000000011</v>
      </c>
      <c r="O32" s="2">
        <v>46</v>
      </c>
      <c r="P32" s="2">
        <v>43.86</v>
      </c>
      <c r="W32">
        <v>45</v>
      </c>
      <c r="X32" s="2">
        <v>42.34</v>
      </c>
      <c r="Y32" s="2">
        <v>43.85</v>
      </c>
      <c r="Z32">
        <v>450</v>
      </c>
      <c r="AA32" s="2">
        <v>457.1</v>
      </c>
      <c r="AB32" s="2">
        <v>455.31</v>
      </c>
    </row>
    <row r="33" spans="3:28" x14ac:dyDescent="0.3">
      <c r="C33" s="4">
        <v>5000</v>
      </c>
      <c r="D33" s="4">
        <v>100.8</v>
      </c>
      <c r="E33">
        <f t="shared" si="0"/>
        <v>99.2</v>
      </c>
      <c r="O33" s="2">
        <v>51</v>
      </c>
      <c r="P33" s="2">
        <v>48.75</v>
      </c>
      <c r="W33">
        <v>50</v>
      </c>
      <c r="X33" s="2">
        <v>47.57</v>
      </c>
      <c r="Y33" s="2">
        <v>48.86</v>
      </c>
      <c r="Z33">
        <v>500</v>
      </c>
      <c r="AA33" s="2">
        <v>509.9</v>
      </c>
      <c r="AB33" s="2">
        <v>507.35</v>
      </c>
    </row>
    <row r="34" spans="3:28" x14ac:dyDescent="0.3">
      <c r="C34" s="4">
        <v>6000</v>
      </c>
      <c r="D34" s="4">
        <v>100.6</v>
      </c>
      <c r="E34">
        <f t="shared" si="0"/>
        <v>99</v>
      </c>
      <c r="O34" s="2">
        <v>56</v>
      </c>
      <c r="P34" s="2">
        <v>53.65</v>
      </c>
      <c r="W34">
        <v>55</v>
      </c>
      <c r="X34" s="2">
        <v>52.8</v>
      </c>
      <c r="Y34" s="2">
        <v>53.93</v>
      </c>
      <c r="Z34">
        <v>550</v>
      </c>
      <c r="AA34" s="2">
        <v>563.29999999999995</v>
      </c>
      <c r="AB34" s="2">
        <v>560.44000000000005</v>
      </c>
    </row>
    <row r="35" spans="3:28" x14ac:dyDescent="0.3">
      <c r="C35" s="4">
        <v>7000</v>
      </c>
      <c r="D35" s="4">
        <v>100.3</v>
      </c>
      <c r="E35">
        <f t="shared" si="0"/>
        <v>98.7</v>
      </c>
      <c r="O35" s="2">
        <v>62.2</v>
      </c>
      <c r="P35" s="2">
        <v>59.84</v>
      </c>
      <c r="W35">
        <v>60</v>
      </c>
      <c r="X35" s="2">
        <v>59</v>
      </c>
      <c r="Y35" s="2">
        <v>59.94</v>
      </c>
      <c r="Z35">
        <v>600</v>
      </c>
      <c r="AA35" s="2">
        <v>601.1</v>
      </c>
      <c r="AB35" s="2">
        <v>598.1</v>
      </c>
    </row>
    <row r="36" spans="3:28" x14ac:dyDescent="0.3">
      <c r="C36" s="4">
        <v>8000</v>
      </c>
      <c r="D36" s="4">
        <v>100.1</v>
      </c>
      <c r="E36">
        <f t="shared" si="0"/>
        <v>98.5</v>
      </c>
      <c r="O36" s="2">
        <v>67.2</v>
      </c>
      <c r="P36" s="2">
        <v>64.819999999999993</v>
      </c>
      <c r="W36">
        <v>65</v>
      </c>
      <c r="X36" s="2">
        <v>64.22</v>
      </c>
      <c r="Y36" s="2">
        <v>65</v>
      </c>
      <c r="Z36">
        <v>650</v>
      </c>
      <c r="AA36" s="2">
        <v>651.9</v>
      </c>
      <c r="AB36" s="2">
        <v>648.61</v>
      </c>
    </row>
    <row r="37" spans="3:28" x14ac:dyDescent="0.3">
      <c r="C37" s="4">
        <v>9000</v>
      </c>
      <c r="D37" s="4">
        <v>100</v>
      </c>
      <c r="E37">
        <f t="shared" si="0"/>
        <v>98.4</v>
      </c>
      <c r="O37" s="2">
        <v>73.2</v>
      </c>
      <c r="P37" s="2">
        <v>70.63</v>
      </c>
      <c r="W37">
        <v>70</v>
      </c>
      <c r="X37" s="2">
        <v>69.44</v>
      </c>
      <c r="Y37" s="2">
        <v>70.069999999999993</v>
      </c>
      <c r="Z37">
        <v>700</v>
      </c>
      <c r="AA37" s="2">
        <v>702.7</v>
      </c>
      <c r="AB37" s="2">
        <v>699.23</v>
      </c>
    </row>
    <row r="38" spans="3:28" x14ac:dyDescent="0.3">
      <c r="C38" s="4">
        <v>10000</v>
      </c>
      <c r="D38" s="4">
        <v>99.8</v>
      </c>
      <c r="E38">
        <f t="shared" si="0"/>
        <v>98.2</v>
      </c>
      <c r="O38" s="2">
        <v>78.2</v>
      </c>
      <c r="P38" s="2">
        <v>75.63</v>
      </c>
      <c r="W38">
        <v>75</v>
      </c>
      <c r="X38" s="2">
        <v>74.7</v>
      </c>
      <c r="Y38" s="2">
        <v>75.14</v>
      </c>
      <c r="Z38">
        <v>750</v>
      </c>
      <c r="AA38" s="2">
        <v>753.6</v>
      </c>
      <c r="AB38" s="2">
        <v>749.86</v>
      </c>
    </row>
    <row r="39" spans="3:28" x14ac:dyDescent="0.3">
      <c r="C39" s="4">
        <v>20000</v>
      </c>
      <c r="D39" s="4">
        <v>98</v>
      </c>
      <c r="E39">
        <f t="shared" si="0"/>
        <v>96.4</v>
      </c>
      <c r="O39" s="2">
        <v>83.3</v>
      </c>
      <c r="P39" s="2">
        <v>80.650000000000006</v>
      </c>
      <c r="W39">
        <v>80</v>
      </c>
      <c r="X39" s="2">
        <v>79.900000000000006</v>
      </c>
      <c r="Y39" s="2">
        <v>80.239999999999995</v>
      </c>
      <c r="Z39">
        <v>800</v>
      </c>
      <c r="AA39" s="2">
        <v>804.2</v>
      </c>
      <c r="AB39" s="2">
        <v>800.7</v>
      </c>
    </row>
    <row r="40" spans="3:28" x14ac:dyDescent="0.3">
      <c r="C40" s="4">
        <v>30000</v>
      </c>
      <c r="D40" s="4">
        <v>95.7</v>
      </c>
      <c r="E40">
        <f t="shared" si="0"/>
        <v>94.100000000000009</v>
      </c>
      <c r="O40" s="2">
        <v>88.3</v>
      </c>
      <c r="P40" s="2">
        <v>85.64</v>
      </c>
      <c r="W40">
        <v>85</v>
      </c>
      <c r="X40" s="2">
        <v>85.14</v>
      </c>
      <c r="Y40" s="2">
        <v>85.3</v>
      </c>
      <c r="Z40">
        <v>850</v>
      </c>
      <c r="AA40" s="2">
        <v>854.7</v>
      </c>
      <c r="AB40" s="2">
        <v>851.2</v>
      </c>
    </row>
    <row r="41" spans="3:28" x14ac:dyDescent="0.3">
      <c r="C41" s="4">
        <v>40000</v>
      </c>
      <c r="D41" s="4">
        <v>92.8</v>
      </c>
      <c r="E41">
        <f t="shared" si="0"/>
        <v>91.2</v>
      </c>
      <c r="O41" s="2">
        <v>93.3</v>
      </c>
      <c r="P41" s="2">
        <v>90.63</v>
      </c>
      <c r="W41">
        <v>90</v>
      </c>
      <c r="X41" s="2">
        <v>90.32</v>
      </c>
      <c r="Y41" s="2">
        <v>90.37</v>
      </c>
      <c r="Z41">
        <v>900</v>
      </c>
      <c r="AA41" s="2">
        <v>905.1</v>
      </c>
      <c r="AB41" s="2">
        <v>901.79</v>
      </c>
    </row>
    <row r="42" spans="3:28" x14ac:dyDescent="0.3">
      <c r="C42" s="4">
        <v>50000</v>
      </c>
      <c r="D42" s="4">
        <v>90.1</v>
      </c>
      <c r="E42">
        <f t="shared" si="0"/>
        <v>88.5</v>
      </c>
      <c r="O42" s="2">
        <v>98.3</v>
      </c>
      <c r="P42" s="2">
        <v>95.63</v>
      </c>
      <c r="W42">
        <v>95</v>
      </c>
      <c r="X42" s="2">
        <v>95.6</v>
      </c>
      <c r="Y42" s="2">
        <v>95.47</v>
      </c>
      <c r="Z42">
        <v>950</v>
      </c>
      <c r="AA42" s="2">
        <v>955.6</v>
      </c>
      <c r="AB42" s="2">
        <v>952.66</v>
      </c>
    </row>
    <row r="43" spans="3:28" x14ac:dyDescent="0.3">
      <c r="C43" s="4">
        <v>60000</v>
      </c>
      <c r="D43" s="4">
        <v>85.9</v>
      </c>
      <c r="E43">
        <f t="shared" si="0"/>
        <v>84.300000000000011</v>
      </c>
      <c r="O43" s="2">
        <v>103.4</v>
      </c>
      <c r="P43" s="2">
        <v>100.64</v>
      </c>
      <c r="W43">
        <v>100</v>
      </c>
      <c r="X43" s="2">
        <v>100.75</v>
      </c>
      <c r="Y43" s="2">
        <v>100.55</v>
      </c>
      <c r="Z43">
        <v>100</v>
      </c>
      <c r="AA43" s="2">
        <v>1005.8</v>
      </c>
      <c r="AB43" s="2">
        <v>1003.29</v>
      </c>
    </row>
    <row r="44" spans="3:28" x14ac:dyDescent="0.3">
      <c r="C44" s="4">
        <v>70000</v>
      </c>
      <c r="D44" s="4">
        <v>82.8</v>
      </c>
      <c r="E44">
        <f t="shared" si="0"/>
        <v>81.2</v>
      </c>
      <c r="X44" s="6"/>
      <c r="Y44" s="6"/>
      <c r="AA44" s="6"/>
      <c r="AB44" s="6"/>
    </row>
    <row r="45" spans="3:28" x14ac:dyDescent="0.3">
      <c r="C45" s="4">
        <v>80000</v>
      </c>
      <c r="D45" s="4">
        <v>79.5</v>
      </c>
      <c r="E45">
        <f t="shared" si="0"/>
        <v>77.900000000000006</v>
      </c>
    </row>
    <row r="46" spans="3:28" x14ac:dyDescent="0.3">
      <c r="C46" s="4">
        <v>90000</v>
      </c>
      <c r="D46" s="4">
        <v>76.5</v>
      </c>
      <c r="E46">
        <f t="shared" si="0"/>
        <v>74.900000000000006</v>
      </c>
      <c r="N46" s="6">
        <v>4</v>
      </c>
      <c r="O46" s="7">
        <v>1.49</v>
      </c>
    </row>
    <row r="47" spans="3:28" x14ac:dyDescent="0.3">
      <c r="C47" s="4">
        <v>100000</v>
      </c>
      <c r="D47" s="4">
        <v>74.099999999999994</v>
      </c>
      <c r="E47">
        <f t="shared" si="0"/>
        <v>72.5</v>
      </c>
      <c r="N47" s="6">
        <v>4.5</v>
      </c>
      <c r="O47" s="7">
        <v>2.36</v>
      </c>
    </row>
    <row r="48" spans="3:28" x14ac:dyDescent="0.3">
      <c r="N48" s="6">
        <v>4.5999999999999996</v>
      </c>
      <c r="O48" s="7">
        <v>3.12</v>
      </c>
    </row>
    <row r="49" spans="1:24" x14ac:dyDescent="0.3">
      <c r="N49" s="6">
        <v>5.6</v>
      </c>
      <c r="O49" s="7">
        <v>4.0999999999999996</v>
      </c>
    </row>
    <row r="50" spans="1:24" x14ac:dyDescent="0.3">
      <c r="N50" s="6">
        <v>6.9</v>
      </c>
      <c r="O50" s="7">
        <v>5.09</v>
      </c>
    </row>
    <row r="51" spans="1:24" x14ac:dyDescent="0.3">
      <c r="A51" t="s">
        <v>7</v>
      </c>
      <c r="B51" t="s">
        <v>8</v>
      </c>
      <c r="N51" s="6">
        <v>7.9</v>
      </c>
      <c r="O51" s="7">
        <v>5.9</v>
      </c>
    </row>
    <row r="52" spans="1:24" x14ac:dyDescent="0.3">
      <c r="A52">
        <v>114.6</v>
      </c>
      <c r="B52">
        <v>100.7</v>
      </c>
      <c r="N52" s="6">
        <v>8.6999999999999993</v>
      </c>
      <c r="O52" s="7">
        <v>6.9</v>
      </c>
    </row>
    <row r="53" spans="1:24" x14ac:dyDescent="0.3">
      <c r="A53">
        <v>164</v>
      </c>
      <c r="B53">
        <v>150.69999999999999</v>
      </c>
      <c r="N53" s="6">
        <v>9.8000000000000007</v>
      </c>
      <c r="O53" s="7">
        <v>7.9</v>
      </c>
    </row>
    <row r="54" spans="1:24" x14ac:dyDescent="0.3">
      <c r="A54">
        <v>214.4</v>
      </c>
      <c r="B54">
        <v>201.5</v>
      </c>
      <c r="N54" s="6">
        <v>10.5</v>
      </c>
      <c r="O54" s="7">
        <v>8.84</v>
      </c>
    </row>
    <row r="55" spans="1:24" x14ac:dyDescent="0.3">
      <c r="A55">
        <v>264.89999999999998</v>
      </c>
      <c r="B55">
        <v>252.2</v>
      </c>
      <c r="N55" s="6">
        <v>11.6</v>
      </c>
      <c r="O55" s="7">
        <v>9.81</v>
      </c>
    </row>
    <row r="56" spans="1:24" x14ac:dyDescent="0.3">
      <c r="A56">
        <v>314.39999999999998</v>
      </c>
      <c r="B56">
        <v>302.10000000000002</v>
      </c>
      <c r="W56" s="1" t="s">
        <v>1</v>
      </c>
      <c r="X56" s="1" t="s">
        <v>0</v>
      </c>
    </row>
    <row r="57" spans="1:24" x14ac:dyDescent="0.3">
      <c r="A57">
        <v>364.9</v>
      </c>
      <c r="B57">
        <v>353</v>
      </c>
      <c r="W57" s="2">
        <v>9.66</v>
      </c>
      <c r="X57" s="2">
        <v>7</v>
      </c>
    </row>
    <row r="58" spans="1:24" x14ac:dyDescent="0.3">
      <c r="A58">
        <v>415.2</v>
      </c>
      <c r="B58">
        <v>403.7</v>
      </c>
      <c r="W58" s="2">
        <v>14.45</v>
      </c>
      <c r="X58" s="2">
        <v>11.94</v>
      </c>
    </row>
    <row r="59" spans="1:24" x14ac:dyDescent="0.3">
      <c r="A59">
        <v>466</v>
      </c>
      <c r="B59">
        <v>454.5</v>
      </c>
      <c r="W59" s="2">
        <v>19.23</v>
      </c>
      <c r="X59" s="2">
        <v>16.899999999999999</v>
      </c>
    </row>
    <row r="60" spans="1:24" x14ac:dyDescent="0.3">
      <c r="A60">
        <v>516.29999999999995</v>
      </c>
      <c r="B60">
        <v>505.2</v>
      </c>
      <c r="W60" s="2">
        <v>24.1</v>
      </c>
      <c r="X60" s="2">
        <v>21.95</v>
      </c>
    </row>
    <row r="61" spans="1:24" x14ac:dyDescent="0.3">
      <c r="A61">
        <v>566.79999999999995</v>
      </c>
      <c r="B61">
        <v>556</v>
      </c>
      <c r="W61" s="2">
        <v>28.9</v>
      </c>
      <c r="X61" s="2">
        <v>26.95</v>
      </c>
    </row>
    <row r="62" spans="1:24" x14ac:dyDescent="0.3">
      <c r="A62">
        <v>608.6</v>
      </c>
      <c r="B62">
        <v>597.9</v>
      </c>
      <c r="W62" s="2">
        <v>33.86</v>
      </c>
      <c r="X62" s="2">
        <v>32.049999999999997</v>
      </c>
    </row>
    <row r="63" spans="1:24" x14ac:dyDescent="0.3">
      <c r="A63">
        <v>658</v>
      </c>
      <c r="B63">
        <v>647.75</v>
      </c>
      <c r="W63" s="2">
        <v>38.82</v>
      </c>
      <c r="X63" s="2">
        <v>37.18</v>
      </c>
    </row>
    <row r="64" spans="1:24" x14ac:dyDescent="0.3">
      <c r="A64">
        <v>715.8</v>
      </c>
      <c r="B64">
        <v>705.8</v>
      </c>
      <c r="W64" s="2">
        <v>43.85</v>
      </c>
      <c r="X64" s="2">
        <v>42.34</v>
      </c>
    </row>
    <row r="65" spans="1:24" x14ac:dyDescent="0.3">
      <c r="A65">
        <v>765.2</v>
      </c>
      <c r="B65">
        <v>755.7</v>
      </c>
      <c r="W65" s="2">
        <v>48.86</v>
      </c>
      <c r="X65" s="2">
        <v>47.57</v>
      </c>
    </row>
    <row r="66" spans="1:24" x14ac:dyDescent="0.3">
      <c r="A66">
        <v>814.7</v>
      </c>
      <c r="B66">
        <v>805.9</v>
      </c>
      <c r="W66" s="2">
        <v>53.93</v>
      </c>
      <c r="X66" s="2">
        <v>52.8</v>
      </c>
    </row>
    <row r="67" spans="1:24" x14ac:dyDescent="0.3">
      <c r="A67">
        <v>864.1</v>
      </c>
      <c r="B67">
        <v>855.7</v>
      </c>
      <c r="W67" s="2">
        <v>59.94</v>
      </c>
      <c r="X67" s="2">
        <v>59</v>
      </c>
    </row>
    <row r="68" spans="1:24" x14ac:dyDescent="0.3">
      <c r="A68">
        <v>913.5</v>
      </c>
      <c r="B68">
        <v>905.6</v>
      </c>
      <c r="W68" s="2">
        <v>65</v>
      </c>
      <c r="X68" s="2">
        <v>64.22</v>
      </c>
    </row>
    <row r="69" spans="1:24" x14ac:dyDescent="0.3">
      <c r="A69">
        <v>962.7</v>
      </c>
      <c r="B69">
        <v>955.5</v>
      </c>
      <c r="W69" s="2">
        <v>70.069999999999993</v>
      </c>
      <c r="X69" s="2">
        <v>69.44</v>
      </c>
    </row>
    <row r="70" spans="1:24" x14ac:dyDescent="0.3">
      <c r="A70">
        <v>1012.1</v>
      </c>
      <c r="B70">
        <v>1005.5</v>
      </c>
      <c r="W70" s="2">
        <v>75.14</v>
      </c>
      <c r="X70" s="2">
        <v>74.7</v>
      </c>
    </row>
    <row r="71" spans="1:24" x14ac:dyDescent="0.3">
      <c r="W71" s="2">
        <v>80.239999999999995</v>
      </c>
      <c r="X71" s="2">
        <v>79.900000000000006</v>
      </c>
    </row>
    <row r="72" spans="1:24" x14ac:dyDescent="0.3">
      <c r="W72" s="2">
        <v>85.3</v>
      </c>
      <c r="X72" s="2">
        <v>85.14</v>
      </c>
    </row>
    <row r="73" spans="1:24" ht="21" x14ac:dyDescent="0.4">
      <c r="C73" s="8">
        <v>0.96889999999999998</v>
      </c>
      <c r="E73" s="8">
        <v>2.8201000000000001</v>
      </c>
      <c r="W73" s="2">
        <v>90.37</v>
      </c>
      <c r="X73" s="2">
        <v>90.32</v>
      </c>
    </row>
    <row r="74" spans="1:24" x14ac:dyDescent="0.3">
      <c r="W74" s="2">
        <v>95.47</v>
      </c>
      <c r="X74" s="2">
        <v>95.6</v>
      </c>
    </row>
    <row r="75" spans="1:24" x14ac:dyDescent="0.3">
      <c r="A75" s="1" t="s">
        <v>2</v>
      </c>
      <c r="B75" s="3" t="s">
        <v>3</v>
      </c>
      <c r="C75" t="s">
        <v>9</v>
      </c>
      <c r="W75" s="2">
        <v>100.55</v>
      </c>
      <c r="X75" s="2">
        <v>100.75</v>
      </c>
    </row>
    <row r="76" spans="1:24" x14ac:dyDescent="0.3">
      <c r="A76" s="4">
        <v>1</v>
      </c>
      <c r="B76" s="4">
        <v>10.4</v>
      </c>
      <c r="C76">
        <v>97.6</v>
      </c>
    </row>
    <row r="77" spans="1:24" x14ac:dyDescent="0.3">
      <c r="A77" s="4">
        <v>2</v>
      </c>
      <c r="B77" s="4">
        <v>11.9</v>
      </c>
    </row>
    <row r="78" spans="1:24" x14ac:dyDescent="0.3">
      <c r="A78" s="4">
        <v>3</v>
      </c>
      <c r="B78" s="4">
        <v>15.2</v>
      </c>
    </row>
    <row r="79" spans="1:24" x14ac:dyDescent="0.3">
      <c r="A79" s="4">
        <v>4</v>
      </c>
      <c r="B79" s="4">
        <v>19.5</v>
      </c>
    </row>
    <row r="80" spans="1:24" x14ac:dyDescent="0.3">
      <c r="A80" s="4">
        <v>5</v>
      </c>
      <c r="B80" s="4">
        <v>24.3</v>
      </c>
    </row>
    <row r="81" spans="1:3" x14ac:dyDescent="0.3">
      <c r="A81" s="4">
        <v>6</v>
      </c>
      <c r="B81" s="4">
        <v>29.2</v>
      </c>
    </row>
    <row r="82" spans="1:3" x14ac:dyDescent="0.3">
      <c r="A82" s="4">
        <v>7</v>
      </c>
      <c r="B82" s="4">
        <v>34.4</v>
      </c>
    </row>
    <row r="83" spans="1:3" x14ac:dyDescent="0.3">
      <c r="A83" s="4">
        <v>8</v>
      </c>
      <c r="B83" s="4">
        <v>39</v>
      </c>
    </row>
    <row r="84" spans="1:3" x14ac:dyDescent="0.3">
      <c r="A84" s="4">
        <v>9</v>
      </c>
      <c r="B84" s="4">
        <v>43.5</v>
      </c>
    </row>
    <row r="85" spans="1:3" x14ac:dyDescent="0.3">
      <c r="A85" s="4">
        <v>10</v>
      </c>
      <c r="B85" s="4">
        <v>47.6</v>
      </c>
      <c r="C85">
        <v>97.6</v>
      </c>
    </row>
    <row r="86" spans="1:3" x14ac:dyDescent="0.3">
      <c r="A86" s="4">
        <v>20</v>
      </c>
      <c r="B86" s="4">
        <v>74.8</v>
      </c>
      <c r="C86">
        <v>99.15</v>
      </c>
    </row>
    <row r="87" spans="1:3" x14ac:dyDescent="0.3">
      <c r="A87" s="4">
        <v>30</v>
      </c>
      <c r="B87" s="4">
        <v>86.1</v>
      </c>
      <c r="C87">
        <v>99.86</v>
      </c>
    </row>
    <row r="88" spans="1:3" x14ac:dyDescent="0.3">
      <c r="A88" s="4">
        <v>40</v>
      </c>
      <c r="B88" s="4">
        <v>91.2</v>
      </c>
      <c r="C88">
        <v>99.92</v>
      </c>
    </row>
    <row r="89" spans="1:3" x14ac:dyDescent="0.3">
      <c r="A89" s="4">
        <v>50</v>
      </c>
      <c r="B89" s="4">
        <v>92.5</v>
      </c>
      <c r="C89">
        <v>100.2</v>
      </c>
    </row>
    <row r="90" spans="1:3" x14ac:dyDescent="0.3">
      <c r="A90" s="4">
        <v>60</v>
      </c>
      <c r="B90" s="4">
        <v>95.5</v>
      </c>
      <c r="C90">
        <v>100.2</v>
      </c>
    </row>
    <row r="91" spans="1:3" x14ac:dyDescent="0.3">
      <c r="A91" s="4">
        <v>70</v>
      </c>
      <c r="B91" s="4">
        <v>96.8</v>
      </c>
      <c r="C91">
        <v>100.3</v>
      </c>
    </row>
    <row r="92" spans="1:3" x14ac:dyDescent="0.3">
      <c r="A92" s="4">
        <v>80</v>
      </c>
      <c r="B92" s="4">
        <v>97.3</v>
      </c>
      <c r="C92">
        <v>100.32</v>
      </c>
    </row>
    <row r="93" spans="1:3" x14ac:dyDescent="0.3">
      <c r="A93" s="4">
        <v>90</v>
      </c>
      <c r="B93" s="4">
        <v>97.8</v>
      </c>
      <c r="C93">
        <v>100.36</v>
      </c>
    </row>
    <row r="94" spans="1:3" x14ac:dyDescent="0.3">
      <c r="A94" s="4">
        <v>100</v>
      </c>
      <c r="B94" s="4">
        <v>98.5</v>
      </c>
      <c r="C94">
        <v>100.4</v>
      </c>
    </row>
    <row r="95" spans="1:3" x14ac:dyDescent="0.3">
      <c r="A95" s="4">
        <v>200</v>
      </c>
      <c r="B95" s="4">
        <v>100.3</v>
      </c>
      <c r="C95">
        <v>100.6</v>
      </c>
    </row>
    <row r="96" spans="1:3" x14ac:dyDescent="0.3">
      <c r="A96" s="4">
        <v>300</v>
      </c>
      <c r="B96" s="4">
        <v>100.6</v>
      </c>
      <c r="C96">
        <v>100.66</v>
      </c>
    </row>
    <row r="97" spans="1:3" x14ac:dyDescent="0.3">
      <c r="A97" s="4">
        <v>400</v>
      </c>
      <c r="B97" s="4">
        <v>100.5</v>
      </c>
      <c r="C97">
        <v>100.7</v>
      </c>
    </row>
    <row r="98" spans="1:3" x14ac:dyDescent="0.3">
      <c r="A98" s="4">
        <v>500</v>
      </c>
      <c r="B98" s="4">
        <v>100.7</v>
      </c>
      <c r="C98">
        <v>100.73</v>
      </c>
    </row>
    <row r="99" spans="1:3" x14ac:dyDescent="0.3">
      <c r="A99" s="4">
        <v>600</v>
      </c>
      <c r="B99" s="4">
        <v>100.7</v>
      </c>
      <c r="C99">
        <v>100.74</v>
      </c>
    </row>
    <row r="100" spans="1:3" x14ac:dyDescent="0.3">
      <c r="A100" s="4">
        <v>700</v>
      </c>
      <c r="B100" s="4">
        <v>101.4</v>
      </c>
      <c r="C100">
        <v>100.75</v>
      </c>
    </row>
    <row r="101" spans="1:3" x14ac:dyDescent="0.3">
      <c r="A101" s="4">
        <v>800</v>
      </c>
      <c r="B101" s="4">
        <v>101.5</v>
      </c>
      <c r="C101">
        <v>100.76</v>
      </c>
    </row>
    <row r="102" spans="1:3" x14ac:dyDescent="0.3">
      <c r="A102" s="4">
        <v>900</v>
      </c>
      <c r="B102" s="4">
        <v>101.6</v>
      </c>
      <c r="C102">
        <v>100.8</v>
      </c>
    </row>
    <row r="103" spans="1:3" x14ac:dyDescent="0.3">
      <c r="A103" s="4">
        <v>1000</v>
      </c>
      <c r="B103" s="4">
        <v>101.1</v>
      </c>
      <c r="C103">
        <v>100.78</v>
      </c>
    </row>
    <row r="104" spans="1:3" x14ac:dyDescent="0.3">
      <c r="A104" s="4">
        <v>2000</v>
      </c>
      <c r="B104" s="4">
        <v>100.9</v>
      </c>
    </row>
    <row r="105" spans="1:3" x14ac:dyDescent="0.3">
      <c r="A105" s="4">
        <v>3000</v>
      </c>
      <c r="B105" s="4">
        <v>100.9</v>
      </c>
    </row>
    <row r="106" spans="1:3" x14ac:dyDescent="0.3">
      <c r="A106" s="4">
        <v>4000</v>
      </c>
      <c r="B106" s="4">
        <v>100.9</v>
      </c>
    </row>
    <row r="107" spans="1:3" x14ac:dyDescent="0.3">
      <c r="A107" s="4">
        <v>5000</v>
      </c>
      <c r="B107" s="4">
        <v>100.8</v>
      </c>
    </row>
    <row r="108" spans="1:3" x14ac:dyDescent="0.3">
      <c r="A108" s="4">
        <v>6000</v>
      </c>
      <c r="B108" s="4">
        <v>100.6</v>
      </c>
    </row>
    <row r="109" spans="1:3" x14ac:dyDescent="0.3">
      <c r="A109" s="4">
        <v>7000</v>
      </c>
      <c r="B109" s="4">
        <v>100.3</v>
      </c>
    </row>
    <row r="110" spans="1:3" x14ac:dyDescent="0.3">
      <c r="A110" s="4">
        <v>8000</v>
      </c>
      <c r="B110" s="4">
        <v>100.1</v>
      </c>
    </row>
    <row r="111" spans="1:3" x14ac:dyDescent="0.3">
      <c r="A111" s="4">
        <v>9000</v>
      </c>
      <c r="B111" s="4">
        <v>100</v>
      </c>
    </row>
    <row r="112" spans="1:3" x14ac:dyDescent="0.3">
      <c r="A112" s="4">
        <v>10000</v>
      </c>
      <c r="B112" s="4">
        <v>99.8</v>
      </c>
    </row>
    <row r="113" spans="1:2" x14ac:dyDescent="0.3">
      <c r="A113" s="4">
        <v>20000</v>
      </c>
      <c r="B113" s="4">
        <v>98</v>
      </c>
    </row>
    <row r="114" spans="1:2" x14ac:dyDescent="0.3">
      <c r="A114" s="4">
        <v>30000</v>
      </c>
      <c r="B114" s="4">
        <v>95.7</v>
      </c>
    </row>
    <row r="115" spans="1:2" x14ac:dyDescent="0.3">
      <c r="A115" s="4">
        <v>40000</v>
      </c>
      <c r="B115" s="4">
        <v>92.8</v>
      </c>
    </row>
    <row r="116" spans="1:2" x14ac:dyDescent="0.3">
      <c r="A116" s="4">
        <v>50000</v>
      </c>
      <c r="B116" s="4">
        <v>90.1</v>
      </c>
    </row>
    <row r="117" spans="1:2" x14ac:dyDescent="0.3">
      <c r="A117" s="4">
        <v>60000</v>
      </c>
      <c r="B117" s="4">
        <v>85.9</v>
      </c>
    </row>
    <row r="118" spans="1:2" x14ac:dyDescent="0.3">
      <c r="A118" s="4">
        <v>70000</v>
      </c>
      <c r="B118" s="4">
        <v>82.8</v>
      </c>
    </row>
    <row r="119" spans="1:2" x14ac:dyDescent="0.3">
      <c r="A119" s="4">
        <v>80000</v>
      </c>
      <c r="B119" s="4">
        <v>79.5</v>
      </c>
    </row>
    <row r="120" spans="1:2" x14ac:dyDescent="0.3">
      <c r="A120" s="4">
        <v>90000</v>
      </c>
      <c r="B120" s="4">
        <v>76.5</v>
      </c>
    </row>
    <row r="121" spans="1:2" x14ac:dyDescent="0.3">
      <c r="A121" s="4">
        <v>100000</v>
      </c>
      <c r="B121" s="4">
        <v>74.099999999999994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1E87-E77E-431C-BB0F-7651E89AB44D}">
  <dimension ref="B1:I115"/>
  <sheetViews>
    <sheetView topLeftCell="A91" zoomScale="70" zoomScaleNormal="70" workbookViewId="0">
      <selection activeCell="D132" sqref="D132"/>
    </sheetView>
  </sheetViews>
  <sheetFormatPr baseColWidth="10" defaultRowHeight="14.4" x14ac:dyDescent="0.3"/>
  <sheetData>
    <row r="1" spans="2:7" x14ac:dyDescent="0.3">
      <c r="B1" s="25" t="s">
        <v>10</v>
      </c>
      <c r="C1" s="25"/>
      <c r="D1" s="25"/>
      <c r="E1" s="21" t="s">
        <v>15</v>
      </c>
      <c r="F1" s="21"/>
      <c r="G1" s="21"/>
    </row>
    <row r="2" spans="2:7" x14ac:dyDescent="0.3">
      <c r="B2" s="17" t="s">
        <v>5</v>
      </c>
      <c r="C2" s="1" t="s">
        <v>0</v>
      </c>
      <c r="D2" s="1" t="s">
        <v>1</v>
      </c>
      <c r="E2" s="17" t="s">
        <v>5</v>
      </c>
      <c r="F2" s="1" t="s">
        <v>0</v>
      </c>
      <c r="G2" s="1" t="s">
        <v>1</v>
      </c>
    </row>
    <row r="3" spans="2:7" x14ac:dyDescent="0.3">
      <c r="B3" s="18">
        <v>10</v>
      </c>
      <c r="C3" s="24">
        <v>7</v>
      </c>
      <c r="D3" s="24">
        <v>9.73</v>
      </c>
      <c r="E3" s="18">
        <v>110</v>
      </c>
      <c r="F3" s="24">
        <v>108.3</v>
      </c>
      <c r="G3" s="24">
        <v>110.64</v>
      </c>
    </row>
    <row r="4" spans="2:7" x14ac:dyDescent="0.3">
      <c r="B4" s="18">
        <v>15</v>
      </c>
      <c r="C4" s="24">
        <v>12</v>
      </c>
      <c r="D4" s="24">
        <v>14.54</v>
      </c>
      <c r="E4" s="18">
        <v>150</v>
      </c>
      <c r="F4" s="24">
        <v>149</v>
      </c>
      <c r="G4" s="24">
        <v>150.51</v>
      </c>
    </row>
    <row r="5" spans="2:7" x14ac:dyDescent="0.3">
      <c r="B5" s="18">
        <v>20</v>
      </c>
      <c r="C5" s="24">
        <v>17.100000000000001</v>
      </c>
      <c r="D5" s="24">
        <v>19.440000000000001</v>
      </c>
      <c r="E5" s="18">
        <v>200</v>
      </c>
      <c r="F5" s="24">
        <v>200.5</v>
      </c>
      <c r="G5" s="24">
        <v>201.29</v>
      </c>
    </row>
    <row r="6" spans="2:7" x14ac:dyDescent="0.3">
      <c r="B6" s="18">
        <v>25</v>
      </c>
      <c r="C6" s="24">
        <v>22.1</v>
      </c>
      <c r="D6" s="24">
        <v>24.34</v>
      </c>
      <c r="E6" s="18">
        <v>250</v>
      </c>
      <c r="F6" s="24">
        <v>251.7</v>
      </c>
      <c r="G6" s="24">
        <v>251.97</v>
      </c>
    </row>
    <row r="7" spans="2:7" x14ac:dyDescent="0.3">
      <c r="B7" s="18">
        <v>30</v>
      </c>
      <c r="C7" s="24">
        <v>27.1</v>
      </c>
      <c r="D7" s="24">
        <v>29.15</v>
      </c>
      <c r="E7" s="18">
        <v>300</v>
      </c>
      <c r="F7" s="24">
        <v>302.10000000000002</v>
      </c>
      <c r="G7" s="24">
        <v>301.8</v>
      </c>
    </row>
    <row r="8" spans="2:7" x14ac:dyDescent="0.3">
      <c r="B8" s="18">
        <v>35</v>
      </c>
      <c r="C8" s="24">
        <v>32.200000000000003</v>
      </c>
      <c r="D8" s="24">
        <v>34.049999999999997</v>
      </c>
      <c r="E8" s="18">
        <v>350</v>
      </c>
      <c r="F8" s="24">
        <v>353.8</v>
      </c>
      <c r="G8" s="24">
        <v>352.72</v>
      </c>
    </row>
    <row r="9" spans="2:7" x14ac:dyDescent="0.3">
      <c r="B9" s="18">
        <v>40</v>
      </c>
      <c r="C9" s="24">
        <v>37.299999999999997</v>
      </c>
      <c r="D9" s="24">
        <v>38.96</v>
      </c>
      <c r="E9" s="18">
        <v>400</v>
      </c>
      <c r="F9" s="24">
        <v>404.5</v>
      </c>
      <c r="G9" s="24">
        <v>403.37</v>
      </c>
    </row>
    <row r="10" spans="2:7" x14ac:dyDescent="0.3">
      <c r="B10" s="18">
        <v>45</v>
      </c>
      <c r="C10" s="24">
        <v>42.3</v>
      </c>
      <c r="D10" s="24">
        <v>43.86</v>
      </c>
      <c r="E10" s="18">
        <v>450</v>
      </c>
      <c r="F10" s="24">
        <v>455.9</v>
      </c>
      <c r="G10" s="24">
        <v>454.11</v>
      </c>
    </row>
    <row r="11" spans="2:7" x14ac:dyDescent="0.3">
      <c r="B11" s="18">
        <v>50</v>
      </c>
      <c r="C11" s="24">
        <v>47.4</v>
      </c>
      <c r="D11" s="24">
        <v>48.75</v>
      </c>
      <c r="E11" s="18">
        <v>500</v>
      </c>
      <c r="F11" s="24">
        <v>507.1</v>
      </c>
      <c r="G11" s="24">
        <v>504.72</v>
      </c>
    </row>
    <row r="12" spans="2:7" x14ac:dyDescent="0.3">
      <c r="B12" s="18">
        <v>55</v>
      </c>
      <c r="C12" s="24">
        <v>52.4</v>
      </c>
      <c r="D12" s="24">
        <v>53.63</v>
      </c>
      <c r="E12" s="18">
        <v>550</v>
      </c>
      <c r="F12" s="24">
        <v>558.20000000000005</v>
      </c>
      <c r="G12" s="24">
        <v>555.54999999999995</v>
      </c>
    </row>
    <row r="13" spans="2:7" x14ac:dyDescent="0.3">
      <c r="B13" s="18">
        <v>60</v>
      </c>
      <c r="C13" s="24">
        <v>58.8</v>
      </c>
      <c r="D13" s="24">
        <v>59.83</v>
      </c>
      <c r="E13" s="18">
        <v>600</v>
      </c>
      <c r="F13" s="24">
        <v>600.29999999999995</v>
      </c>
      <c r="G13" s="24">
        <v>597.52</v>
      </c>
    </row>
    <row r="14" spans="2:7" x14ac:dyDescent="0.3">
      <c r="B14" s="18">
        <v>65</v>
      </c>
      <c r="C14" s="24">
        <v>63.9</v>
      </c>
      <c r="D14" s="24">
        <v>64.81</v>
      </c>
      <c r="E14" s="18">
        <v>650</v>
      </c>
      <c r="F14" s="24">
        <v>650.29999999999995</v>
      </c>
      <c r="G14" s="24">
        <v>647.27</v>
      </c>
    </row>
    <row r="15" spans="2:7" x14ac:dyDescent="0.3">
      <c r="B15" s="18">
        <v>70</v>
      </c>
      <c r="C15" s="24">
        <v>69.900000000000006</v>
      </c>
      <c r="D15" s="24">
        <v>70.61</v>
      </c>
      <c r="E15" s="18">
        <v>700</v>
      </c>
      <c r="F15" s="24">
        <v>708.5</v>
      </c>
      <c r="G15" s="24">
        <v>705.29</v>
      </c>
    </row>
    <row r="16" spans="2:7" x14ac:dyDescent="0.3">
      <c r="B16" s="18">
        <v>75</v>
      </c>
      <c r="C16" s="24">
        <v>75.099999999999994</v>
      </c>
      <c r="D16" s="24">
        <v>75.61</v>
      </c>
      <c r="E16" s="18">
        <v>750</v>
      </c>
      <c r="F16" s="24">
        <v>758.4</v>
      </c>
      <c r="G16" s="24">
        <v>755.19</v>
      </c>
    </row>
    <row r="17" spans="2:8" x14ac:dyDescent="0.3">
      <c r="B17" s="18">
        <v>80</v>
      </c>
      <c r="C17" s="24">
        <v>80.2</v>
      </c>
      <c r="D17" s="24">
        <v>80.63</v>
      </c>
      <c r="E17" s="18">
        <v>800</v>
      </c>
      <c r="F17" s="24">
        <v>808.5</v>
      </c>
      <c r="G17" s="24">
        <v>805.29</v>
      </c>
    </row>
    <row r="18" spans="2:8" x14ac:dyDescent="0.3">
      <c r="B18" s="18">
        <v>85</v>
      </c>
      <c r="C18" s="24">
        <v>85.4</v>
      </c>
      <c r="D18" s="24">
        <v>85.62</v>
      </c>
      <c r="E18" s="18">
        <v>850</v>
      </c>
      <c r="F18" s="24">
        <v>858.2</v>
      </c>
      <c r="G18" s="24">
        <v>855.07</v>
      </c>
    </row>
    <row r="19" spans="2:8" x14ac:dyDescent="0.3">
      <c r="B19" s="18">
        <v>90</v>
      </c>
      <c r="C19" s="24">
        <v>90.5</v>
      </c>
      <c r="D19" s="24">
        <v>90.61</v>
      </c>
      <c r="E19" s="18">
        <v>900</v>
      </c>
      <c r="F19" s="24">
        <v>907.7</v>
      </c>
      <c r="G19" s="24">
        <v>904.9</v>
      </c>
    </row>
    <row r="20" spans="2:8" x14ac:dyDescent="0.3">
      <c r="B20" s="18">
        <v>95</v>
      </c>
      <c r="C20" s="24">
        <v>95.6</v>
      </c>
      <c r="D20" s="24">
        <v>95.61</v>
      </c>
      <c r="E20" s="18">
        <v>950</v>
      </c>
      <c r="F20" s="24">
        <v>957.3</v>
      </c>
      <c r="G20" s="24">
        <v>954.82</v>
      </c>
    </row>
    <row r="21" spans="2:8" x14ac:dyDescent="0.3">
      <c r="B21" s="18">
        <v>100</v>
      </c>
      <c r="C21" s="24">
        <v>100.8</v>
      </c>
      <c r="D21" s="24">
        <v>100.61</v>
      </c>
      <c r="E21" s="18">
        <v>100</v>
      </c>
      <c r="F21" s="24">
        <v>1006.7</v>
      </c>
      <c r="G21" s="24">
        <v>1004.82</v>
      </c>
    </row>
    <row r="25" spans="2:8" x14ac:dyDescent="0.3">
      <c r="B25" s="23" t="s">
        <v>13</v>
      </c>
      <c r="C25" s="23"/>
      <c r="D25" s="23"/>
      <c r="E25" s="23"/>
      <c r="F25" s="23"/>
      <c r="G25" s="23"/>
      <c r="H25" s="23"/>
    </row>
    <row r="26" spans="2:8" x14ac:dyDescent="0.3">
      <c r="B26" s="22" t="s">
        <v>10</v>
      </c>
      <c r="C26" s="22"/>
      <c r="D26" s="22"/>
      <c r="E26" s="23" t="s">
        <v>11</v>
      </c>
      <c r="F26" s="23"/>
      <c r="G26" s="23" t="s">
        <v>12</v>
      </c>
      <c r="H26" s="23"/>
    </row>
    <row r="27" spans="2:8" x14ac:dyDescent="0.3">
      <c r="B27" s="12" t="s">
        <v>5</v>
      </c>
      <c r="C27" s="1" t="s">
        <v>0</v>
      </c>
      <c r="D27" s="1" t="s">
        <v>1</v>
      </c>
      <c r="E27" s="1" t="s">
        <v>0</v>
      </c>
      <c r="F27" s="1" t="s">
        <v>1</v>
      </c>
      <c r="G27" s="1" t="s">
        <v>0</v>
      </c>
      <c r="H27" s="1" t="s">
        <v>1</v>
      </c>
    </row>
    <row r="28" spans="2:8" x14ac:dyDescent="0.3">
      <c r="B28" s="4">
        <v>20</v>
      </c>
      <c r="C28" s="2">
        <v>19.399999999999999</v>
      </c>
      <c r="D28" s="2">
        <v>19.420000000000002</v>
      </c>
      <c r="E28" s="4">
        <v>19.399999999999999</v>
      </c>
      <c r="F28" s="4">
        <v>19.48</v>
      </c>
      <c r="G28" s="4">
        <v>19.399999999999999</v>
      </c>
      <c r="H28" s="4">
        <v>19.48</v>
      </c>
    </row>
    <row r="29" spans="2:8" x14ac:dyDescent="0.3">
      <c r="B29" s="4">
        <v>40</v>
      </c>
      <c r="C29" s="2">
        <v>38.9</v>
      </c>
      <c r="D29" s="2">
        <v>38.909999999999997</v>
      </c>
      <c r="E29" s="4">
        <v>38.9</v>
      </c>
      <c r="F29" s="4">
        <v>38.97</v>
      </c>
      <c r="G29" s="4">
        <v>38.9</v>
      </c>
      <c r="H29" s="4">
        <v>39.97</v>
      </c>
    </row>
    <row r="30" spans="2:8" x14ac:dyDescent="0.3">
      <c r="B30" s="4">
        <v>60</v>
      </c>
      <c r="C30" s="2">
        <v>59.7</v>
      </c>
      <c r="D30" s="2">
        <v>59.78</v>
      </c>
      <c r="E30" s="4">
        <v>59.6</v>
      </c>
      <c r="F30" s="4">
        <v>59.6</v>
      </c>
      <c r="G30" s="4">
        <v>59.6</v>
      </c>
      <c r="H30" s="4">
        <v>59.6</v>
      </c>
    </row>
    <row r="31" spans="2:8" x14ac:dyDescent="0.3">
      <c r="B31" s="4">
        <v>80</v>
      </c>
      <c r="C31" s="2">
        <v>80.400000000000006</v>
      </c>
      <c r="D31" s="2">
        <v>80.569999999999993</v>
      </c>
      <c r="E31" s="4">
        <v>79.7</v>
      </c>
      <c r="F31" s="4">
        <v>79.77</v>
      </c>
      <c r="G31" s="4">
        <v>79.7</v>
      </c>
      <c r="H31" s="4">
        <v>79.760000000000005</v>
      </c>
    </row>
    <row r="32" spans="2:8" x14ac:dyDescent="0.3">
      <c r="B32" s="4">
        <v>100</v>
      </c>
      <c r="C32" s="2">
        <v>95.3</v>
      </c>
      <c r="D32" s="2">
        <v>95.53</v>
      </c>
      <c r="E32" s="4">
        <v>95.4</v>
      </c>
      <c r="F32" s="4">
        <v>95.54</v>
      </c>
      <c r="G32" s="4">
        <v>95.4</v>
      </c>
      <c r="H32" s="4">
        <v>95.54</v>
      </c>
    </row>
    <row r="35" spans="2:8" x14ac:dyDescent="0.3">
      <c r="B35" s="23" t="s">
        <v>14</v>
      </c>
      <c r="C35" s="23"/>
      <c r="D35" s="23"/>
      <c r="E35" s="23"/>
      <c r="F35" s="23"/>
      <c r="G35" s="23"/>
      <c r="H35" s="23"/>
    </row>
    <row r="36" spans="2:8" x14ac:dyDescent="0.3">
      <c r="B36" s="22" t="s">
        <v>10</v>
      </c>
      <c r="C36" s="22"/>
      <c r="D36" s="22"/>
      <c r="E36" s="23" t="s">
        <v>11</v>
      </c>
      <c r="F36" s="23"/>
      <c r="G36" s="23" t="s">
        <v>12</v>
      </c>
      <c r="H36" s="23"/>
    </row>
    <row r="37" spans="2:8" x14ac:dyDescent="0.3">
      <c r="B37" s="12" t="s">
        <v>5</v>
      </c>
      <c r="C37" s="1" t="s">
        <v>0</v>
      </c>
      <c r="D37" s="1" t="s">
        <v>1</v>
      </c>
      <c r="E37" s="1" t="s">
        <v>0</v>
      </c>
      <c r="F37" s="1" t="s">
        <v>1</v>
      </c>
      <c r="G37" s="1" t="s">
        <v>0</v>
      </c>
      <c r="H37" s="1" t="s">
        <v>1</v>
      </c>
    </row>
    <row r="38" spans="2:8" x14ac:dyDescent="0.3">
      <c r="B38" s="4">
        <v>20</v>
      </c>
      <c r="C38" s="2">
        <v>19.399999999999999</v>
      </c>
      <c r="D38" s="2">
        <v>19.43</v>
      </c>
      <c r="E38" s="4">
        <v>19.5</v>
      </c>
      <c r="F38" s="4">
        <v>19.489999999999998</v>
      </c>
      <c r="G38" s="4">
        <v>19.5</v>
      </c>
      <c r="H38" s="4">
        <v>19.489999999999998</v>
      </c>
    </row>
    <row r="39" spans="2:8" x14ac:dyDescent="0.3">
      <c r="B39" s="4">
        <v>40</v>
      </c>
      <c r="C39" s="2">
        <v>38.9</v>
      </c>
      <c r="D39" s="2">
        <v>38.950000000000003</v>
      </c>
      <c r="E39" s="4">
        <v>38.799999999999997</v>
      </c>
      <c r="F39" s="4">
        <v>38.840000000000003</v>
      </c>
      <c r="G39" s="4">
        <v>39.1</v>
      </c>
      <c r="H39" s="4">
        <v>38.99</v>
      </c>
    </row>
    <row r="40" spans="2:8" x14ac:dyDescent="0.3">
      <c r="B40" s="4">
        <v>60</v>
      </c>
      <c r="C40" s="2">
        <v>59.9</v>
      </c>
      <c r="D40" s="2">
        <v>59.85</v>
      </c>
      <c r="E40" s="4">
        <v>58.8</v>
      </c>
      <c r="F40" s="4">
        <v>58.8</v>
      </c>
      <c r="G40" s="4">
        <v>59.6</v>
      </c>
      <c r="H40" s="4">
        <v>59.6</v>
      </c>
    </row>
    <row r="41" spans="2:8" x14ac:dyDescent="0.3">
      <c r="B41" s="4">
        <v>80</v>
      </c>
      <c r="C41" s="2">
        <v>80.7</v>
      </c>
      <c r="D41" s="2">
        <v>80.67</v>
      </c>
      <c r="E41" s="4">
        <v>80.7</v>
      </c>
      <c r="F41" s="4">
        <v>80.739999999999995</v>
      </c>
      <c r="G41" s="4">
        <v>80.099999999999994</v>
      </c>
      <c r="H41" s="4">
        <v>79.819999999999993</v>
      </c>
    </row>
    <row r="42" spans="2:8" x14ac:dyDescent="0.3">
      <c r="B42" s="4">
        <v>100</v>
      </c>
      <c r="C42" s="2">
        <v>95.6</v>
      </c>
      <c r="D42" s="2">
        <v>95.65</v>
      </c>
      <c r="E42" s="4">
        <v>95.8</v>
      </c>
      <c r="F42" s="4">
        <v>95.85</v>
      </c>
      <c r="G42" s="4">
        <v>95.9</v>
      </c>
      <c r="H42" s="4">
        <v>95.62</v>
      </c>
    </row>
    <row r="45" spans="2:8" x14ac:dyDescent="0.3">
      <c r="B45" s="23" t="s">
        <v>13</v>
      </c>
      <c r="C45" s="23"/>
      <c r="D45" s="23"/>
      <c r="E45" s="23"/>
      <c r="F45" s="23"/>
      <c r="G45" s="23"/>
      <c r="H45" s="23"/>
    </row>
    <row r="46" spans="2:8" x14ac:dyDescent="0.3">
      <c r="B46" s="22" t="s">
        <v>15</v>
      </c>
      <c r="C46" s="22"/>
      <c r="D46" s="22"/>
      <c r="E46" s="23" t="s">
        <v>11</v>
      </c>
      <c r="F46" s="23"/>
      <c r="G46" s="23" t="s">
        <v>12</v>
      </c>
      <c r="H46" s="23"/>
    </row>
    <row r="47" spans="2:8" x14ac:dyDescent="0.3">
      <c r="B47" s="12" t="s">
        <v>5</v>
      </c>
      <c r="C47" s="1" t="s">
        <v>0</v>
      </c>
      <c r="D47" s="1" t="s">
        <v>1</v>
      </c>
      <c r="E47" s="1" t="s">
        <v>0</v>
      </c>
      <c r="F47" s="1" t="s">
        <v>1</v>
      </c>
      <c r="G47" s="1" t="s">
        <v>0</v>
      </c>
      <c r="H47" s="1" t="s">
        <v>1</v>
      </c>
    </row>
    <row r="48" spans="2:8" x14ac:dyDescent="0.3">
      <c r="B48" s="4">
        <v>200</v>
      </c>
      <c r="C48" s="2">
        <v>200</v>
      </c>
      <c r="D48" s="2">
        <v>201.15</v>
      </c>
      <c r="E48" s="4">
        <v>200.4</v>
      </c>
      <c r="F48" s="4">
        <v>201.57</v>
      </c>
      <c r="G48" s="4">
        <v>200.8</v>
      </c>
      <c r="H48" s="4">
        <v>201.74</v>
      </c>
    </row>
    <row r="49" spans="2:8" x14ac:dyDescent="0.3">
      <c r="B49" s="4">
        <v>400</v>
      </c>
      <c r="C49" s="2">
        <v>402.5</v>
      </c>
      <c r="D49" s="2">
        <v>403.6</v>
      </c>
      <c r="E49" s="4">
        <v>403.2</v>
      </c>
      <c r="F49" s="4">
        <v>403.77</v>
      </c>
      <c r="G49" s="4">
        <v>403.5</v>
      </c>
      <c r="H49" s="4">
        <v>403.6</v>
      </c>
    </row>
    <row r="50" spans="2:8" x14ac:dyDescent="0.3">
      <c r="B50" s="4">
        <v>600</v>
      </c>
      <c r="C50" s="2">
        <v>596.6</v>
      </c>
      <c r="D50" s="2">
        <v>597.20000000000005</v>
      </c>
      <c r="E50" s="4">
        <v>599.9</v>
      </c>
      <c r="F50" s="4">
        <v>600.48</v>
      </c>
      <c r="G50" s="4">
        <v>597.70000000000005</v>
      </c>
      <c r="H50" s="4">
        <v>597.6</v>
      </c>
    </row>
    <row r="51" spans="2:8" x14ac:dyDescent="0.3">
      <c r="B51" s="4">
        <v>800</v>
      </c>
      <c r="C51" s="2">
        <v>803</v>
      </c>
      <c r="D51" s="2">
        <v>804.75</v>
      </c>
      <c r="E51" s="4">
        <v>803.3</v>
      </c>
      <c r="F51" s="4">
        <v>805.36</v>
      </c>
      <c r="G51" s="4">
        <v>803.9</v>
      </c>
      <c r="H51" s="4">
        <v>804.83</v>
      </c>
    </row>
    <row r="52" spans="2:8" x14ac:dyDescent="0.3">
      <c r="B52" s="4">
        <v>1000</v>
      </c>
      <c r="C52" s="2">
        <v>950.6</v>
      </c>
      <c r="D52" s="2">
        <v>954.2</v>
      </c>
      <c r="E52" s="4">
        <v>951.5</v>
      </c>
      <c r="F52" s="4">
        <v>956</v>
      </c>
      <c r="G52" s="4">
        <v>951.4</v>
      </c>
      <c r="H52" s="4">
        <v>954.1</v>
      </c>
    </row>
    <row r="55" spans="2:8" x14ac:dyDescent="0.3">
      <c r="B55" s="23" t="s">
        <v>14</v>
      </c>
      <c r="C55" s="23"/>
      <c r="D55" s="23"/>
      <c r="E55" s="23"/>
      <c r="F55" s="23"/>
      <c r="G55" s="23"/>
      <c r="H55" s="23"/>
    </row>
    <row r="56" spans="2:8" x14ac:dyDescent="0.3">
      <c r="B56" s="22" t="s">
        <v>15</v>
      </c>
      <c r="C56" s="22"/>
      <c r="D56" s="22"/>
      <c r="E56" s="23" t="s">
        <v>11</v>
      </c>
      <c r="F56" s="23"/>
      <c r="G56" s="23" t="s">
        <v>12</v>
      </c>
      <c r="H56" s="23"/>
    </row>
    <row r="57" spans="2:8" x14ac:dyDescent="0.3">
      <c r="B57" s="12" t="s">
        <v>5</v>
      </c>
      <c r="C57" s="1" t="s">
        <v>0</v>
      </c>
      <c r="D57" s="1" t="s">
        <v>1</v>
      </c>
      <c r="E57" s="1" t="s">
        <v>0</v>
      </c>
      <c r="F57" s="1" t="s">
        <v>1</v>
      </c>
      <c r="G57" s="1" t="s">
        <v>0</v>
      </c>
      <c r="H57" s="1" t="s">
        <v>1</v>
      </c>
    </row>
    <row r="58" spans="2:8" x14ac:dyDescent="0.3">
      <c r="B58" s="4">
        <v>200</v>
      </c>
      <c r="C58" s="2">
        <v>200.6</v>
      </c>
      <c r="D58" s="2">
        <v>201.39</v>
      </c>
      <c r="E58" s="4">
        <v>200.4</v>
      </c>
      <c r="F58" s="4">
        <v>201.17</v>
      </c>
      <c r="G58" s="4">
        <v>201.4</v>
      </c>
      <c r="H58" s="4">
        <v>201.88</v>
      </c>
    </row>
    <row r="59" spans="2:8" x14ac:dyDescent="0.3">
      <c r="B59" s="4">
        <v>400</v>
      </c>
      <c r="C59" s="2">
        <v>404</v>
      </c>
      <c r="D59" s="2">
        <v>403.54</v>
      </c>
      <c r="E59" s="4">
        <v>403.7</v>
      </c>
      <c r="F59" s="4">
        <v>403.59</v>
      </c>
      <c r="G59" s="4">
        <v>403.9</v>
      </c>
      <c r="H59" s="4">
        <v>403.8</v>
      </c>
    </row>
    <row r="60" spans="2:8" x14ac:dyDescent="0.3">
      <c r="B60" s="4">
        <v>600</v>
      </c>
      <c r="C60" s="2">
        <v>598.70000000000005</v>
      </c>
      <c r="D60" s="2">
        <v>597.70000000000005</v>
      </c>
      <c r="E60" s="4">
        <v>601.5</v>
      </c>
      <c r="F60" s="4">
        <v>600.95000000000005</v>
      </c>
      <c r="G60" s="4">
        <v>597.70000000000005</v>
      </c>
      <c r="H60" s="4">
        <v>597.95000000000005</v>
      </c>
    </row>
    <row r="61" spans="2:8" x14ac:dyDescent="0.3">
      <c r="B61" s="4">
        <v>800</v>
      </c>
      <c r="C61" s="2">
        <v>805.8</v>
      </c>
      <c r="D61" s="2">
        <v>805.6</v>
      </c>
      <c r="E61" s="4">
        <v>805.7</v>
      </c>
      <c r="F61" s="4">
        <v>806.07</v>
      </c>
      <c r="G61" s="4">
        <v>802.8</v>
      </c>
      <c r="H61" s="4">
        <v>805.22</v>
      </c>
    </row>
    <row r="62" spans="2:8" x14ac:dyDescent="0.3">
      <c r="B62" s="4">
        <v>1000</v>
      </c>
      <c r="C62" s="2">
        <v>954</v>
      </c>
      <c r="D62" s="2">
        <v>955.01</v>
      </c>
      <c r="E62" s="4">
        <v>955.1</v>
      </c>
      <c r="F62" s="4">
        <v>956.88</v>
      </c>
      <c r="G62" s="4">
        <v>949.7</v>
      </c>
      <c r="H62" s="4">
        <v>954.4</v>
      </c>
    </row>
    <row r="64" spans="2:8" x14ac:dyDescent="0.3">
      <c r="B64" s="20" t="s">
        <v>22</v>
      </c>
      <c r="C64" s="21" t="s">
        <v>21</v>
      </c>
      <c r="D64" s="21"/>
      <c r="E64" s="21"/>
    </row>
    <row r="65" spans="2:5" x14ac:dyDescent="0.3">
      <c r="B65" s="20"/>
      <c r="C65" s="17" t="s">
        <v>16</v>
      </c>
      <c r="D65" s="17" t="s">
        <v>12</v>
      </c>
      <c r="E65" s="17" t="s">
        <v>11</v>
      </c>
    </row>
    <row r="66" spans="2:5" x14ac:dyDescent="0.3">
      <c r="B66" s="18">
        <v>1</v>
      </c>
      <c r="C66" s="19">
        <v>32.9</v>
      </c>
      <c r="D66" s="19">
        <v>47.8</v>
      </c>
      <c r="E66" s="19">
        <v>38.4</v>
      </c>
    </row>
    <row r="67" spans="2:5" x14ac:dyDescent="0.3">
      <c r="B67" s="18">
        <v>2</v>
      </c>
      <c r="C67" s="19">
        <v>64.099999999999994</v>
      </c>
      <c r="D67" s="19">
        <v>64.2</v>
      </c>
      <c r="E67" s="19">
        <v>64.7</v>
      </c>
    </row>
    <row r="68" spans="2:5" x14ac:dyDescent="0.3">
      <c r="B68" s="18">
        <v>3</v>
      </c>
      <c r="C68" s="19">
        <v>78.7</v>
      </c>
      <c r="D68" s="19">
        <v>78.7</v>
      </c>
      <c r="E68" s="19">
        <v>79.099999999999994</v>
      </c>
    </row>
    <row r="69" spans="2:5" x14ac:dyDescent="0.3">
      <c r="B69" s="18">
        <v>4</v>
      </c>
      <c r="C69" s="19">
        <v>85.9</v>
      </c>
      <c r="D69" s="19">
        <v>85.9</v>
      </c>
      <c r="E69" s="19">
        <v>86.1</v>
      </c>
    </row>
    <row r="70" spans="2:5" x14ac:dyDescent="0.3">
      <c r="B70" s="18">
        <v>5</v>
      </c>
      <c r="C70" s="19">
        <v>90</v>
      </c>
      <c r="D70" s="19">
        <v>89.4</v>
      </c>
      <c r="E70" s="19">
        <v>89.7</v>
      </c>
    </row>
    <row r="71" spans="2:5" x14ac:dyDescent="0.3">
      <c r="B71" s="18">
        <v>6</v>
      </c>
      <c r="C71" s="19">
        <v>92.2</v>
      </c>
      <c r="D71" s="19">
        <v>92.2</v>
      </c>
      <c r="E71" s="19">
        <v>92.3</v>
      </c>
    </row>
    <row r="72" spans="2:5" x14ac:dyDescent="0.3">
      <c r="B72" s="18">
        <v>7</v>
      </c>
      <c r="C72" s="19">
        <v>93.7</v>
      </c>
      <c r="D72" s="19">
        <v>93.8</v>
      </c>
      <c r="E72" s="19">
        <v>93.8</v>
      </c>
    </row>
    <row r="73" spans="2:5" x14ac:dyDescent="0.3">
      <c r="B73" s="18">
        <v>8</v>
      </c>
      <c r="C73" s="19">
        <v>94.8</v>
      </c>
      <c r="D73" s="19">
        <v>94.8</v>
      </c>
      <c r="E73" s="19">
        <v>94.8</v>
      </c>
    </row>
    <row r="74" spans="2:5" x14ac:dyDescent="0.3">
      <c r="B74" s="18">
        <v>9</v>
      </c>
      <c r="C74" s="19">
        <v>95.5</v>
      </c>
      <c r="D74" s="19">
        <v>95.5</v>
      </c>
      <c r="E74" s="19">
        <v>95.5</v>
      </c>
    </row>
    <row r="75" spans="2:5" x14ac:dyDescent="0.3">
      <c r="B75" s="18">
        <v>10</v>
      </c>
      <c r="C75" s="19">
        <v>96.2</v>
      </c>
      <c r="D75" s="19">
        <v>96.5</v>
      </c>
      <c r="E75" s="19">
        <v>96.5</v>
      </c>
    </row>
    <row r="76" spans="2:5" x14ac:dyDescent="0.3">
      <c r="B76" s="18">
        <v>20</v>
      </c>
      <c r="C76" s="19">
        <v>98.1</v>
      </c>
      <c r="D76" s="19">
        <v>98.1</v>
      </c>
      <c r="E76" s="19">
        <v>98.1</v>
      </c>
    </row>
    <row r="77" spans="2:5" x14ac:dyDescent="0.3">
      <c r="B77" s="18">
        <v>30</v>
      </c>
      <c r="C77" s="19">
        <v>98.6</v>
      </c>
      <c r="D77" s="19">
        <v>98.6</v>
      </c>
      <c r="E77" s="19">
        <v>98.6</v>
      </c>
    </row>
    <row r="78" spans="2:5" x14ac:dyDescent="0.3">
      <c r="B78" s="18">
        <v>40</v>
      </c>
      <c r="C78" s="19">
        <v>98.7</v>
      </c>
      <c r="D78" s="19">
        <v>98.7</v>
      </c>
      <c r="E78" s="19">
        <v>98.7</v>
      </c>
    </row>
    <row r="79" spans="2:5" x14ac:dyDescent="0.3">
      <c r="B79" s="18">
        <v>50</v>
      </c>
      <c r="C79" s="19">
        <v>98.8</v>
      </c>
      <c r="D79" s="19">
        <v>98.8</v>
      </c>
      <c r="E79" s="19">
        <v>98.8</v>
      </c>
    </row>
    <row r="80" spans="2:5" x14ac:dyDescent="0.3">
      <c r="B80" s="18">
        <v>60</v>
      </c>
      <c r="C80" s="19">
        <v>98.9</v>
      </c>
      <c r="D80" s="19">
        <v>98.9</v>
      </c>
      <c r="E80" s="19">
        <v>98.9</v>
      </c>
    </row>
    <row r="81" spans="2:5" x14ac:dyDescent="0.3">
      <c r="B81" s="18">
        <v>70</v>
      </c>
      <c r="C81" s="19">
        <v>99</v>
      </c>
      <c r="D81" s="19">
        <v>98.9</v>
      </c>
      <c r="E81" s="19">
        <v>98.9</v>
      </c>
    </row>
    <row r="82" spans="2:5" x14ac:dyDescent="0.3">
      <c r="B82" s="18">
        <v>80</v>
      </c>
      <c r="C82" s="19">
        <v>99</v>
      </c>
      <c r="D82" s="19">
        <v>99</v>
      </c>
      <c r="E82" s="19">
        <v>99</v>
      </c>
    </row>
    <row r="83" spans="2:5" x14ac:dyDescent="0.3">
      <c r="B83" s="18">
        <v>90</v>
      </c>
      <c r="C83" s="19">
        <v>99</v>
      </c>
      <c r="D83" s="19">
        <v>99</v>
      </c>
      <c r="E83" s="19">
        <v>99</v>
      </c>
    </row>
    <row r="84" spans="2:5" x14ac:dyDescent="0.3">
      <c r="B84" s="18">
        <v>100</v>
      </c>
      <c r="C84" s="19">
        <v>99.1</v>
      </c>
      <c r="D84" s="19">
        <v>99.1</v>
      </c>
      <c r="E84" s="19">
        <v>99.1</v>
      </c>
    </row>
    <row r="85" spans="2:5" x14ac:dyDescent="0.3">
      <c r="B85" s="18">
        <v>200</v>
      </c>
      <c r="C85" s="19">
        <v>99.2</v>
      </c>
      <c r="D85" s="19">
        <v>99.2</v>
      </c>
      <c r="E85" s="19">
        <v>99.2</v>
      </c>
    </row>
    <row r="86" spans="2:5" x14ac:dyDescent="0.3">
      <c r="B86" s="18">
        <v>300</v>
      </c>
      <c r="C86" s="19">
        <v>99.3</v>
      </c>
      <c r="D86" s="19">
        <v>99.3</v>
      </c>
      <c r="E86" s="19">
        <v>99.2</v>
      </c>
    </row>
    <row r="87" spans="2:5" x14ac:dyDescent="0.3">
      <c r="B87" s="18">
        <v>400</v>
      </c>
      <c r="C87" s="19">
        <v>99.3</v>
      </c>
      <c r="D87" s="19">
        <v>99.3</v>
      </c>
      <c r="E87" s="19">
        <v>99.3</v>
      </c>
    </row>
    <row r="88" spans="2:5" x14ac:dyDescent="0.3">
      <c r="B88" s="18">
        <v>500</v>
      </c>
      <c r="C88" s="19">
        <v>99.3</v>
      </c>
      <c r="D88" s="19">
        <v>99.4</v>
      </c>
      <c r="E88" s="19">
        <v>99.3</v>
      </c>
    </row>
    <row r="89" spans="2:5" x14ac:dyDescent="0.3">
      <c r="B89" s="18">
        <v>600</v>
      </c>
      <c r="C89" s="19">
        <v>99.3</v>
      </c>
      <c r="D89" s="19">
        <v>99.4</v>
      </c>
      <c r="E89" s="19">
        <v>99.3</v>
      </c>
    </row>
    <row r="90" spans="2:5" x14ac:dyDescent="0.3">
      <c r="B90" s="18">
        <v>700</v>
      </c>
      <c r="C90" s="19">
        <v>99.3</v>
      </c>
      <c r="D90" s="19">
        <v>99.5</v>
      </c>
      <c r="E90" s="19">
        <v>99.3</v>
      </c>
    </row>
    <row r="91" spans="2:5" x14ac:dyDescent="0.3">
      <c r="B91" s="18">
        <v>800</v>
      </c>
      <c r="C91" s="19">
        <v>99.3</v>
      </c>
      <c r="D91" s="19">
        <v>99.5</v>
      </c>
      <c r="E91" s="19">
        <v>99.3</v>
      </c>
    </row>
    <row r="92" spans="2:5" x14ac:dyDescent="0.3">
      <c r="B92" s="18">
        <v>900</v>
      </c>
      <c r="C92" s="19">
        <v>99.3</v>
      </c>
      <c r="D92" s="19">
        <v>99.6</v>
      </c>
      <c r="E92" s="19">
        <v>99.3</v>
      </c>
    </row>
    <row r="93" spans="2:5" x14ac:dyDescent="0.3">
      <c r="B93" s="18">
        <v>1000</v>
      </c>
      <c r="C93" s="19">
        <v>99.3</v>
      </c>
      <c r="D93" s="19">
        <v>99.5</v>
      </c>
      <c r="E93" s="19">
        <v>99.3</v>
      </c>
    </row>
    <row r="94" spans="2:5" x14ac:dyDescent="0.3">
      <c r="B94" s="18">
        <v>2000</v>
      </c>
      <c r="C94" s="19">
        <v>99.3</v>
      </c>
      <c r="D94" s="19">
        <v>99.8</v>
      </c>
      <c r="E94" s="19">
        <v>99.3</v>
      </c>
    </row>
    <row r="95" spans="2:5" x14ac:dyDescent="0.3">
      <c r="B95" s="18">
        <v>3000</v>
      </c>
      <c r="C95" s="19">
        <v>99.3</v>
      </c>
      <c r="D95" s="19">
        <v>100.1</v>
      </c>
      <c r="E95" s="19">
        <v>99.3</v>
      </c>
    </row>
    <row r="96" spans="2:5" x14ac:dyDescent="0.3">
      <c r="B96" s="18">
        <v>4000</v>
      </c>
      <c r="C96" s="19">
        <v>99.4</v>
      </c>
      <c r="D96" s="19">
        <v>100.4</v>
      </c>
      <c r="E96" s="19">
        <v>99.3</v>
      </c>
    </row>
    <row r="97" spans="2:9" x14ac:dyDescent="0.3">
      <c r="B97" s="18">
        <v>5000</v>
      </c>
      <c r="C97" s="19">
        <v>99.4</v>
      </c>
      <c r="D97" s="19">
        <v>100.6</v>
      </c>
      <c r="E97" s="19">
        <v>99.4</v>
      </c>
    </row>
    <row r="98" spans="2:9" x14ac:dyDescent="0.3">
      <c r="B98" s="18">
        <v>6000</v>
      </c>
      <c r="C98" s="19">
        <v>99.4</v>
      </c>
      <c r="D98" s="19">
        <v>100.8</v>
      </c>
      <c r="E98" s="19">
        <v>99.4</v>
      </c>
    </row>
    <row r="99" spans="2:9" x14ac:dyDescent="0.3">
      <c r="B99" s="18">
        <v>7000</v>
      </c>
      <c r="C99" s="19">
        <v>99.4</v>
      </c>
      <c r="D99" s="19">
        <v>101.1</v>
      </c>
      <c r="E99" s="19">
        <v>99.4</v>
      </c>
    </row>
    <row r="100" spans="2:9" x14ac:dyDescent="0.3">
      <c r="B100" s="18">
        <v>8000</v>
      </c>
      <c r="C100" s="19">
        <v>99.4</v>
      </c>
      <c r="D100" s="19">
        <v>101.3</v>
      </c>
      <c r="E100" s="19">
        <v>99.4</v>
      </c>
    </row>
    <row r="101" spans="2:9" x14ac:dyDescent="0.3">
      <c r="B101" s="18">
        <v>9000</v>
      </c>
      <c r="C101" s="19">
        <v>99.4</v>
      </c>
      <c r="D101" s="19">
        <v>101.5</v>
      </c>
      <c r="E101" s="19">
        <v>99.4</v>
      </c>
    </row>
    <row r="102" spans="2:9" x14ac:dyDescent="0.3">
      <c r="B102" s="18">
        <v>10000</v>
      </c>
      <c r="C102" s="19">
        <v>99.4</v>
      </c>
      <c r="D102" s="19">
        <v>101.8</v>
      </c>
      <c r="E102" s="19">
        <v>99.4</v>
      </c>
    </row>
    <row r="103" spans="2:9" x14ac:dyDescent="0.3">
      <c r="B103" s="18">
        <v>20000</v>
      </c>
      <c r="C103" s="19">
        <v>99.6</v>
      </c>
      <c r="D103" s="19">
        <v>102.6</v>
      </c>
      <c r="E103" s="19">
        <v>99.8</v>
      </c>
    </row>
    <row r="104" spans="2:9" x14ac:dyDescent="0.3">
      <c r="B104" s="18">
        <v>30000</v>
      </c>
      <c r="C104" s="19">
        <v>100.1</v>
      </c>
      <c r="D104" s="19">
        <v>104.5</v>
      </c>
      <c r="E104" s="19">
        <v>100.5</v>
      </c>
    </row>
    <row r="105" spans="2:9" x14ac:dyDescent="0.3">
      <c r="B105" s="18">
        <v>40000</v>
      </c>
      <c r="C105" s="19">
        <v>101.1</v>
      </c>
      <c r="D105" s="19">
        <v>105.6</v>
      </c>
      <c r="E105" s="19">
        <v>101.7</v>
      </c>
    </row>
    <row r="106" spans="2:9" x14ac:dyDescent="0.3">
      <c r="B106" s="18">
        <v>50000</v>
      </c>
      <c r="C106" s="19">
        <v>102.2</v>
      </c>
      <c r="D106" s="19">
        <v>107.8</v>
      </c>
      <c r="E106" s="19">
        <v>103.4</v>
      </c>
    </row>
    <row r="107" spans="2:9" x14ac:dyDescent="0.3">
      <c r="B107" s="18">
        <v>60000</v>
      </c>
      <c r="C107" s="19">
        <v>103.7</v>
      </c>
      <c r="D107" s="19">
        <v>108.4</v>
      </c>
      <c r="E107" s="19">
        <v>104.6</v>
      </c>
    </row>
    <row r="108" spans="2:9" x14ac:dyDescent="0.3">
      <c r="B108" s="18">
        <v>70000</v>
      </c>
      <c r="C108" s="19">
        <v>105.5</v>
      </c>
      <c r="D108" s="19">
        <v>110.6</v>
      </c>
      <c r="E108" s="19">
        <v>106.3</v>
      </c>
    </row>
    <row r="109" spans="2:9" x14ac:dyDescent="0.3">
      <c r="B109" s="18">
        <v>80000</v>
      </c>
      <c r="C109" s="19">
        <v>106.8</v>
      </c>
      <c r="D109" s="19">
        <v>113.3</v>
      </c>
      <c r="E109" s="19">
        <v>107.6</v>
      </c>
    </row>
    <row r="110" spans="2:9" x14ac:dyDescent="0.3">
      <c r="B110" s="18">
        <v>90000</v>
      </c>
      <c r="C110" s="19">
        <v>109.3</v>
      </c>
      <c r="D110" s="19">
        <v>110.2</v>
      </c>
      <c r="E110" s="19">
        <v>111.2</v>
      </c>
    </row>
    <row r="111" spans="2:9" x14ac:dyDescent="0.3">
      <c r="B111" s="18">
        <v>100000</v>
      </c>
      <c r="C111" s="19">
        <v>112.6</v>
      </c>
      <c r="D111" s="19">
        <v>109.1</v>
      </c>
      <c r="E111" s="19">
        <v>114.3</v>
      </c>
      <c r="I111" s="11"/>
    </row>
    <row r="112" spans="2:9" x14ac:dyDescent="0.3">
      <c r="C112" s="16"/>
    </row>
    <row r="113" spans="3:3" x14ac:dyDescent="0.3">
      <c r="C113" s="16"/>
    </row>
    <row r="114" spans="3:3" x14ac:dyDescent="0.3">
      <c r="C114" s="16"/>
    </row>
    <row r="115" spans="3:3" x14ac:dyDescent="0.3">
      <c r="C115" s="16"/>
    </row>
  </sheetData>
  <mergeCells count="20">
    <mergeCell ref="B55:H55"/>
    <mergeCell ref="B56:D56"/>
    <mergeCell ref="E56:F56"/>
    <mergeCell ref="G56:H56"/>
    <mergeCell ref="B64:B65"/>
    <mergeCell ref="C64:E64"/>
    <mergeCell ref="B1:D1"/>
    <mergeCell ref="E1:G1"/>
    <mergeCell ref="B26:D26"/>
    <mergeCell ref="E26:F26"/>
    <mergeCell ref="G26:H26"/>
    <mergeCell ref="B25:H25"/>
    <mergeCell ref="B35:H35"/>
    <mergeCell ref="B36:D36"/>
    <mergeCell ref="E36:F36"/>
    <mergeCell ref="G36:H36"/>
    <mergeCell ref="B45:H45"/>
    <mergeCell ref="B46:D46"/>
    <mergeCell ref="E46:F46"/>
    <mergeCell ref="G46:H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7F63-911E-45BF-9397-25CAD5BF8BCC}">
  <dimension ref="B3:P106"/>
  <sheetViews>
    <sheetView tabSelected="1" topLeftCell="A54" zoomScale="115" zoomScaleNormal="115" workbookViewId="0">
      <selection activeCell="C94" sqref="C94:H99"/>
    </sheetView>
  </sheetViews>
  <sheetFormatPr baseColWidth="10" defaultRowHeight="14.4" x14ac:dyDescent="0.3"/>
  <cols>
    <col min="1" max="1" width="10.21875" customWidth="1"/>
    <col min="3" max="3" width="13" customWidth="1"/>
    <col min="7" max="7" width="10" customWidth="1"/>
    <col min="11" max="11" width="13.109375" bestFit="1" customWidth="1"/>
  </cols>
  <sheetData>
    <row r="3" spans="2:16" x14ac:dyDescent="0.3">
      <c r="B3" s="21" t="s">
        <v>28</v>
      </c>
      <c r="C3" s="21"/>
      <c r="D3" s="21"/>
      <c r="E3" s="21"/>
      <c r="F3" s="21"/>
      <c r="G3" s="21"/>
      <c r="I3" s="32" t="s">
        <v>30</v>
      </c>
      <c r="J3" s="32"/>
      <c r="K3" s="32" t="s">
        <v>31</v>
      </c>
      <c r="L3" s="32"/>
      <c r="M3" s="32" t="s">
        <v>32</v>
      </c>
      <c r="N3" s="32" t="s">
        <v>33</v>
      </c>
      <c r="O3" s="32" t="s">
        <v>34</v>
      </c>
      <c r="P3" s="32"/>
    </row>
    <row r="4" spans="2:16" x14ac:dyDescent="0.3">
      <c r="B4" s="45"/>
      <c r="C4" s="45"/>
      <c r="D4" s="25" t="s">
        <v>26</v>
      </c>
      <c r="E4" s="25"/>
      <c r="F4" s="25" t="s">
        <v>27</v>
      </c>
      <c r="G4" s="25"/>
      <c r="I4" s="32"/>
      <c r="J4" s="32"/>
      <c r="K4" s="32"/>
      <c r="L4" s="32"/>
      <c r="M4" s="32"/>
      <c r="N4" s="32"/>
      <c r="O4" s="32"/>
      <c r="P4" s="32"/>
    </row>
    <row r="5" spans="2:16" x14ac:dyDescent="0.3">
      <c r="B5" s="21" t="s">
        <v>23</v>
      </c>
      <c r="C5" s="21"/>
      <c r="D5" s="25"/>
      <c r="E5" s="25"/>
      <c r="F5" s="25"/>
      <c r="G5" s="25"/>
      <c r="I5" s="33" t="s">
        <v>35</v>
      </c>
      <c r="J5" s="33"/>
      <c r="K5" s="34" t="s">
        <v>36</v>
      </c>
      <c r="L5" s="34"/>
      <c r="M5" s="33" t="s">
        <v>37</v>
      </c>
      <c r="N5" s="35" t="s">
        <v>38</v>
      </c>
      <c r="O5" s="36" t="s">
        <v>39</v>
      </c>
      <c r="P5" s="36"/>
    </row>
    <row r="6" spans="2:16" x14ac:dyDescent="0.3">
      <c r="B6" s="46">
        <v>1</v>
      </c>
      <c r="C6" s="46"/>
      <c r="D6" s="46">
        <v>99.8</v>
      </c>
      <c r="E6" s="46"/>
      <c r="F6" s="47">
        <v>99.929000000000002</v>
      </c>
      <c r="G6" s="47"/>
      <c r="I6" s="33"/>
      <c r="J6" s="33"/>
      <c r="K6" s="34"/>
      <c r="L6" s="34"/>
      <c r="M6" s="33"/>
      <c r="N6" s="35" t="s">
        <v>40</v>
      </c>
      <c r="O6" s="36" t="s">
        <v>41</v>
      </c>
      <c r="P6" s="36"/>
    </row>
    <row r="7" spans="2:16" x14ac:dyDescent="0.3">
      <c r="B7" s="46">
        <v>2</v>
      </c>
      <c r="C7" s="46"/>
      <c r="D7" s="46">
        <v>99.9</v>
      </c>
      <c r="E7" s="46"/>
      <c r="F7" s="47">
        <v>99.921000000000006</v>
      </c>
      <c r="G7" s="47"/>
      <c r="I7" s="33"/>
      <c r="J7" s="33"/>
      <c r="K7" s="34"/>
      <c r="L7" s="34"/>
      <c r="M7" s="33"/>
      <c r="N7" s="43" t="s">
        <v>42</v>
      </c>
      <c r="O7" s="44" t="s">
        <v>43</v>
      </c>
      <c r="P7" s="44"/>
    </row>
    <row r="8" spans="2:16" x14ac:dyDescent="0.3">
      <c r="B8" s="46">
        <v>3</v>
      </c>
      <c r="C8" s="46"/>
      <c r="D8" s="46">
        <v>99.8</v>
      </c>
      <c r="E8" s="46"/>
      <c r="F8" s="47">
        <v>99.933999999999997</v>
      </c>
      <c r="G8" s="47"/>
      <c r="I8" s="33"/>
      <c r="J8" s="33"/>
      <c r="K8" s="34"/>
      <c r="L8" s="34"/>
      <c r="M8" s="33"/>
      <c r="N8" s="35" t="s">
        <v>44</v>
      </c>
      <c r="O8" s="36" t="s">
        <v>45</v>
      </c>
      <c r="P8" s="36"/>
    </row>
    <row r="9" spans="2:16" x14ac:dyDescent="0.3">
      <c r="B9" s="46">
        <v>4</v>
      </c>
      <c r="C9" s="46"/>
      <c r="D9" s="46">
        <v>99.7</v>
      </c>
      <c r="E9" s="46"/>
      <c r="F9" s="47">
        <v>99.935000000000002</v>
      </c>
      <c r="G9" s="47"/>
      <c r="I9" s="33"/>
      <c r="J9" s="33"/>
      <c r="K9" s="34"/>
      <c r="L9" s="34"/>
      <c r="M9" s="33"/>
      <c r="N9" s="35" t="s">
        <v>46</v>
      </c>
      <c r="O9" s="36" t="s">
        <v>47</v>
      </c>
      <c r="P9" s="36"/>
    </row>
    <row r="10" spans="2:16" x14ac:dyDescent="0.3">
      <c r="B10" s="46">
        <v>5</v>
      </c>
      <c r="C10" s="46"/>
      <c r="D10" s="46">
        <v>99.8</v>
      </c>
      <c r="E10" s="46"/>
      <c r="F10" s="47">
        <v>99.92</v>
      </c>
      <c r="G10" s="47"/>
      <c r="I10" s="33"/>
      <c r="J10" s="33"/>
      <c r="K10" s="34"/>
      <c r="L10" s="34"/>
      <c r="M10" s="33"/>
      <c r="N10" s="35" t="s">
        <v>48</v>
      </c>
      <c r="O10" s="36" t="s">
        <v>49</v>
      </c>
      <c r="P10" s="36"/>
    </row>
    <row r="11" spans="2:16" x14ac:dyDescent="0.3">
      <c r="B11" s="46">
        <v>6</v>
      </c>
      <c r="C11" s="46"/>
      <c r="D11" s="46">
        <v>99.9</v>
      </c>
      <c r="E11" s="46"/>
      <c r="F11" s="47">
        <v>99.932000000000002</v>
      </c>
      <c r="G11" s="47"/>
      <c r="I11" s="33"/>
      <c r="J11" s="33"/>
      <c r="K11" s="37" t="s">
        <v>50</v>
      </c>
      <c r="L11" s="37"/>
      <c r="M11" s="38" t="s">
        <v>51</v>
      </c>
      <c r="N11" s="35" t="s">
        <v>38</v>
      </c>
      <c r="O11" s="36" t="s">
        <v>52</v>
      </c>
      <c r="P11" s="36"/>
    </row>
    <row r="12" spans="2:16" x14ac:dyDescent="0.3">
      <c r="B12" s="46">
        <v>7</v>
      </c>
      <c r="C12" s="46"/>
      <c r="D12" s="46">
        <v>99.8</v>
      </c>
      <c r="E12" s="46"/>
      <c r="F12" s="47">
        <v>99.927999999999997</v>
      </c>
      <c r="G12" s="47"/>
      <c r="I12" s="33"/>
      <c r="J12" s="33"/>
      <c r="K12" s="37"/>
      <c r="L12" s="37"/>
      <c r="M12" s="38"/>
      <c r="N12" s="35" t="s">
        <v>40</v>
      </c>
      <c r="O12" s="36" t="s">
        <v>53</v>
      </c>
      <c r="P12" s="36"/>
    </row>
    <row r="13" spans="2:16" x14ac:dyDescent="0.3">
      <c r="B13" s="46">
        <v>8</v>
      </c>
      <c r="C13" s="46"/>
      <c r="D13" s="46">
        <v>99.9</v>
      </c>
      <c r="E13" s="46"/>
      <c r="F13" s="47">
        <v>99.915000000000006</v>
      </c>
      <c r="G13" s="47"/>
      <c r="I13" s="33"/>
      <c r="J13" s="33"/>
      <c r="K13" s="37"/>
      <c r="L13" s="37"/>
      <c r="M13" s="38"/>
      <c r="N13" s="35" t="s">
        <v>42</v>
      </c>
      <c r="O13" s="36" t="s">
        <v>54</v>
      </c>
      <c r="P13" s="36"/>
    </row>
    <row r="14" spans="2:16" x14ac:dyDescent="0.3">
      <c r="B14" s="46">
        <v>9</v>
      </c>
      <c r="C14" s="46"/>
      <c r="D14" s="46">
        <v>99.7</v>
      </c>
      <c r="E14" s="46"/>
      <c r="F14" s="47">
        <v>99.923500000000004</v>
      </c>
      <c r="G14" s="47"/>
      <c r="I14" s="33"/>
      <c r="J14" s="33"/>
      <c r="K14" s="37"/>
      <c r="L14" s="37"/>
      <c r="M14" s="38"/>
      <c r="N14" s="35" t="s">
        <v>44</v>
      </c>
      <c r="O14" s="36" t="s">
        <v>55</v>
      </c>
      <c r="P14" s="36"/>
    </row>
    <row r="15" spans="2:16" x14ac:dyDescent="0.3">
      <c r="B15" s="46">
        <v>10</v>
      </c>
      <c r="C15" s="46"/>
      <c r="D15" s="46">
        <v>99.8</v>
      </c>
      <c r="E15" s="46"/>
      <c r="F15" s="47">
        <v>99.922499999999999</v>
      </c>
      <c r="G15" s="47"/>
      <c r="I15" s="33"/>
      <c r="J15" s="33"/>
      <c r="K15" s="37"/>
      <c r="L15" s="37"/>
      <c r="M15" s="38"/>
      <c r="N15" s="35" t="s">
        <v>46</v>
      </c>
      <c r="O15" s="36" t="s">
        <v>56</v>
      </c>
      <c r="P15" s="36"/>
    </row>
    <row r="16" spans="2:16" x14ac:dyDescent="0.3">
      <c r="B16" s="46" t="s">
        <v>24</v>
      </c>
      <c r="C16" s="46"/>
      <c r="D16" s="46">
        <f>AVERAGE(D6:E15)</f>
        <v>99.809999999999988</v>
      </c>
      <c r="E16" s="46"/>
      <c r="F16" s="47">
        <f>AVERAGE(F6:G15)</f>
        <v>99.926000000000002</v>
      </c>
      <c r="G16" s="47"/>
      <c r="I16" s="33"/>
      <c r="J16" s="33"/>
      <c r="K16" s="37"/>
      <c r="L16" s="37"/>
      <c r="M16" s="38"/>
      <c r="N16" s="35" t="s">
        <v>48</v>
      </c>
      <c r="O16" s="36" t="s">
        <v>57</v>
      </c>
      <c r="P16" s="36"/>
    </row>
    <row r="17" spans="2:14" x14ac:dyDescent="0.3">
      <c r="B17" s="46" t="s">
        <v>25</v>
      </c>
      <c r="C17" s="46"/>
      <c r="D17" s="48">
        <f>_xlfn.STDEV.S(D6:E15)</f>
        <v>7.3786478737263766E-2</v>
      </c>
      <c r="E17" s="48"/>
      <c r="F17" s="49">
        <f>_xlfn.STDEV.S(F6:G16)</f>
        <v>6.280923498975197E-3</v>
      </c>
      <c r="G17" s="49"/>
      <c r="N17" s="39"/>
    </row>
    <row r="18" spans="2:14" x14ac:dyDescent="0.3">
      <c r="B18" s="46" t="s">
        <v>29</v>
      </c>
      <c r="C18" s="46"/>
      <c r="D18" s="47">
        <f>D17/SQRT(B15)</f>
        <v>2.3333333333333831E-2</v>
      </c>
      <c r="E18" s="47"/>
      <c r="F18" s="49">
        <f>F17/SQRT(D15)</f>
        <v>6.2872138595892579E-4</v>
      </c>
      <c r="G18" s="49"/>
    </row>
    <row r="19" spans="2:14" x14ac:dyDescent="0.3">
      <c r="B19" s="46" t="s">
        <v>77</v>
      </c>
      <c r="C19" s="46"/>
      <c r="D19" s="46">
        <v>0.67300000000000004</v>
      </c>
      <c r="E19" s="46"/>
      <c r="F19" s="49">
        <f>(F16*0.08%+100*0.05%)/SQRT(3)</f>
        <v>7.5021355858715347E-2</v>
      </c>
      <c r="G19" s="49"/>
      <c r="I19" s="25" t="s">
        <v>31</v>
      </c>
      <c r="J19" s="21" t="s">
        <v>58</v>
      </c>
      <c r="K19" s="21"/>
      <c r="L19" s="21" t="s">
        <v>59</v>
      </c>
      <c r="M19" s="21"/>
      <c r="N19" s="21"/>
    </row>
    <row r="20" spans="2:14" x14ac:dyDescent="0.3">
      <c r="B20" s="51" t="s">
        <v>79</v>
      </c>
      <c r="C20" s="51"/>
      <c r="D20" s="50">
        <f>SQRT(D18^2+F18^2+F19^2+D19^2)</f>
        <v>0.67757069267339598</v>
      </c>
      <c r="E20" s="50"/>
      <c r="F20" s="50"/>
      <c r="G20" s="50"/>
      <c r="I20" s="25"/>
      <c r="J20" s="21"/>
      <c r="K20" s="21"/>
      <c r="L20" s="1" t="s">
        <v>60</v>
      </c>
      <c r="M20" s="1" t="s">
        <v>61</v>
      </c>
      <c r="N20" s="1" t="s">
        <v>62</v>
      </c>
    </row>
    <row r="21" spans="2:14" ht="13.8" customHeight="1" x14ac:dyDescent="0.3">
      <c r="B21" s="23" t="s">
        <v>80</v>
      </c>
      <c r="C21" s="23"/>
      <c r="D21" s="67">
        <f>2*D20</f>
        <v>1.355141385346792</v>
      </c>
      <c r="E21" s="67"/>
      <c r="F21" s="67"/>
      <c r="G21" s="67"/>
      <c r="I21" s="33" t="s">
        <v>63</v>
      </c>
      <c r="J21" s="36" t="s">
        <v>64</v>
      </c>
      <c r="K21" s="36"/>
      <c r="L21" s="40" t="s">
        <v>65</v>
      </c>
      <c r="M21" s="41" t="s">
        <v>66</v>
      </c>
      <c r="N21" s="42">
        <v>1.2999999999999999E-3</v>
      </c>
    </row>
    <row r="22" spans="2:14" x14ac:dyDescent="0.3">
      <c r="B22" s="55" t="s">
        <v>82</v>
      </c>
      <c r="C22" s="55"/>
      <c r="D22" s="55"/>
      <c r="E22" s="55"/>
      <c r="F22" s="55"/>
      <c r="G22" s="55"/>
      <c r="I22" s="33"/>
      <c r="J22" s="36" t="s">
        <v>67</v>
      </c>
      <c r="K22" s="36"/>
      <c r="L22" s="40" t="s">
        <v>68</v>
      </c>
      <c r="M22" s="41" t="s">
        <v>69</v>
      </c>
      <c r="N22" s="42">
        <v>2.0999999999999999E-3</v>
      </c>
    </row>
    <row r="23" spans="2:14" x14ac:dyDescent="0.3">
      <c r="B23" s="55"/>
      <c r="C23" s="55"/>
      <c r="D23" s="55"/>
      <c r="E23" s="55"/>
      <c r="F23" s="55"/>
      <c r="G23" s="55"/>
      <c r="I23" s="33" t="s">
        <v>70</v>
      </c>
      <c r="J23" s="36" t="s">
        <v>71</v>
      </c>
      <c r="K23" s="36"/>
      <c r="L23" s="40" t="s">
        <v>72</v>
      </c>
      <c r="M23" s="41" t="s">
        <v>73</v>
      </c>
      <c r="N23" s="42">
        <v>1.1999999999999999E-3</v>
      </c>
    </row>
    <row r="24" spans="2:14" x14ac:dyDescent="0.3">
      <c r="I24" s="33"/>
      <c r="J24" s="36" t="s">
        <v>74</v>
      </c>
      <c r="K24" s="36"/>
      <c r="L24" s="40" t="s">
        <v>75</v>
      </c>
      <c r="M24" s="41" t="s">
        <v>76</v>
      </c>
      <c r="N24" s="42">
        <v>2E-3</v>
      </c>
    </row>
    <row r="25" spans="2:14" x14ac:dyDescent="0.3">
      <c r="J25" s="30"/>
      <c r="K25" s="6"/>
    </row>
    <row r="26" spans="2:14" x14ac:dyDescent="0.3">
      <c r="J26" s="30"/>
      <c r="K26" s="31"/>
    </row>
    <row r="27" spans="2:14" x14ac:dyDescent="0.3">
      <c r="B27" s="21" t="s">
        <v>28</v>
      </c>
      <c r="C27" s="21"/>
      <c r="D27" s="21"/>
      <c r="E27" s="21"/>
      <c r="F27" s="21"/>
      <c r="G27" s="21"/>
    </row>
    <row r="28" spans="2:14" x14ac:dyDescent="0.3">
      <c r="B28" s="45"/>
      <c r="C28" s="45"/>
      <c r="D28" s="25" t="s">
        <v>26</v>
      </c>
      <c r="E28" s="25"/>
      <c r="F28" s="25" t="s">
        <v>27</v>
      </c>
      <c r="G28" s="25"/>
    </row>
    <row r="29" spans="2:14" x14ac:dyDescent="0.3">
      <c r="B29" s="21" t="s">
        <v>23</v>
      </c>
      <c r="C29" s="21"/>
      <c r="D29" s="25"/>
      <c r="E29" s="25"/>
      <c r="F29" s="25"/>
      <c r="G29" s="25"/>
    </row>
    <row r="30" spans="2:14" x14ac:dyDescent="0.3">
      <c r="B30" s="46">
        <v>1</v>
      </c>
      <c r="C30" s="46"/>
      <c r="D30" s="46">
        <v>992</v>
      </c>
      <c r="E30" s="46"/>
      <c r="F30" s="47">
        <v>999.01</v>
      </c>
      <c r="G30" s="47"/>
    </row>
    <row r="31" spans="2:14" x14ac:dyDescent="0.3">
      <c r="B31" s="46">
        <v>2</v>
      </c>
      <c r="C31" s="46"/>
      <c r="D31" s="46">
        <v>998</v>
      </c>
      <c r="E31" s="46"/>
      <c r="F31" s="47">
        <v>999.25</v>
      </c>
      <c r="G31" s="47"/>
    </row>
    <row r="32" spans="2:14" x14ac:dyDescent="0.3">
      <c r="B32" s="46">
        <v>3</v>
      </c>
      <c r="C32" s="46"/>
      <c r="D32" s="46">
        <v>997</v>
      </c>
      <c r="E32" s="46"/>
      <c r="F32" s="47">
        <v>999.34</v>
      </c>
      <c r="G32" s="47"/>
    </row>
    <row r="33" spans="2:7" x14ac:dyDescent="0.3">
      <c r="B33" s="46">
        <v>4</v>
      </c>
      <c r="C33" s="46"/>
      <c r="D33" s="46">
        <v>998</v>
      </c>
      <c r="E33" s="46"/>
      <c r="F33" s="47">
        <v>999.38</v>
      </c>
      <c r="G33" s="47"/>
    </row>
    <row r="34" spans="2:7" x14ac:dyDescent="0.3">
      <c r="B34" s="46">
        <v>5</v>
      </c>
      <c r="C34" s="46"/>
      <c r="D34" s="46">
        <v>992</v>
      </c>
      <c r="E34" s="46"/>
      <c r="F34" s="47">
        <v>999.82</v>
      </c>
      <c r="G34" s="47"/>
    </row>
    <row r="35" spans="2:7" x14ac:dyDescent="0.3">
      <c r="B35" s="46">
        <v>6</v>
      </c>
      <c r="C35" s="46"/>
      <c r="D35" s="46">
        <v>996</v>
      </c>
      <c r="E35" s="46"/>
      <c r="F35" s="47">
        <v>999.32500000000005</v>
      </c>
      <c r="G35" s="47"/>
    </row>
    <row r="36" spans="2:7" x14ac:dyDescent="0.3">
      <c r="B36" s="46">
        <v>7</v>
      </c>
      <c r="C36" s="46"/>
      <c r="D36" s="46">
        <v>999</v>
      </c>
      <c r="E36" s="46"/>
      <c r="F36" s="47">
        <v>999.05</v>
      </c>
      <c r="G36" s="47"/>
    </row>
    <row r="37" spans="2:7" x14ac:dyDescent="0.3">
      <c r="B37" s="46">
        <v>8</v>
      </c>
      <c r="C37" s="46"/>
      <c r="D37" s="46">
        <v>994</v>
      </c>
      <c r="E37" s="46"/>
      <c r="F37" s="47">
        <v>999.01499999999999</v>
      </c>
      <c r="G37" s="47"/>
    </row>
    <row r="38" spans="2:7" x14ac:dyDescent="0.3">
      <c r="B38" s="46">
        <v>9</v>
      </c>
      <c r="C38" s="46"/>
      <c r="D38" s="46">
        <v>998</v>
      </c>
      <c r="E38" s="46"/>
      <c r="F38" s="47">
        <v>999.23500000000001</v>
      </c>
      <c r="G38" s="47"/>
    </row>
    <row r="39" spans="2:7" x14ac:dyDescent="0.3">
      <c r="B39" s="46">
        <v>10</v>
      </c>
      <c r="C39" s="46"/>
      <c r="D39" s="46">
        <v>996</v>
      </c>
      <c r="E39" s="46"/>
      <c r="F39" s="47">
        <v>999.02499999999998</v>
      </c>
      <c r="G39" s="47"/>
    </row>
    <row r="40" spans="2:7" x14ac:dyDescent="0.3">
      <c r="B40" s="46" t="s">
        <v>24</v>
      </c>
      <c r="C40" s="46"/>
      <c r="D40" s="46">
        <v>998</v>
      </c>
      <c r="E40" s="46"/>
      <c r="F40" s="47">
        <f>AVERAGE(F30:G39)</f>
        <v>999.24500000000012</v>
      </c>
      <c r="G40" s="47"/>
    </row>
    <row r="41" spans="2:7" x14ac:dyDescent="0.3">
      <c r="B41" s="46" t="s">
        <v>25</v>
      </c>
      <c r="C41" s="46"/>
      <c r="D41" s="48">
        <f>_xlfn.STDEV.S(D30:E39)</f>
        <v>2.5385910352879693</v>
      </c>
      <c r="E41" s="48"/>
      <c r="F41" s="49">
        <f>_xlfn.STDEV.S(F30:G40)</f>
        <v>0.23642123424094286</v>
      </c>
      <c r="G41" s="49"/>
    </row>
    <row r="42" spans="2:7" x14ac:dyDescent="0.3">
      <c r="B42" s="46" t="s">
        <v>29</v>
      </c>
      <c r="C42" s="46"/>
      <c r="D42" s="47">
        <f>D41/SQRT(B39)</f>
        <v>0.80277297191948627</v>
      </c>
      <c r="E42" s="47"/>
      <c r="F42" s="49">
        <f>F41/SQRT(D39)</f>
        <v>7.4912934738706775E-3</v>
      </c>
      <c r="G42" s="49"/>
    </row>
    <row r="43" spans="2:7" x14ac:dyDescent="0.3">
      <c r="B43" s="46" t="s">
        <v>77</v>
      </c>
      <c r="C43" s="46"/>
      <c r="D43" s="46">
        <v>1.9870000000000001</v>
      </c>
      <c r="E43" s="46"/>
      <c r="F43" s="49">
        <f>(F40*0.08%+100*0.05%)/SQRT(3)</f>
        <v>0.49039900924859148</v>
      </c>
      <c r="G43" s="49"/>
    </row>
    <row r="44" spans="2:7" x14ac:dyDescent="0.3">
      <c r="B44" s="51" t="s">
        <v>79</v>
      </c>
      <c r="C44" s="51"/>
      <c r="D44" s="50">
        <f>SQRT(D42^2+F42^2+F43^2 + D43^2)</f>
        <v>2.1984450760012986</v>
      </c>
      <c r="E44" s="50"/>
      <c r="F44" s="50"/>
      <c r="G44" s="50"/>
    </row>
    <row r="45" spans="2:7" x14ac:dyDescent="0.3">
      <c r="B45" s="23" t="s">
        <v>80</v>
      </c>
      <c r="C45" s="23"/>
      <c r="D45" s="67">
        <f>2*D44</f>
        <v>4.3968901520025971</v>
      </c>
      <c r="E45" s="67"/>
      <c r="F45" s="67"/>
      <c r="G45" s="67"/>
    </row>
    <row r="46" spans="2:7" x14ac:dyDescent="0.3">
      <c r="B46" s="55" t="s">
        <v>81</v>
      </c>
      <c r="C46" s="55"/>
      <c r="D46" s="55"/>
      <c r="E46" s="55"/>
      <c r="F46" s="55"/>
      <c r="G46" s="55"/>
    </row>
    <row r="47" spans="2:7" x14ac:dyDescent="0.3">
      <c r="B47" s="55"/>
      <c r="C47" s="55"/>
      <c r="D47" s="55"/>
      <c r="E47" s="55"/>
      <c r="F47" s="55"/>
      <c r="G47" s="55"/>
    </row>
    <row r="52" spans="2:14" x14ac:dyDescent="0.3">
      <c r="B52" s="23" t="s">
        <v>17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 spans="2:14" x14ac:dyDescent="0.3">
      <c r="B53" s="4"/>
      <c r="C53" s="22" t="s">
        <v>16</v>
      </c>
      <c r="D53" s="22"/>
      <c r="E53" s="22"/>
      <c r="F53" s="22"/>
      <c r="G53" s="23" t="s">
        <v>11</v>
      </c>
      <c r="H53" s="23"/>
      <c r="I53" s="23"/>
      <c r="J53" s="23"/>
      <c r="K53" s="23" t="s">
        <v>12</v>
      </c>
      <c r="L53" s="23"/>
      <c r="M53" s="23"/>
      <c r="N53" s="23"/>
    </row>
    <row r="54" spans="2:14" x14ac:dyDescent="0.3">
      <c r="B54" s="12" t="s">
        <v>5</v>
      </c>
      <c r="C54" s="1" t="s">
        <v>0</v>
      </c>
      <c r="D54" s="1" t="s">
        <v>1</v>
      </c>
      <c r="E54" s="15" t="s">
        <v>20</v>
      </c>
      <c r="F54" s="1" t="s">
        <v>78</v>
      </c>
      <c r="G54" s="1" t="s">
        <v>0</v>
      </c>
      <c r="H54" s="1" t="s">
        <v>1</v>
      </c>
      <c r="I54" s="15" t="s">
        <v>20</v>
      </c>
      <c r="J54" s="1" t="s">
        <v>78</v>
      </c>
      <c r="K54" s="1" t="s">
        <v>0</v>
      </c>
      <c r="L54" s="1" t="s">
        <v>1</v>
      </c>
      <c r="M54" s="15" t="s">
        <v>20</v>
      </c>
      <c r="N54" s="1" t="s">
        <v>78</v>
      </c>
    </row>
    <row r="55" spans="2:14" x14ac:dyDescent="0.3">
      <c r="B55" s="2">
        <v>20</v>
      </c>
      <c r="C55" s="57">
        <v>19.399999999999999</v>
      </c>
      <c r="D55" s="57">
        <v>19.420000000000002</v>
      </c>
      <c r="E55" s="58">
        <f>ABS(D55-C55)</f>
        <v>2.0000000000003126E-2</v>
      </c>
      <c r="F55" s="59">
        <f>E55/D55</f>
        <v>1.0298661174048982E-3</v>
      </c>
      <c r="G55" s="56">
        <v>19.399999999999999</v>
      </c>
      <c r="H55" s="56">
        <v>19.48</v>
      </c>
      <c r="I55" s="58">
        <f>ABS(H55-G55)</f>
        <v>8.0000000000001847E-2</v>
      </c>
      <c r="J55" s="60">
        <f>I55/H55</f>
        <v>4.1067761806982466E-3</v>
      </c>
      <c r="K55" s="56">
        <v>19.399999999999999</v>
      </c>
      <c r="L55" s="56">
        <v>19.48</v>
      </c>
      <c r="M55" s="58">
        <f>ABS(L55-K55)</f>
        <v>8.0000000000001847E-2</v>
      </c>
      <c r="N55" s="60">
        <f>M55/L55</f>
        <v>4.1067761806982466E-3</v>
      </c>
    </row>
    <row r="56" spans="2:14" x14ac:dyDescent="0.3">
      <c r="B56" s="2">
        <v>40</v>
      </c>
      <c r="C56" s="57">
        <v>38.9</v>
      </c>
      <c r="D56" s="57">
        <v>38.909999999999997</v>
      </c>
      <c r="E56" s="58">
        <f t="shared" ref="E56:E59" si="0">ABS(D56-C56)</f>
        <v>9.9999999999980105E-3</v>
      </c>
      <c r="F56" s="59">
        <f t="shared" ref="F56:F59" si="1">E56/D56</f>
        <v>2.5700334104338245E-4</v>
      </c>
      <c r="G56" s="56">
        <v>38.9</v>
      </c>
      <c r="H56" s="56">
        <v>38.97</v>
      </c>
      <c r="I56" s="58">
        <f t="shared" ref="I56:I59" si="2">ABS(H56-G56)</f>
        <v>7.0000000000000284E-2</v>
      </c>
      <c r="J56" s="60">
        <f t="shared" ref="J56:J59" si="3">I56/H56</f>
        <v>1.7962535283551524E-3</v>
      </c>
      <c r="K56" s="56">
        <v>38.9</v>
      </c>
      <c r="L56" s="56">
        <v>39.11</v>
      </c>
      <c r="M56" s="58">
        <f t="shared" ref="M56:M59" si="4">ABS(L56-K56)</f>
        <v>0.21000000000000085</v>
      </c>
      <c r="N56" s="60">
        <f t="shared" ref="N56:N59" si="5">M56/L56</f>
        <v>5.3694707236001246E-3</v>
      </c>
    </row>
    <row r="57" spans="2:14" x14ac:dyDescent="0.3">
      <c r="B57" s="2">
        <v>60</v>
      </c>
      <c r="C57" s="57">
        <v>59.7</v>
      </c>
      <c r="D57" s="57">
        <v>59.78</v>
      </c>
      <c r="E57" s="58">
        <f t="shared" si="0"/>
        <v>7.9999999999998295E-2</v>
      </c>
      <c r="F57" s="59">
        <f t="shared" si="1"/>
        <v>1.3382402141184056E-3</v>
      </c>
      <c r="G57" s="56">
        <v>59.6</v>
      </c>
      <c r="H57" s="56">
        <v>59.65</v>
      </c>
      <c r="I57" s="58">
        <f>ABS(H57-G57)</f>
        <v>4.9999999999997158E-2</v>
      </c>
      <c r="J57" s="60">
        <f t="shared" si="3"/>
        <v>8.3822296730925669E-4</v>
      </c>
      <c r="K57" s="56">
        <v>59.6</v>
      </c>
      <c r="L57" s="56">
        <v>59.66</v>
      </c>
      <c r="M57" s="58">
        <f t="shared" si="4"/>
        <v>5.9999999999995168E-2</v>
      </c>
      <c r="N57" s="60">
        <f t="shared" si="5"/>
        <v>1.0056989607776597E-3</v>
      </c>
    </row>
    <row r="58" spans="2:14" x14ac:dyDescent="0.3">
      <c r="B58" s="2">
        <v>80</v>
      </c>
      <c r="C58" s="57">
        <v>80.400000000000006</v>
      </c>
      <c r="D58" s="57">
        <v>80.569999999999993</v>
      </c>
      <c r="E58" s="58">
        <f t="shared" si="0"/>
        <v>0.16999999999998749</v>
      </c>
      <c r="F58" s="59">
        <f t="shared" si="1"/>
        <v>2.1099664887673764E-3</v>
      </c>
      <c r="G58" s="56">
        <v>79.7</v>
      </c>
      <c r="H58" s="56">
        <v>79.77</v>
      </c>
      <c r="I58" s="58">
        <f t="shared" si="2"/>
        <v>6.9999999999993179E-2</v>
      </c>
      <c r="J58" s="60">
        <f t="shared" si="3"/>
        <v>8.775228782749553E-4</v>
      </c>
      <c r="K58" s="56">
        <v>79.7</v>
      </c>
      <c r="L58" s="56">
        <v>79.760000000000005</v>
      </c>
      <c r="M58" s="58">
        <f t="shared" si="4"/>
        <v>6.0000000000002274E-2</v>
      </c>
      <c r="N58" s="60">
        <f t="shared" si="5"/>
        <v>7.5225677031096126E-4</v>
      </c>
    </row>
    <row r="59" spans="2:14" x14ac:dyDescent="0.3">
      <c r="B59" s="2">
        <v>100</v>
      </c>
      <c r="C59" s="57">
        <v>95.3</v>
      </c>
      <c r="D59" s="57">
        <v>95.53</v>
      </c>
      <c r="E59" s="58">
        <f t="shared" si="0"/>
        <v>0.23000000000000398</v>
      </c>
      <c r="F59" s="59">
        <f t="shared" si="1"/>
        <v>2.4076206427300741E-3</v>
      </c>
      <c r="G59" s="56">
        <v>95.4</v>
      </c>
      <c r="H59" s="56">
        <v>95.54</v>
      </c>
      <c r="I59" s="58">
        <f t="shared" si="2"/>
        <v>0.14000000000000057</v>
      </c>
      <c r="J59" s="60">
        <f t="shared" si="3"/>
        <v>1.4653548252041089E-3</v>
      </c>
      <c r="K59" s="56">
        <v>95.4</v>
      </c>
      <c r="L59" s="56">
        <v>95.54</v>
      </c>
      <c r="M59" s="58">
        <f t="shared" si="4"/>
        <v>0.14000000000000057</v>
      </c>
      <c r="N59" s="60">
        <f t="shared" si="5"/>
        <v>1.4653548252041089E-3</v>
      </c>
    </row>
    <row r="60" spans="2:14" x14ac:dyDescent="0.3">
      <c r="I60" s="14"/>
    </row>
    <row r="62" spans="2:14" x14ac:dyDescent="0.3">
      <c r="B62" s="22" t="s">
        <v>18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"/>
    </row>
    <row r="63" spans="2:14" x14ac:dyDescent="0.3">
      <c r="B63" s="2"/>
      <c r="C63" s="22" t="s">
        <v>16</v>
      </c>
      <c r="D63" s="22"/>
      <c r="E63" s="22"/>
      <c r="F63" s="22"/>
      <c r="G63" s="22" t="s">
        <v>11</v>
      </c>
      <c r="H63" s="22"/>
      <c r="I63" s="22"/>
      <c r="J63" s="22"/>
      <c r="K63" s="22" t="s">
        <v>12</v>
      </c>
      <c r="L63" s="22"/>
      <c r="M63" s="22"/>
      <c r="N63" s="2"/>
    </row>
    <row r="64" spans="2:14" x14ac:dyDescent="0.3">
      <c r="B64" s="2" t="s">
        <v>5</v>
      </c>
      <c r="C64" s="1" t="s">
        <v>0</v>
      </c>
      <c r="D64" s="1" t="s">
        <v>1</v>
      </c>
      <c r="E64" s="15" t="s">
        <v>20</v>
      </c>
      <c r="F64" s="1" t="s">
        <v>78</v>
      </c>
      <c r="G64" s="1" t="s">
        <v>0</v>
      </c>
      <c r="H64" s="1" t="s">
        <v>1</v>
      </c>
      <c r="I64" s="15" t="s">
        <v>20</v>
      </c>
      <c r="J64" s="1" t="s">
        <v>78</v>
      </c>
      <c r="K64" s="1" t="s">
        <v>0</v>
      </c>
      <c r="L64" s="1" t="s">
        <v>1</v>
      </c>
      <c r="M64" s="15" t="s">
        <v>20</v>
      </c>
      <c r="N64" s="1" t="s">
        <v>78</v>
      </c>
    </row>
    <row r="65" spans="2:14" x14ac:dyDescent="0.3">
      <c r="B65" s="2">
        <v>20</v>
      </c>
      <c r="C65" s="57">
        <v>19.399999999999999</v>
      </c>
      <c r="D65" s="57">
        <v>19.43</v>
      </c>
      <c r="E65" s="61">
        <f>ABS(D65-C65)</f>
        <v>3.0000000000001137E-2</v>
      </c>
      <c r="F65" s="59">
        <f>ABS(E65/D65)</f>
        <v>1.5440041173443715E-3</v>
      </c>
      <c r="G65" s="56">
        <v>19.5</v>
      </c>
      <c r="H65" s="56">
        <v>19.489999999999998</v>
      </c>
      <c r="I65" s="61">
        <f>ABS(H65-G65)</f>
        <v>1.0000000000001563E-2</v>
      </c>
      <c r="J65" s="59">
        <f>I65/H65</f>
        <v>5.1308363263219924E-4</v>
      </c>
      <c r="K65" s="56">
        <v>19.5</v>
      </c>
      <c r="L65" s="57">
        <v>19.32</v>
      </c>
      <c r="M65" s="56">
        <f>ABS(L65-K65)</f>
        <v>0.17999999999999972</v>
      </c>
      <c r="N65" s="59">
        <f>M65/L65</f>
        <v>9.3167701863353884E-3</v>
      </c>
    </row>
    <row r="66" spans="2:14" x14ac:dyDescent="0.3">
      <c r="B66" s="2">
        <v>40</v>
      </c>
      <c r="C66" s="57">
        <v>38.9</v>
      </c>
      <c r="D66" s="57">
        <v>38.950000000000003</v>
      </c>
      <c r="E66" s="61">
        <f t="shared" ref="E66:E69" si="6">ABS(D66-C66)</f>
        <v>5.0000000000004263E-2</v>
      </c>
      <c r="F66" s="59">
        <f t="shared" ref="F66:F69" si="7">ABS(E66/D66)</f>
        <v>1.2836970474969002E-3</v>
      </c>
      <c r="G66" s="56">
        <v>38.799999999999997</v>
      </c>
      <c r="H66" s="56">
        <v>38.840000000000003</v>
      </c>
      <c r="I66" s="61">
        <f t="shared" ref="I66:I69" si="8">ABS(H66-G66)</f>
        <v>4.0000000000006253E-2</v>
      </c>
      <c r="J66" s="59">
        <f t="shared" ref="J66:J69" si="9">I66/H66</f>
        <v>1.0298661174048982E-3</v>
      </c>
      <c r="K66" s="56">
        <v>39.1</v>
      </c>
      <c r="L66" s="57">
        <v>38.75</v>
      </c>
      <c r="M66" s="56">
        <f t="shared" ref="M66:M69" si="10">ABS(L66-K66)</f>
        <v>0.35000000000000142</v>
      </c>
      <c r="N66" s="59">
        <f t="shared" ref="N66:N69" si="11">M66/L66</f>
        <v>9.0322580645161663E-3</v>
      </c>
    </row>
    <row r="67" spans="2:14" x14ac:dyDescent="0.3">
      <c r="B67" s="2">
        <v>60</v>
      </c>
      <c r="C67" s="57">
        <v>59.9</v>
      </c>
      <c r="D67" s="57">
        <v>59.85</v>
      </c>
      <c r="E67" s="61">
        <f t="shared" si="6"/>
        <v>4.9999999999997158E-2</v>
      </c>
      <c r="F67" s="59">
        <f t="shared" si="7"/>
        <v>8.3542188805341947E-4</v>
      </c>
      <c r="G67" s="56">
        <v>58.8</v>
      </c>
      <c r="H67" s="56">
        <v>58.8</v>
      </c>
      <c r="I67" s="61">
        <f t="shared" si="8"/>
        <v>0</v>
      </c>
      <c r="J67" s="59">
        <f t="shared" si="9"/>
        <v>0</v>
      </c>
      <c r="K67" s="56">
        <v>59.6</v>
      </c>
      <c r="L67" s="57">
        <v>59.65</v>
      </c>
      <c r="M67" s="56">
        <f t="shared" si="10"/>
        <v>4.9999999999997158E-2</v>
      </c>
      <c r="N67" s="59">
        <f t="shared" si="11"/>
        <v>8.3822296730925669E-4</v>
      </c>
    </row>
    <row r="68" spans="2:14" x14ac:dyDescent="0.3">
      <c r="B68" s="2">
        <v>80</v>
      </c>
      <c r="C68" s="57">
        <v>80.7</v>
      </c>
      <c r="D68" s="57">
        <v>80.67</v>
      </c>
      <c r="E68" s="61">
        <f t="shared" si="6"/>
        <v>3.0000000000001137E-2</v>
      </c>
      <c r="F68" s="59">
        <f t="shared" si="7"/>
        <v>3.7188545927855629E-4</v>
      </c>
      <c r="G68" s="56">
        <v>80.7</v>
      </c>
      <c r="H68" s="56">
        <v>80.739999999999995</v>
      </c>
      <c r="I68" s="61">
        <f t="shared" si="8"/>
        <v>3.9999999999992042E-2</v>
      </c>
      <c r="J68" s="59">
        <f t="shared" si="9"/>
        <v>4.9541738915026068E-4</v>
      </c>
      <c r="K68" s="56">
        <v>80.099999999999994</v>
      </c>
      <c r="L68" s="57">
        <v>80.48</v>
      </c>
      <c r="M68" s="56">
        <f t="shared" si="10"/>
        <v>0.38000000000000966</v>
      </c>
      <c r="N68" s="59">
        <f t="shared" si="11"/>
        <v>4.7216699801194044E-3</v>
      </c>
    </row>
    <row r="69" spans="2:14" x14ac:dyDescent="0.3">
      <c r="B69" s="2">
        <v>100</v>
      </c>
      <c r="C69" s="57">
        <v>95.6</v>
      </c>
      <c r="D69" s="57">
        <v>95.65</v>
      </c>
      <c r="E69" s="61">
        <f t="shared" si="6"/>
        <v>5.0000000000011369E-2</v>
      </c>
      <c r="F69" s="59">
        <f t="shared" si="7"/>
        <v>5.2273915316269068E-4</v>
      </c>
      <c r="G69" s="56">
        <v>95.8</v>
      </c>
      <c r="H69" s="56">
        <v>95.85</v>
      </c>
      <c r="I69" s="61">
        <f t="shared" si="8"/>
        <v>4.9999999999997158E-2</v>
      </c>
      <c r="J69" s="59">
        <f t="shared" si="9"/>
        <v>5.2164840897232301E-4</v>
      </c>
      <c r="K69" s="56">
        <v>95.9</v>
      </c>
      <c r="L69" s="57">
        <v>95.49</v>
      </c>
      <c r="M69" s="56">
        <f t="shared" si="10"/>
        <v>0.4100000000000108</v>
      </c>
      <c r="N69" s="59">
        <f t="shared" si="11"/>
        <v>4.2936433134360755E-3</v>
      </c>
    </row>
    <row r="71" spans="2:14" x14ac:dyDescent="0.3">
      <c r="G71" s="13"/>
    </row>
    <row r="72" spans="2:14" x14ac:dyDescent="0.3">
      <c r="B72" s="27" t="s">
        <v>19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</row>
    <row r="73" spans="2:14" x14ac:dyDescent="0.3">
      <c r="B73" s="4"/>
      <c r="C73" s="52" t="s">
        <v>16</v>
      </c>
      <c r="D73" s="53"/>
      <c r="E73" s="53"/>
      <c r="F73" s="54"/>
      <c r="G73" s="27" t="s">
        <v>11</v>
      </c>
      <c r="H73" s="28"/>
      <c r="I73" s="28"/>
      <c r="J73" s="29"/>
      <c r="K73" s="27" t="s">
        <v>12</v>
      </c>
      <c r="L73" s="28"/>
      <c r="M73" s="28"/>
      <c r="N73" s="29"/>
    </row>
    <row r="74" spans="2:14" x14ac:dyDescent="0.3">
      <c r="B74" s="12" t="s">
        <v>5</v>
      </c>
      <c r="C74" s="1" t="s">
        <v>0</v>
      </c>
      <c r="D74" s="1" t="s">
        <v>1</v>
      </c>
      <c r="E74" s="15" t="s">
        <v>20</v>
      </c>
      <c r="F74" s="1" t="s">
        <v>78</v>
      </c>
      <c r="G74" s="1" t="s">
        <v>0</v>
      </c>
      <c r="H74" s="1" t="s">
        <v>1</v>
      </c>
      <c r="I74" s="15" t="s">
        <v>20</v>
      </c>
      <c r="J74" s="1" t="s">
        <v>78</v>
      </c>
      <c r="K74" s="1" t="s">
        <v>0</v>
      </c>
      <c r="L74" s="1" t="s">
        <v>1</v>
      </c>
      <c r="M74" s="15" t="s">
        <v>20</v>
      </c>
      <c r="N74" s="1" t="s">
        <v>78</v>
      </c>
    </row>
    <row r="75" spans="2:14" x14ac:dyDescent="0.3">
      <c r="B75" s="4">
        <v>200</v>
      </c>
      <c r="C75" s="66">
        <v>200</v>
      </c>
      <c r="D75" s="61">
        <v>200.45</v>
      </c>
      <c r="E75" s="58">
        <f>ABS(D75-C75)</f>
        <v>0.44999999999998863</v>
      </c>
      <c r="F75" s="60">
        <f>E75/D75</f>
        <v>2.2449488650535727E-3</v>
      </c>
      <c r="G75" s="56">
        <v>200.4</v>
      </c>
      <c r="H75" s="58">
        <v>200.83</v>
      </c>
      <c r="I75" s="58">
        <f>ABS(H75-G75)</f>
        <v>0.43000000000000682</v>
      </c>
      <c r="J75" s="60">
        <f>I75/H75</f>
        <v>2.141114375342363E-3</v>
      </c>
      <c r="K75" s="56">
        <v>200.8</v>
      </c>
      <c r="L75" s="58">
        <v>200.56</v>
      </c>
      <c r="M75" s="58">
        <f>ABS(L75-K75)</f>
        <v>0.24000000000000909</v>
      </c>
      <c r="N75" s="60">
        <f>M75/L75</f>
        <v>1.196649381731198E-3</v>
      </c>
    </row>
    <row r="76" spans="2:14" x14ac:dyDescent="0.3">
      <c r="B76" s="4">
        <v>400</v>
      </c>
      <c r="C76" s="66">
        <v>402.5</v>
      </c>
      <c r="D76" s="61">
        <v>403.11</v>
      </c>
      <c r="E76" s="58">
        <f t="shared" ref="E76:E79" si="12">ABS(D76-C76)</f>
        <v>0.61000000000001364</v>
      </c>
      <c r="F76" s="60">
        <f t="shared" ref="F76:F79" si="13">E76/D76</f>
        <v>1.5132346009774345E-3</v>
      </c>
      <c r="G76" s="56">
        <v>403.2</v>
      </c>
      <c r="H76" s="58">
        <v>403.77</v>
      </c>
      <c r="I76" s="58">
        <f t="shared" ref="I76:I79" si="14">ABS(H76-G76)</f>
        <v>0.56999999999999318</v>
      </c>
      <c r="J76" s="60">
        <f t="shared" ref="J76:J79" si="15">I76/H76</f>
        <v>1.4116947767293094E-3</v>
      </c>
      <c r="K76" s="56">
        <v>403.5</v>
      </c>
      <c r="L76" s="58">
        <v>403.6</v>
      </c>
      <c r="M76" s="58">
        <f t="shared" ref="M76:M79" si="16">ABS(L76-K76)</f>
        <v>0.10000000000002274</v>
      </c>
      <c r="N76" s="60">
        <f t="shared" ref="N76:N79" si="17">M76/L76</f>
        <v>2.4777006937567574E-4</v>
      </c>
    </row>
    <row r="77" spans="2:14" x14ac:dyDescent="0.3">
      <c r="B77" s="4">
        <v>600</v>
      </c>
      <c r="C77" s="66">
        <v>596.6</v>
      </c>
      <c r="D77" s="61">
        <v>597.20000000000005</v>
      </c>
      <c r="E77" s="58">
        <f t="shared" si="12"/>
        <v>0.60000000000002274</v>
      </c>
      <c r="F77" s="60">
        <f t="shared" si="13"/>
        <v>1.0046885465506074E-3</v>
      </c>
      <c r="G77" s="56">
        <v>599.9</v>
      </c>
      <c r="H77" s="58">
        <v>600.48</v>
      </c>
      <c r="I77" s="58">
        <f t="shared" si="14"/>
        <v>0.58000000000004093</v>
      </c>
      <c r="J77" s="60">
        <f t="shared" si="15"/>
        <v>9.658939515055304E-4</v>
      </c>
      <c r="K77" s="56">
        <v>597.70000000000005</v>
      </c>
      <c r="L77" s="58">
        <v>597.6</v>
      </c>
      <c r="M77" s="58">
        <f t="shared" si="16"/>
        <v>0.10000000000002274</v>
      </c>
      <c r="N77" s="60">
        <f t="shared" si="17"/>
        <v>1.6733601070954273E-4</v>
      </c>
    </row>
    <row r="78" spans="2:14" x14ac:dyDescent="0.3">
      <c r="B78" s="4">
        <v>800</v>
      </c>
      <c r="C78" s="66">
        <v>803</v>
      </c>
      <c r="D78" s="61">
        <v>804.75</v>
      </c>
      <c r="E78" s="58">
        <f t="shared" si="12"/>
        <v>1.75</v>
      </c>
      <c r="F78" s="60">
        <f t="shared" si="13"/>
        <v>2.1745883814849334E-3</v>
      </c>
      <c r="G78" s="56">
        <v>803.3</v>
      </c>
      <c r="H78" s="58">
        <v>804.76</v>
      </c>
      <c r="I78" s="58">
        <f t="shared" si="14"/>
        <v>1.4600000000000364</v>
      </c>
      <c r="J78" s="60">
        <f t="shared" si="15"/>
        <v>1.8142054774094591E-3</v>
      </c>
      <c r="K78" s="56">
        <v>803.9</v>
      </c>
      <c r="L78" s="58">
        <v>804.83</v>
      </c>
      <c r="M78" s="58">
        <f t="shared" si="16"/>
        <v>0.93000000000006366</v>
      </c>
      <c r="N78" s="60">
        <f t="shared" si="17"/>
        <v>1.1555235267075826E-3</v>
      </c>
    </row>
    <row r="79" spans="2:14" x14ac:dyDescent="0.3">
      <c r="B79" s="4">
        <v>1000</v>
      </c>
      <c r="C79" s="66">
        <v>950.6</v>
      </c>
      <c r="D79" s="61">
        <v>954.2</v>
      </c>
      <c r="E79" s="58">
        <f t="shared" si="12"/>
        <v>3.6000000000000227</v>
      </c>
      <c r="F79" s="60">
        <f t="shared" si="13"/>
        <v>3.7727939635296818E-3</v>
      </c>
      <c r="G79" s="56">
        <v>951.5</v>
      </c>
      <c r="H79" s="58">
        <v>953.48</v>
      </c>
      <c r="I79" s="58">
        <f t="shared" si="14"/>
        <v>1.9800000000000182</v>
      </c>
      <c r="J79" s="60">
        <f t="shared" si="15"/>
        <v>2.076603599446258E-3</v>
      </c>
      <c r="K79" s="56">
        <v>951.4</v>
      </c>
      <c r="L79" s="58">
        <v>953.1</v>
      </c>
      <c r="M79" s="58">
        <f t="shared" si="16"/>
        <v>1.7000000000000455</v>
      </c>
      <c r="N79" s="60">
        <f t="shared" si="17"/>
        <v>1.7836533417270439E-3</v>
      </c>
    </row>
    <row r="82" spans="2:14" x14ac:dyDescent="0.3">
      <c r="B82" s="27" t="s">
        <v>19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9"/>
    </row>
    <row r="83" spans="2:14" x14ac:dyDescent="0.3">
      <c r="B83" s="4"/>
      <c r="C83" s="22" t="s">
        <v>16</v>
      </c>
      <c r="D83" s="22"/>
      <c r="E83" s="22"/>
      <c r="F83" s="22"/>
      <c r="G83" s="23" t="s">
        <v>11</v>
      </c>
      <c r="H83" s="23"/>
      <c r="I83" s="23"/>
      <c r="J83" s="23"/>
      <c r="K83" s="23" t="s">
        <v>12</v>
      </c>
      <c r="L83" s="23"/>
      <c r="M83" s="23"/>
      <c r="N83" s="23"/>
    </row>
    <row r="84" spans="2:14" x14ac:dyDescent="0.3">
      <c r="B84" s="12" t="s">
        <v>5</v>
      </c>
      <c r="C84" s="1" t="s">
        <v>0</v>
      </c>
      <c r="D84" s="1" t="s">
        <v>1</v>
      </c>
      <c r="E84" s="15" t="s">
        <v>20</v>
      </c>
      <c r="F84" s="1" t="s">
        <v>78</v>
      </c>
      <c r="G84" s="1" t="s">
        <v>0</v>
      </c>
      <c r="H84" s="1" t="s">
        <v>1</v>
      </c>
      <c r="I84" s="15" t="s">
        <v>20</v>
      </c>
      <c r="J84" s="1" t="s">
        <v>78</v>
      </c>
      <c r="K84" s="1" t="s">
        <v>0</v>
      </c>
      <c r="L84" s="1" t="s">
        <v>1</v>
      </c>
      <c r="M84" s="15" t="s">
        <v>20</v>
      </c>
      <c r="N84" s="1" t="s">
        <v>78</v>
      </c>
    </row>
    <row r="85" spans="2:14" x14ac:dyDescent="0.3">
      <c r="B85" s="12">
        <v>200</v>
      </c>
      <c r="C85" s="64">
        <v>200.6</v>
      </c>
      <c r="D85" s="63">
        <v>201.01</v>
      </c>
      <c r="E85" s="65">
        <f>ABS(D85-C85)</f>
        <v>0.40999999999999659</v>
      </c>
      <c r="F85" s="62">
        <f>E85/D85</f>
        <v>2.0396995174369265E-3</v>
      </c>
      <c r="G85" s="26">
        <v>200.4</v>
      </c>
      <c r="H85" s="26">
        <v>201.17</v>
      </c>
      <c r="I85" s="26">
        <f>ABS(H85-G85)</f>
        <v>0.76999999999998181</v>
      </c>
      <c r="J85" s="62">
        <f>I85/H85</f>
        <v>3.82760849033147E-3</v>
      </c>
      <c r="K85" s="26">
        <v>201.4</v>
      </c>
      <c r="L85" s="65">
        <v>201.81</v>
      </c>
      <c r="M85" s="65">
        <f>ABS(L85-K85)</f>
        <v>0.40999999999999659</v>
      </c>
      <c r="N85" s="62">
        <f>M85/L85</f>
        <v>2.0316138942569574E-3</v>
      </c>
    </row>
    <row r="86" spans="2:14" x14ac:dyDescent="0.3">
      <c r="B86" s="12">
        <v>400</v>
      </c>
      <c r="C86" s="64">
        <v>404</v>
      </c>
      <c r="D86" s="63">
        <v>403.54</v>
      </c>
      <c r="E86" s="65">
        <f t="shared" ref="E86:E89" si="18">ABS(D86-C86)</f>
        <v>0.45999999999997954</v>
      </c>
      <c r="F86" s="62">
        <f t="shared" ref="F86:F89" si="19">E86/D86</f>
        <v>1.1399117807403963E-3</v>
      </c>
      <c r="G86" s="26">
        <v>403.7</v>
      </c>
      <c r="H86" s="26">
        <v>403.59</v>
      </c>
      <c r="I86" s="26">
        <f t="shared" ref="I86:I89" si="20">ABS(H86-G86)</f>
        <v>0.11000000000001364</v>
      </c>
      <c r="J86" s="62">
        <f t="shared" ref="J86:J89" si="21">I86/H86</f>
        <v>2.7255382938133664E-4</v>
      </c>
      <c r="K86" s="26">
        <v>403.9</v>
      </c>
      <c r="L86" s="65">
        <v>403.8</v>
      </c>
      <c r="M86" s="65">
        <f t="shared" ref="M86:M89" si="22">ABS(L86-K86)</f>
        <v>9.9999999999965894E-2</v>
      </c>
      <c r="N86" s="62">
        <f t="shared" ref="N86:N89" si="23">M86/L86</f>
        <v>2.4764735017326867E-4</v>
      </c>
    </row>
    <row r="87" spans="2:14" x14ac:dyDescent="0.3">
      <c r="B87" s="12">
        <v>600</v>
      </c>
      <c r="C87" s="64">
        <v>598.70000000000005</v>
      </c>
      <c r="D87" s="63">
        <v>597.70000000000005</v>
      </c>
      <c r="E87" s="65">
        <f t="shared" si="18"/>
        <v>1</v>
      </c>
      <c r="F87" s="62">
        <f t="shared" si="19"/>
        <v>1.6730801405387317E-3</v>
      </c>
      <c r="G87" s="26">
        <v>601.5</v>
      </c>
      <c r="H87" s="26">
        <v>600.95000000000005</v>
      </c>
      <c r="I87" s="26">
        <f t="shared" si="20"/>
        <v>0.54999999999995453</v>
      </c>
      <c r="J87" s="62">
        <f t="shared" si="21"/>
        <v>9.1521757217731005E-4</v>
      </c>
      <c r="K87" s="26">
        <v>597.70000000000005</v>
      </c>
      <c r="L87" s="65">
        <v>597.95000000000005</v>
      </c>
      <c r="M87" s="65">
        <f t="shared" si="22"/>
        <v>0.25</v>
      </c>
      <c r="N87" s="62">
        <f t="shared" si="23"/>
        <v>4.1809515845806503E-4</v>
      </c>
    </row>
    <row r="88" spans="2:14" x14ac:dyDescent="0.3">
      <c r="B88" s="12">
        <v>800</v>
      </c>
      <c r="C88" s="64">
        <v>805.8</v>
      </c>
      <c r="D88" s="63">
        <v>805.6</v>
      </c>
      <c r="E88" s="65">
        <f t="shared" si="18"/>
        <v>0.19999999999993179</v>
      </c>
      <c r="F88" s="62">
        <f t="shared" si="19"/>
        <v>2.4826216484599277E-4</v>
      </c>
      <c r="G88" s="26">
        <v>805.7</v>
      </c>
      <c r="H88" s="26">
        <v>806.07</v>
      </c>
      <c r="I88" s="26">
        <f t="shared" si="20"/>
        <v>0.37000000000000455</v>
      </c>
      <c r="J88" s="62">
        <f t="shared" si="21"/>
        <v>4.5901720694233072E-4</v>
      </c>
      <c r="K88" s="26">
        <v>802.8</v>
      </c>
      <c r="L88" s="65">
        <v>804.11</v>
      </c>
      <c r="M88" s="65">
        <f t="shared" si="22"/>
        <v>1.3100000000000591</v>
      </c>
      <c r="N88" s="62">
        <f t="shared" si="23"/>
        <v>1.629130342863612E-3</v>
      </c>
    </row>
    <row r="89" spans="2:14" x14ac:dyDescent="0.3">
      <c r="B89" s="12">
        <v>1000</v>
      </c>
      <c r="C89" s="64">
        <v>954</v>
      </c>
      <c r="D89" s="63">
        <v>955.01</v>
      </c>
      <c r="E89" s="65">
        <f t="shared" si="18"/>
        <v>1.0099999999999909</v>
      </c>
      <c r="F89" s="62">
        <f t="shared" si="19"/>
        <v>1.0575805488947665E-3</v>
      </c>
      <c r="G89" s="26">
        <v>955.1</v>
      </c>
      <c r="H89" s="26">
        <v>956.88</v>
      </c>
      <c r="I89" s="26">
        <f t="shared" si="20"/>
        <v>1.7799999999999727</v>
      </c>
      <c r="J89" s="62">
        <f t="shared" si="21"/>
        <v>1.8602123568263239E-3</v>
      </c>
      <c r="K89" s="26">
        <v>949.7</v>
      </c>
      <c r="L89" s="65">
        <v>951.71</v>
      </c>
      <c r="M89" s="65">
        <f t="shared" si="22"/>
        <v>2.0099999999999909</v>
      </c>
      <c r="N89" s="62">
        <f t="shared" si="23"/>
        <v>2.1119878954723508E-3</v>
      </c>
    </row>
    <row r="94" spans="2:14" x14ac:dyDescent="0.3">
      <c r="B94" s="88" t="s">
        <v>83</v>
      </c>
      <c r="C94" s="89" t="s">
        <v>84</v>
      </c>
      <c r="D94" s="90" t="s">
        <v>85</v>
      </c>
      <c r="E94" s="90"/>
      <c r="F94" s="90"/>
      <c r="G94" s="90"/>
      <c r="H94" s="88" t="s">
        <v>86</v>
      </c>
    </row>
    <row r="95" spans="2:14" x14ac:dyDescent="0.3">
      <c r="B95" s="85">
        <v>1</v>
      </c>
      <c r="C95" s="83" t="s">
        <v>87</v>
      </c>
      <c r="D95" s="86" t="s">
        <v>88</v>
      </c>
      <c r="E95" s="86"/>
      <c r="F95" s="86"/>
      <c r="G95" s="86"/>
      <c r="H95" s="87" t="s">
        <v>89</v>
      </c>
    </row>
    <row r="96" spans="2:14" x14ac:dyDescent="0.3">
      <c r="B96" s="85">
        <v>1</v>
      </c>
      <c r="C96" s="83" t="s">
        <v>90</v>
      </c>
      <c r="D96" s="86" t="s">
        <v>91</v>
      </c>
      <c r="E96" s="86"/>
      <c r="F96" s="86"/>
      <c r="G96" s="86"/>
      <c r="H96" s="87" t="s">
        <v>89</v>
      </c>
    </row>
    <row r="97" spans="2:8" x14ac:dyDescent="0.3">
      <c r="B97" s="85">
        <v>1</v>
      </c>
      <c r="C97" s="83" t="s">
        <v>92</v>
      </c>
      <c r="D97" s="86" t="s">
        <v>93</v>
      </c>
      <c r="E97" s="86"/>
      <c r="F97" s="86"/>
      <c r="G97" s="86"/>
      <c r="H97" s="87" t="s">
        <v>89</v>
      </c>
    </row>
    <row r="98" spans="2:8" x14ac:dyDescent="0.3">
      <c r="B98" s="85">
        <v>1</v>
      </c>
      <c r="C98" s="83" t="s">
        <v>97</v>
      </c>
      <c r="D98" s="86" t="s">
        <v>94</v>
      </c>
      <c r="E98" s="86"/>
      <c r="F98" s="86"/>
      <c r="G98" s="86"/>
      <c r="H98" s="87" t="s">
        <v>89</v>
      </c>
    </row>
    <row r="99" spans="2:8" x14ac:dyDescent="0.3">
      <c r="B99" s="85">
        <v>1</v>
      </c>
      <c r="C99" s="83" t="s">
        <v>95</v>
      </c>
      <c r="D99" s="84" t="s">
        <v>96</v>
      </c>
      <c r="E99" s="84"/>
      <c r="F99" s="84"/>
      <c r="G99" s="84"/>
      <c r="H99" s="87" t="s">
        <v>89</v>
      </c>
    </row>
    <row r="100" spans="2:8" ht="15" thickBot="1" x14ac:dyDescent="0.35">
      <c r="B100" s="77"/>
      <c r="C100" s="78"/>
      <c r="D100" s="79"/>
      <c r="E100" s="80"/>
      <c r="F100" s="80"/>
      <c r="G100" s="81"/>
      <c r="H100" s="82"/>
    </row>
    <row r="101" spans="2:8" ht="15" thickBot="1" x14ac:dyDescent="0.35">
      <c r="B101" s="69"/>
      <c r="C101" s="70"/>
      <c r="D101" s="74"/>
      <c r="E101" s="75"/>
      <c r="F101" s="75"/>
      <c r="G101" s="76"/>
      <c r="H101" s="68"/>
    </row>
    <row r="102" spans="2:8" ht="14.4" customHeight="1" thickBot="1" x14ac:dyDescent="0.35"/>
    <row r="103" spans="2:8" ht="15" thickBot="1" x14ac:dyDescent="0.35">
      <c r="B103" s="69"/>
      <c r="C103" s="70"/>
      <c r="D103" s="74"/>
      <c r="E103" s="75"/>
      <c r="F103" s="75"/>
      <c r="G103" s="76"/>
      <c r="H103" s="68"/>
    </row>
    <row r="104" spans="2:8" ht="15" thickBot="1" x14ac:dyDescent="0.35">
      <c r="B104" s="69"/>
      <c r="C104" s="70"/>
      <c r="D104" s="74"/>
      <c r="E104" s="75"/>
      <c r="F104" s="75"/>
      <c r="G104" s="76"/>
      <c r="H104" s="68"/>
    </row>
    <row r="105" spans="2:8" ht="27.6" customHeight="1" thickBot="1" x14ac:dyDescent="0.35">
      <c r="B105" s="69"/>
      <c r="C105" s="70"/>
      <c r="D105" s="71"/>
      <c r="E105" s="72"/>
      <c r="F105" s="72"/>
      <c r="G105" s="73"/>
      <c r="H105" s="68"/>
    </row>
    <row r="106" spans="2:8" ht="15" thickBot="1" x14ac:dyDescent="0.35">
      <c r="B106" s="69"/>
      <c r="C106" s="70"/>
      <c r="D106" s="74"/>
      <c r="E106" s="75"/>
      <c r="F106" s="75"/>
      <c r="G106" s="76"/>
      <c r="H106" s="68"/>
    </row>
  </sheetData>
  <mergeCells count="161">
    <mergeCell ref="B21:C21"/>
    <mergeCell ref="D21:G21"/>
    <mergeCell ref="D94:G94"/>
    <mergeCell ref="D95:G95"/>
    <mergeCell ref="D96:G96"/>
    <mergeCell ref="B45:C45"/>
    <mergeCell ref="D45:G45"/>
    <mergeCell ref="B72:N72"/>
    <mergeCell ref="C83:F83"/>
    <mergeCell ref="G83:J83"/>
    <mergeCell ref="K83:N83"/>
    <mergeCell ref="B82:N82"/>
    <mergeCell ref="K73:N73"/>
    <mergeCell ref="G73:J73"/>
    <mergeCell ref="C73:F73"/>
    <mergeCell ref="D97:G97"/>
    <mergeCell ref="D98:G98"/>
    <mergeCell ref="D100:G100"/>
    <mergeCell ref="D101:G101"/>
    <mergeCell ref="D99:G99"/>
    <mergeCell ref="D103:G103"/>
    <mergeCell ref="D104:G104"/>
    <mergeCell ref="D105:G105"/>
    <mergeCell ref="D106:G106"/>
    <mergeCell ref="C63:F63"/>
    <mergeCell ref="G63:J63"/>
    <mergeCell ref="B62:M62"/>
    <mergeCell ref="B52:N52"/>
    <mergeCell ref="C53:F53"/>
    <mergeCell ref="G53:J53"/>
    <mergeCell ref="K53:N53"/>
    <mergeCell ref="B22:G23"/>
    <mergeCell ref="B46:G47"/>
    <mergeCell ref="F42:G42"/>
    <mergeCell ref="B43:C43"/>
    <mergeCell ref="D43:E43"/>
    <mergeCell ref="F43:G43"/>
    <mergeCell ref="B44:C44"/>
    <mergeCell ref="D44:G44"/>
    <mergeCell ref="F39:G39"/>
    <mergeCell ref="B40:C40"/>
    <mergeCell ref="D40:E40"/>
    <mergeCell ref="F40:G40"/>
    <mergeCell ref="B41:C41"/>
    <mergeCell ref="D41:E41"/>
    <mergeCell ref="F41:G41"/>
    <mergeCell ref="F36:G36"/>
    <mergeCell ref="B37:C37"/>
    <mergeCell ref="D37:E37"/>
    <mergeCell ref="F37:G37"/>
    <mergeCell ref="B38:C38"/>
    <mergeCell ref="D38:E38"/>
    <mergeCell ref="F38:G38"/>
    <mergeCell ref="F33:G33"/>
    <mergeCell ref="B34:C34"/>
    <mergeCell ref="D34:E34"/>
    <mergeCell ref="F34:G34"/>
    <mergeCell ref="B35:C35"/>
    <mergeCell ref="D35:E35"/>
    <mergeCell ref="F35:G35"/>
    <mergeCell ref="B27:G27"/>
    <mergeCell ref="D28:E29"/>
    <mergeCell ref="F28:G29"/>
    <mergeCell ref="B29:C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B39:C39"/>
    <mergeCell ref="D39:E39"/>
    <mergeCell ref="B42:C42"/>
    <mergeCell ref="D42:E42"/>
    <mergeCell ref="B36:C36"/>
    <mergeCell ref="D36:E36"/>
    <mergeCell ref="B20:C20"/>
    <mergeCell ref="D20:G20"/>
    <mergeCell ref="O12:P12"/>
    <mergeCell ref="O13:P13"/>
    <mergeCell ref="O14:P14"/>
    <mergeCell ref="O15:P15"/>
    <mergeCell ref="O16:P16"/>
    <mergeCell ref="K3:L4"/>
    <mergeCell ref="M3:M4"/>
    <mergeCell ref="N3:N4"/>
    <mergeCell ref="O3:P4"/>
    <mergeCell ref="I5:J16"/>
    <mergeCell ref="K5:L10"/>
    <mergeCell ref="M5:M10"/>
    <mergeCell ref="O5:P5"/>
    <mergeCell ref="O6:P6"/>
    <mergeCell ref="O7:P7"/>
    <mergeCell ref="O8:P8"/>
    <mergeCell ref="O9:P9"/>
    <mergeCell ref="O10:P10"/>
    <mergeCell ref="K11:L16"/>
    <mergeCell ref="M11:M16"/>
    <mergeCell ref="O11:P11"/>
    <mergeCell ref="B3:G3"/>
    <mergeCell ref="B18:C18"/>
    <mergeCell ref="D18:E18"/>
    <mergeCell ref="F18:G18"/>
    <mergeCell ref="I3:J4"/>
    <mergeCell ref="I19:I20"/>
    <mergeCell ref="J19:K20"/>
    <mergeCell ref="B19:C19"/>
    <mergeCell ref="D19:E19"/>
    <mergeCell ref="F19:G19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B5:C5"/>
    <mergeCell ref="D4:E5"/>
    <mergeCell ref="F4:G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K63:M63"/>
    <mergeCell ref="D16:E16"/>
    <mergeCell ref="D17:E17"/>
    <mergeCell ref="F16:G16"/>
    <mergeCell ref="F17:G17"/>
    <mergeCell ref="L19:N19"/>
    <mergeCell ref="I21:I22"/>
    <mergeCell ref="J21:K21"/>
    <mergeCell ref="J22:K22"/>
    <mergeCell ref="I23:I24"/>
    <mergeCell ref="J23:K23"/>
    <mergeCell ref="J24:K24"/>
  </mergeCells>
  <hyperlinks>
    <hyperlink ref="H95" r:id="rId1" display="https://www.analog.com/media/en/technical-documentation/data-sheets/AD736.pdf" xr:uid="{867DB832-5E67-4789-BBE7-4308E06793AA}"/>
    <hyperlink ref="H96" r:id="rId2" display="https://docs.arduino.cc/resources/datasheets/A000066-datasheet.pdf" xr:uid="{783E2D28-E973-4AD4-9E0D-999302BD57D6}"/>
    <hyperlink ref="H97" r:id="rId3" display="https://ww1.microchip.com/downloads/en/DeviceDoc/MCP6001-1R-1U-2-4-1-MHz-Low-Power-Op-Amp-DS20001733L.pdf" xr:uid="{20C9A1B5-72AC-484B-9A70-12453B24F2B8}"/>
    <hyperlink ref="H98" r:id="rId4" display="https://www.ti.com/lit/ds/symlink/cd4051b.pdf" xr:uid="{62E58386-9215-4E4F-A311-7518DAD872E2}"/>
    <hyperlink ref="H99" r:id="rId5" xr:uid="{1A53CD32-9230-4EE7-B7C7-9D046C1EC00C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Corrección</vt:lpstr>
      <vt:lpstr>Calibración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Ochoa Cruz</dc:creator>
  <cp:lastModifiedBy>David Ochoa Cruz</cp:lastModifiedBy>
  <dcterms:created xsi:type="dcterms:W3CDTF">2023-11-27T18:47:40Z</dcterms:created>
  <dcterms:modified xsi:type="dcterms:W3CDTF">2024-02-25T04:57:42Z</dcterms:modified>
</cp:coreProperties>
</file>