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anna\Documents\UCI DA Boot Camp\Homework\Excel 18-01-18\"/>
    </mc:Choice>
  </mc:AlternateContent>
  <workbookProtection lockStructure="1"/>
  <bookViews>
    <workbookView xWindow="0" yWindow="0" windowWidth="14376" windowHeight="12780"/>
  </bookViews>
  <sheets>
    <sheet name="Instructions" sheetId="6" r:id="rId1"/>
    <sheet name="Data" sheetId="1" r:id="rId2"/>
    <sheet name="Category" sheetId="2" r:id="rId3"/>
    <sheet name="Sub-Category" sheetId="4" r:id="rId4"/>
    <sheet name="Time" sheetId="5" r:id="rId5"/>
    <sheet name="Bonus" sheetId="7" r:id="rId6"/>
  </sheets>
  <calcPr calcId="162913"/>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7" l="1"/>
  <c r="H2" i="7"/>
  <c r="G3" i="7"/>
  <c r="H3" i="7"/>
  <c r="G4" i="7"/>
  <c r="H4" i="7"/>
  <c r="G5" i="7"/>
  <c r="H5" i="7"/>
  <c r="G6" i="7"/>
  <c r="H6" i="7"/>
  <c r="G7" i="7"/>
  <c r="H7" i="7"/>
  <c r="G8" i="7"/>
  <c r="H8" i="7"/>
  <c r="G9" i="7"/>
  <c r="H9" i="7"/>
  <c r="G10" i="7"/>
  <c r="H10" i="7"/>
  <c r="G11" i="7"/>
  <c r="H11" i="7"/>
  <c r="G12" i="7"/>
  <c r="H12" i="7"/>
  <c r="G13" i="7"/>
  <c r="H13" i="7"/>
  <c r="F3" i="7"/>
  <c r="F4" i="7"/>
  <c r="F5" i="7"/>
  <c r="F6" i="7"/>
  <c r="F7" i="7"/>
  <c r="F8" i="7"/>
  <c r="F9" i="7"/>
  <c r="F10" i="7"/>
  <c r="F11" i="7"/>
  <c r="F12" i="7"/>
  <c r="F13" i="7"/>
  <c r="F2" i="7"/>
  <c r="E13" i="7"/>
  <c r="E12" i="7"/>
  <c r="E11" i="7"/>
  <c r="E10" i="7"/>
  <c r="E9" i="7"/>
  <c r="E8" i="7"/>
  <c r="E7" i="7"/>
  <c r="E6" i="7"/>
  <c r="E5" i="7"/>
  <c r="E4" i="7"/>
  <c r="E3" i="7"/>
  <c r="E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R2" i="1"/>
  <c r="Q2" i="1"/>
  <c r="P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<sst xmlns="http://schemas.openxmlformats.org/spreadsheetml/2006/main" count="24873" uniqueCount="8453">
  <si>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</si>
  <si>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</si>
  <si>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</si>
  <si>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</si>
  <si>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</si>
  <si>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</si>
  <si>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</si>
  <si>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</si>
  <si>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</si>
  <si>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</si>
  <si>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</si>
  <si>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</si>
  <si>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</si>
  <si>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</si>
  <si>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</si>
  <si>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</si>
  <si>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</si>
  <si>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</si>
  <si>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</si>
  <si>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</si>
  <si>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</si>
  <si>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</si>
  <si>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</si>
  <si>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</si>
  <si>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</si>
  <si>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</si>
  <si>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</si>
  <si>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</si>
  <si>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</si>
  <si>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</si>
  <si>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</si>
  <si>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</si>
  <si>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</si>
  <si>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</si>
  <si>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</si>
  <si>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</si>
  <si>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</si>
  <si>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</si>
  <si>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</si>
  <si>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</si>
  <si>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</si>
  <si>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</si>
  <si>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</si>
  <si>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</si>
  <si>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</si>
  <si>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</si>
  <si>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</si>
  <si>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</si>
  <si>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</si>
  <si>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</si>
  <si>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</si>
  <si>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</si>
  <si>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</si>
  <si>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</si>
  <si>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</si>
  <si>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</si>
  <si>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</si>
  <si>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</si>
  <si>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</si>
  <si>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</si>
  <si>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</si>
  <si>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</si>
  <si>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</si>
  <si>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</si>
  <si>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</si>
  <si>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</si>
  <si>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</si>
  <si>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</si>
  <si>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</si>
  <si>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</si>
  <si>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</si>
  <si>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</si>
  <si>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</si>
  <si>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</si>
  <si>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</si>
  <si>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</si>
  <si>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</si>
  <si>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</si>
  <si>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</si>
  <si>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</si>
  <si>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</si>
  <si>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</si>
  <si>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</si>
  <si>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</si>
  <si>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</si>
  <si>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</si>
  <si>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</si>
  <si>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</si>
  <si>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</si>
  <si>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</si>
  <si>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</si>
  <si>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</si>
  <si>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</si>
  <si>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</si>
  <si>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</si>
  <si>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</si>
  <si>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</si>
  <si>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</si>
  <si>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</si>
  <si>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</si>
  <si>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</si>
  <si>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</si>
  <si>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</si>
  <si>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</si>
  <si>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</si>
  <si>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</si>
  <si>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</si>
  <si>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</si>
  <si>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</si>
  <si>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</si>
  <si>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</si>
  <si>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</si>
  <si>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</si>
  <si>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</si>
  <si>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</si>
  <si>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</si>
  <si>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</si>
  <si>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</si>
  <si>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</si>
  <si>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</si>
  <si>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</si>
  <si>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</si>
  <si>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</si>
  <si>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</si>
  <si>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</si>
  <si>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</si>
  <si>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</si>
  <si>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</si>
  <si>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</si>
  <si>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</si>
  <si>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</si>
  <si>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</si>
  <si>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</si>
  <si>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</si>
  <si>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</si>
  <si>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</si>
  <si>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</si>
  <si>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</si>
  <si>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</si>
  <si>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</si>
  <si>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</si>
  <si>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</si>
  <si>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</si>
  <si>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</si>
  <si>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</si>
  <si>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</si>
  <si>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</si>
  <si>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</si>
  <si>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</si>
  <si>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</si>
  <si>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</si>
  <si>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</si>
  <si>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</si>
  <si>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</si>
  <si>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</si>
  <si>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</si>
  <si>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</si>
  <si>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</si>
  <si>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</si>
  <si>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</si>
  <si>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</si>
  <si>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</si>
  <si>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</si>
  <si>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</si>
  <si>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</si>
  <si>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</si>
  <si>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</si>
  <si>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</si>
  <si>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</si>
  <si>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</si>
  <si>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</si>
  <si>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</si>
  <si>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</si>
  <si>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</si>
  <si>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</si>
  <si>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</si>
  <si>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</si>
  <si>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</si>
  <si>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</si>
  <si>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</si>
  <si>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</si>
  <si>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</si>
  <si>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</si>
  <si>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</si>
  <si>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</si>
  <si>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</si>
  <si>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</si>
  <si>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</si>
  <si>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</si>
  <si>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</si>
  <si>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</si>
  <si>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</si>
  <si>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</si>
  <si>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</si>
  <si>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</si>
  <si>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</si>
  <si>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</si>
  <si>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</si>
  <si>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</si>
  <si>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</si>
  <si>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</si>
  <si>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</si>
  <si>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</si>
  <si>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</si>
  <si>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</si>
  <si>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</si>
  <si>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</si>
  <si>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</si>
  <si>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</si>
  <si>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</si>
  <si>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</si>
  <si>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</si>
  <si>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</si>
  <si>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</si>
  <si>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</si>
  <si>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</si>
  <si>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</si>
  <si>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</si>
  <si>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</si>
  <si>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</si>
  <si>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</si>
  <si>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</si>
  <si>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</si>
  <si>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</si>
  <si>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</si>
  <si>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</si>
  <si>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</si>
  <si>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</si>
  <si>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</si>
  <si>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</si>
  <si>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</si>
  <si>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</si>
  <si>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</si>
  <si>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</si>
  <si>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</si>
  <si>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</si>
  <si>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</si>
  <si>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</si>
  <si>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</si>
  <si>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</si>
  <si>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</si>
  <si>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</si>
  <si>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</si>
  <si>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</si>
  <si>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</si>
  <si>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</si>
  <si>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</si>
  <si>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</si>
  <si>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</si>
  <si>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</si>
  <si>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</si>
  <si>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</si>
  <si>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</si>
  <si>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</si>
  <si>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</si>
  <si>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</si>
  <si>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</si>
  <si>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</si>
  <si>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</si>
  <si>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</si>
  <si>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</si>
  <si>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</si>
  <si>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</si>
  <si>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</si>
  <si>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</si>
  <si>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</si>
  <si>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</si>
  <si>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</si>
  <si>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</si>
  <si>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</si>
  <si>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</si>
  <si>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</si>
  <si>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</si>
  <si>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</si>
  <si>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</si>
  <si>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</si>
  <si>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</si>
  <si>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</si>
  <si>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</si>
  <si>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</si>
  <si>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</si>
  <si>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</si>
  <si>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</si>
  <si>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</si>
  <si>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</si>
  <si>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</si>
  <si>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</si>
  <si>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</si>
  <si>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</si>
  <si>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</si>
  <si>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</si>
  <si>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</si>
  <si>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</si>
  <si>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</si>
  <si>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</si>
  <si>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</si>
  <si>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</si>
  <si>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</si>
  <si>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</si>
  <si>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</si>
  <si>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</si>
  <si>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</si>
  <si>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</si>
  <si>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</si>
  <si>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</si>
  <si>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</si>
  <si>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</si>
  <si>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</si>
  <si>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</si>
  <si>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</si>
  <si>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</si>
  <si>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</si>
  <si>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</si>
  <si>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</si>
  <si>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</si>
  <si>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</si>
  <si>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</si>
  <si>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</si>
  <si>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</si>
  <si>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</si>
  <si>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</si>
  <si>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</si>
  <si>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</si>
  <si>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</si>
  <si>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</si>
  <si>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</si>
  <si>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</si>
  <si>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</si>
  <si>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</si>
  <si>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</si>
  <si>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</si>
  <si>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</si>
  <si>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</si>
  <si>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</si>
  <si>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</si>
  <si>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</si>
  <si>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</si>
  <si>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</si>
  <si>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</si>
  <si>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</si>
  <si>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</si>
  <si>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</si>
  <si>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</si>
  <si>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</si>
  <si>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</si>
  <si>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</si>
  <si>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</si>
  <si>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</si>
  <si>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</si>
  <si>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</si>
  <si>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</si>
  <si>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</si>
  <si>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</si>
  <si>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</si>
  <si>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</si>
  <si>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</si>
  <si>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</si>
  <si>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</si>
  <si>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</si>
  <si>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</si>
  <si>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</si>
  <si>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</si>
  <si>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</si>
  <si>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</si>
  <si>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</si>
  <si>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</si>
  <si>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</si>
  <si>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</si>
  <si>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</si>
  <si>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</si>
  <si>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</si>
  <si>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</si>
  <si>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</si>
  <si>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</si>
  <si>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</si>
  <si>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</si>
  <si>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</si>
  <si>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</si>
  <si>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</si>
  <si>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</si>
  <si>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</si>
  <si>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</si>
  <si>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</si>
  <si>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</si>
  <si>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</si>
  <si>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</si>
  <si>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</si>
  <si>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</si>
  <si>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</si>
  <si>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</si>
  <si>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</si>
  <si>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</si>
  <si>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</si>
  <si>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</si>
  <si>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</si>
  <si>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</si>
  <si>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</si>
  <si>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</si>
  <si>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</si>
  <si>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</si>
  <si>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</si>
  <si>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</si>
  <si>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</si>
  <si>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</si>
  <si>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</si>
  <si>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</si>
  <si>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</si>
  <si>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</si>
  <si>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</si>
  <si>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</si>
  <si>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</si>
  <si>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</si>
  <si>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</si>
  <si>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</si>
  <si>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</si>
  <si>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</si>
  <si>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</si>
  <si>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</si>
  <si>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</si>
  <si>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</si>
  <si>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</si>
  <si>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</si>
  <si>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</si>
  <si>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</si>
  <si>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</si>
  <si>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</si>
  <si>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</si>
  <si>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</si>
  <si>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</si>
  <si>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</si>
  <si>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</si>
  <si>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</si>
  <si>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</si>
  <si>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</si>
  <si>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</si>
  <si>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</si>
  <si>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</si>
  <si>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</si>
  <si>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</si>
  <si>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</si>
  <si>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</si>
  <si>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</si>
  <si>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</si>
  <si>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</si>
  <si>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</si>
  <si>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</si>
  <si>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</si>
  <si>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</si>
  <si>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</si>
  <si>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</si>
  <si>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</si>
  <si>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</si>
  <si>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</si>
  <si>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</si>
  <si>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</si>
  <si>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</si>
  <si>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</si>
  <si>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</si>
  <si>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</si>
  <si>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</si>
  <si>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</si>
  <si>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</si>
  <si>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</si>
  <si>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</si>
  <si>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</si>
  <si>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</si>
  <si>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</si>
  <si>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</si>
  <si>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</si>
  <si>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</si>
  <si>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</si>
  <si>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</si>
  <si>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</si>
  <si>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</si>
  <si>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</si>
  <si>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</si>
  <si>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</si>
  <si>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</si>
  <si>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</si>
  <si>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</si>
  <si>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</si>
  <si>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</si>
  <si>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</si>
  <si>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</si>
  <si>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</si>
  <si>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</si>
  <si>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</si>
  <si>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</si>
  <si>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</si>
  <si>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</si>
  <si>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</si>
  <si>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</si>
  <si>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</si>
  <si>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</si>
  <si>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</si>
  <si>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</si>
  <si>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</si>
  <si>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</si>
  <si>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</si>
  <si>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</si>
  <si>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</si>
  <si>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</si>
  <si>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</si>
  <si>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</si>
  <si>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</si>
  <si>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</si>
  <si>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</si>
  <si>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</si>
  <si>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</si>
  <si>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</si>
  <si>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</si>
  <si>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</si>
  <si>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</si>
  <si>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</si>
  <si>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</si>
  <si>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</si>
  <si>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</si>
  <si>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</si>
  <si>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</si>
  <si>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</si>
  <si>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</si>
  <si>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</si>
  <si>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</si>
  <si>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</si>
  <si>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</si>
  <si>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</si>
  <si>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</si>
  <si>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</si>
  <si>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</si>
  <si>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</si>
  <si>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</si>
  <si>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</si>
  <si>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</si>
  <si>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</si>
  <si>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</si>
  <si>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</si>
  <si>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</si>
  <si>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</si>
  <si>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</si>
  <si>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</si>
  <si>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</si>
  <si>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</si>
  <si>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</si>
  <si>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</si>
  <si>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</si>
  <si>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</si>
  <si>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</si>
  <si>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</si>
  <si>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</si>
  <si>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</si>
  <si>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</si>
  <si>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</si>
  <si>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</si>
  <si>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</si>
  <si>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</si>
  <si>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</si>
  <si>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</si>
  <si>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</si>
  <si>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</si>
  <si>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</si>
  <si>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</si>
  <si>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</si>
  <si>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</si>
  <si>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</si>
  <si>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</si>
  <si>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</si>
  <si>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</si>
  <si>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</si>
  <si>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</si>
  <si>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</si>
  <si>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</si>
  <si>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</si>
  <si>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</si>
  <si>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</si>
  <si>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</si>
  <si>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</si>
  <si>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</si>
  <si>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</si>
  <si>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</si>
  <si>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</si>
  <si>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</si>
  <si>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</si>
  <si>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</si>
  <si>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</si>
  <si>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</si>
  <si>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</si>
  <si>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</si>
  <si>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</si>
  <si>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</si>
  <si>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</si>
  <si>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</si>
  <si>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</si>
  <si>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</si>
  <si>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</si>
  <si>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</si>
  <si>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</si>
  <si>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</si>
  <si>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</si>
  <si>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</si>
  <si>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</si>
  <si>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</si>
  <si>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</si>
  <si>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</si>
  <si>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</si>
  <si>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</si>
  <si>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</si>
  <si>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</si>
  <si>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</si>
  <si>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</si>
  <si>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</si>
  <si>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</si>
  <si>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</si>
  <si>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</si>
  <si>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</si>
  <si>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</si>
  <si>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</si>
  <si>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</si>
  <si>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</si>
  <si>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</si>
  <si>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</si>
  <si>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</si>
  <si>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</si>
  <si>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</si>
  <si>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</si>
  <si>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</si>
  <si>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</si>
  <si>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</si>
  <si>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</si>
  <si>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</si>
  <si>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</si>
  <si>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</si>
  <si>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</si>
  <si>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</si>
  <si>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</si>
  <si>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</si>
  <si>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</si>
  <si>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</si>
  <si>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</si>
  <si>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</si>
  <si>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</si>
  <si>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</si>
  <si>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</si>
  <si>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</si>
  <si>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</si>
  <si>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</si>
  <si>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</si>
  <si>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</si>
  <si>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</si>
  <si>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</si>
  <si>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</si>
  <si>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</si>
  <si>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</si>
  <si>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</si>
  <si>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</si>
  <si>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</si>
  <si>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</si>
  <si>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</si>
  <si>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</si>
  <si>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</si>
  <si>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</si>
  <si>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</si>
  <si>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</si>
  <si>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</si>
  <si>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</si>
  <si>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</si>
  <si>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</si>
  <si>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</si>
  <si>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</si>
  <si>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</si>
  <si>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</si>
  <si>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</si>
  <si>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</si>
  <si>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</si>
  <si>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</si>
  <si>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</si>
  <si>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</si>
  <si>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</si>
  <si>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</si>
  <si>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</si>
  <si>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</si>
  <si>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</si>
  <si>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</si>
  <si>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</si>
  <si>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</si>
  <si>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</si>
  <si>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</si>
  <si>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</si>
  <si>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</si>
  <si>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</si>
  <si>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</si>
  <si>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</si>
  <si>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</si>
  <si>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</si>
  <si>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</si>
  <si>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</si>
  <si>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</si>
  <si>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</si>
  <si>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</si>
  <si>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</si>
  <si>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</si>
  <si>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</si>
  <si>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</si>
  <si>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</si>
  <si>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</si>
  <si>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</si>
  <si>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</si>
  <si>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</si>
  <si>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</si>
  <si>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</si>
  <si>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</si>
  <si>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</si>
  <si>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</si>
  <si>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</si>
  <si>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</si>
  <si>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</si>
  <si>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</si>
  <si>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</si>
  <si>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</si>
  <si>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</si>
  <si>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</si>
  <si>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</si>
  <si>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</si>
  <si>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</si>
  <si>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</si>
  <si>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</si>
  <si>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</si>
  <si>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</si>
  <si>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</si>
  <si>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</si>
  <si>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</si>
  <si>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</si>
  <si>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</si>
  <si>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</si>
  <si>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</si>
  <si>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</si>
  <si>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</si>
  <si>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</si>
  <si>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</si>
  <si>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</si>
  <si>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</si>
  <si>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</si>
  <si>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</si>
  <si>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</si>
  <si>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</si>
  <si>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</si>
  <si>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</si>
  <si>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</si>
  <si>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</si>
  <si>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</si>
  <si>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</si>
  <si>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</si>
  <si>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</si>
  <si>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</si>
  <si>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</si>
  <si>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</si>
  <si>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</si>
  <si>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</si>
  <si>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</si>
  <si>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</si>
  <si>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</si>
  <si>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</si>
  <si>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</si>
  <si>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</si>
  <si>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</si>
  <si>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</si>
  <si>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</si>
  <si>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</si>
  <si>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</si>
  <si>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</si>
  <si>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</si>
  <si>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</si>
  <si>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</si>
  <si>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</si>
  <si>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</si>
  <si>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</si>
  <si>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</si>
  <si>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</si>
  <si>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</si>
  <si>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</si>
  <si>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</si>
  <si>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</si>
  <si>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</si>
  <si>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</si>
  <si>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</si>
  <si>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</si>
  <si>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</si>
  <si>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</si>
  <si>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</si>
  <si>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</si>
  <si>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</si>
  <si>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</si>
  <si>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</si>
  <si>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</si>
  <si>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</si>
  <si>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</si>
  <si>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</si>
  <si>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</si>
  <si>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</si>
  <si>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</si>
  <si>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</si>
  <si>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</si>
  <si>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</si>
  <si>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</si>
  <si>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</si>
  <si>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</si>
  <si>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</si>
  <si>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</si>
  <si>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</si>
  <si>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</si>
  <si>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</si>
  <si>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</si>
  <si>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</si>
  <si>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</si>
  <si>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</si>
  <si>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</si>
  <si>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</si>
  <si>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</si>
  <si>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</si>
  <si>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</si>
  <si>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</si>
  <si>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</si>
  <si>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</si>
  <si>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</si>
  <si>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</si>
  <si>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</si>
  <si>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</si>
  <si>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</si>
  <si>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</si>
  <si>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</si>
  <si>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</si>
  <si>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</si>
  <si>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</si>
  <si>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</si>
  <si>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</si>
  <si>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</si>
  <si>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</si>
  <si>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</si>
  <si>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</si>
  <si>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</si>
  <si>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</si>
  <si>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</si>
  <si>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</si>
  <si>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</si>
  <si>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</si>
  <si>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</si>
  <si>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</si>
  <si>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</si>
  <si>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</si>
  <si>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</si>
  <si>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</si>
  <si>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</si>
  <si>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</si>
  <si>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</si>
  <si>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</si>
  <si>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</si>
  <si>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</si>
  <si>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</si>
  <si>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</si>
  <si>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</si>
  <si>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</si>
  <si>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</si>
  <si>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</si>
  <si>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</si>
  <si>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</si>
  <si>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</si>
  <si>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</si>
  <si>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</si>
  <si>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</si>
  <si>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</si>
  <si>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</si>
  <si>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</si>
  <si>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</si>
  <si>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</si>
  <si>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</si>
  <si>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</si>
  <si>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</si>
  <si>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</si>
  <si>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</si>
  <si>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</si>
  <si>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</si>
  <si>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</si>
  <si>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</si>
  <si>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</si>
  <si>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</si>
  <si>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</si>
  <si>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</si>
  <si>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</si>
  <si>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</si>
  <si>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</si>
  <si>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</si>
  <si>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</si>
  <si>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</si>
  <si>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</si>
  <si>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</si>
  <si>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</si>
  <si>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</si>
  <si>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</si>
  <si>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</si>
  <si>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</si>
  <si>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</si>
  <si>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</si>
  <si>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</si>
  <si>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</si>
  <si>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</si>
  <si>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</si>
  <si>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</si>
  <si>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</si>
  <si>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</si>
  <si>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</si>
  <si>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</si>
  <si>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</si>
  <si>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</si>
  <si>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</si>
  <si>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</si>
  <si>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</si>
  <si>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</si>
  <si>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</si>
  <si>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</si>
  <si>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</si>
  <si>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</si>
  <si>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</si>
  <si>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</si>
  <si>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</si>
  <si>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</si>
  <si>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</si>
  <si>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</si>
  <si>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</si>
  <si>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</si>
  <si>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</si>
  <si>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</si>
  <si>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</si>
  <si>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</si>
  <si>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</si>
  <si>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</si>
  <si>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</si>
  <si>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</si>
  <si>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</si>
  <si>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</si>
  <si>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</si>
  <si>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</si>
  <si>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</si>
  <si>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</si>
  <si>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</si>
  <si>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</si>
  <si>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</si>
  <si>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</si>
  <si>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</si>
  <si>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</si>
  <si>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</si>
  <si>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</si>
  <si>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</si>
  <si>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</si>
  <si>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</si>
  <si>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</si>
  <si>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</si>
  <si>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</si>
  <si>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</si>
  <si>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</si>
  <si>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</si>
  <si>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</si>
  <si>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</si>
  <si>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</si>
  <si>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</si>
  <si>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</si>
  <si>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</si>
  <si>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</si>
  <si>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</si>
  <si>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</si>
  <si>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</si>
  <si>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</si>
  <si>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</si>
  <si>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</si>
  <si>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</si>
  <si>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</si>
  <si>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</si>
  <si>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</si>
  <si>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</si>
  <si>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</si>
  <si>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</si>
  <si>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</si>
  <si>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</si>
  <si>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</si>
  <si>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</si>
  <si>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</si>
  <si>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</si>
  <si>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</si>
  <si>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</si>
  <si>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</si>
  <si>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</si>
  <si>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</si>
  <si>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</si>
  <si>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</si>
  <si>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</si>
  <si>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</si>
  <si>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</si>
  <si>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</si>
  <si>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</si>
  <si>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</si>
  <si>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</si>
  <si>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</si>
  <si>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</si>
  <si>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</si>
  <si>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</si>
  <si>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</si>
  <si>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</si>
  <si>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</si>
  <si>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</si>
  <si>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</si>
  <si>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</si>
  <si>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</si>
  <si>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</si>
  <si>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</si>
  <si>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</si>
  <si>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</si>
  <si>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</si>
  <si>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</si>
  <si>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</si>
  <si>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</si>
  <si>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</si>
  <si>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</si>
  <si>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</si>
  <si>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</si>
  <si>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</si>
  <si>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</si>
  <si>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</si>
  <si>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</si>
  <si>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</si>
  <si>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</si>
  <si>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</si>
  <si>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</si>
  <si>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</si>
  <si>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</si>
  <si>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</si>
  <si>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</si>
  <si>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</si>
  <si>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</si>
  <si>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</si>
  <si>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</si>
  <si>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</si>
  <si>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</si>
  <si>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</si>
  <si>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</si>
  <si>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</si>
  <si>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</si>
  <si>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</si>
  <si>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</si>
  <si>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</si>
  <si>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</si>
  <si>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</si>
  <si>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</si>
  <si>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</si>
  <si>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</si>
  <si>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</si>
  <si>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</si>
  <si>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</si>
  <si>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</si>
  <si>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</si>
  <si>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</si>
  <si>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</si>
  <si>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</si>
  <si>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</si>
  <si>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</si>
  <si>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</si>
  <si>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</si>
  <si>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</si>
  <si>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</si>
  <si>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</si>
  <si>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</si>
  <si>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</si>
  <si>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</si>
  <si>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</si>
  <si>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</si>
  <si>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</si>
  <si>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</si>
  <si>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</si>
  <si>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</si>
  <si>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</si>
  <si>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</si>
  <si>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</si>
  <si>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</si>
  <si>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</si>
  <si>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</si>
  <si>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</si>
  <si>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</si>
  <si>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</si>
  <si>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</si>
  <si>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</si>
  <si>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</si>
  <si>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</si>
  <si>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</si>
  <si>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</si>
  <si>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</si>
  <si>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</si>
  <si>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</si>
  <si>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</si>
  <si>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</si>
  <si>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</si>
  <si>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</si>
  <si>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</si>
  <si>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</si>
  <si>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</si>
  <si>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</si>
  <si>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</si>
  <si>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</si>
  <si>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</si>
  <si>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</si>
  <si>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</si>
  <si>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</si>
  <si>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</si>
  <si>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</si>
  <si>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</si>
  <si>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</si>
  <si>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</si>
  <si>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</si>
  <si>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</si>
  <si>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</si>
  <si>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</si>
  <si>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</si>
  <si>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</si>
  <si>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</si>
  <si>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</si>
  <si>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</si>
  <si>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</si>
  <si>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</si>
  <si>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</si>
  <si>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</si>
  <si>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</si>
  <si>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</si>
  <si>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</si>
  <si>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</si>
  <si>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</si>
  <si>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</si>
  <si>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</si>
  <si>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</si>
  <si>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</si>
  <si>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</si>
  <si>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</si>
  <si>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</si>
  <si>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</si>
  <si>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</si>
  <si>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</si>
  <si>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</si>
  <si>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</si>
  <si>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</si>
  <si>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</si>
  <si>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</si>
  <si>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</si>
  <si>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</si>
  <si>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</si>
  <si>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</si>
  <si>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</si>
  <si>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</si>
  <si>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</si>
  <si>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</si>
  <si>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</si>
  <si>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</si>
  <si>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</si>
  <si>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</si>
  <si>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</si>
  <si>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</si>
  <si>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</si>
  <si>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</si>
  <si>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</si>
  <si>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</si>
  <si>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</si>
  <si>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</si>
  <si>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</si>
  <si>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</si>
  <si>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</si>
  <si>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</si>
  <si>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</si>
  <si>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</si>
  <si>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</si>
  <si>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</si>
  <si>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</si>
  <si>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</si>
  <si>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</si>
  <si>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</si>
  <si>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</si>
  <si>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</si>
  <si>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</si>
  <si>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</si>
  <si>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</si>
  <si>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</si>
  <si>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</si>
  <si>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</si>
  <si>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</si>
  <si>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</si>
  <si>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</si>
  <si>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</si>
  <si>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</si>
  <si>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</si>
  <si>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</si>
  <si>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</si>
  <si>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</si>
  <si>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</si>
  <si>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</si>
  <si>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</si>
  <si>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</si>
  <si>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</si>
  <si>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</si>
  <si>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</si>
  <si>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</si>
  <si>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</si>
  <si>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</si>
  <si>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</si>
  <si>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</si>
  <si>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</si>
  <si>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</si>
  <si>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</si>
  <si>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</si>
  <si>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</si>
  <si>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</si>
  <si>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</si>
  <si>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</si>
  <si>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</si>
  <si>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</si>
  <si>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</si>
  <si>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</si>
  <si>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</si>
  <si>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</si>
  <si>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</si>
  <si>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</si>
  <si>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</si>
  <si>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</si>
  <si>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</si>
  <si>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</si>
  <si>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</si>
  <si>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</si>
  <si>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</si>
  <si>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</si>
  <si>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</si>
  <si>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</si>
  <si>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</si>
  <si>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</si>
  <si>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</si>
  <si>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</si>
  <si>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</si>
  <si>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</si>
  <si>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</si>
  <si>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</si>
  <si>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</si>
  <si>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</si>
  <si>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</si>
  <si>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</si>
  <si>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</si>
  <si>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</si>
  <si>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</si>
  <si>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</si>
  <si>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</si>
  <si>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</si>
  <si>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</si>
  <si>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</si>
  <si>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</si>
  <si>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</si>
  <si>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</si>
  <si>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</si>
  <si>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</si>
  <si>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</si>
  <si>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</si>
  <si>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</si>
  <si>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</si>
  <si>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</si>
  <si>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</si>
  <si>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</si>
  <si>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</si>
  <si>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</si>
  <si>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</si>
  <si>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</si>
  <si>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</si>
  <si>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</si>
  <si>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</si>
  <si>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</si>
  <si>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</si>
  <si>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</si>
  <si>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</si>
  <si>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</si>
  <si>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</si>
  <si>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</si>
  <si>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</si>
  <si>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</si>
  <si>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</si>
  <si>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</si>
  <si>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</si>
  <si>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</si>
  <si>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</si>
  <si>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</si>
  <si>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</si>
  <si>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</si>
  <si>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</si>
  <si>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</si>
  <si>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</si>
  <si>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</si>
  <si>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</si>
  <si>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</si>
  <si>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</si>
  <si>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</si>
  <si>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</si>
  <si>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</si>
  <si>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</si>
  <si>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</si>
  <si>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</si>
  <si>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</si>
  <si>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</si>
  <si>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</si>
  <si>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</si>
  <si>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</si>
  <si>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</si>
  <si>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</si>
  <si>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</si>
  <si>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</si>
  <si>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</si>
  <si>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</si>
  <si>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</si>
  <si>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</si>
  <si>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</si>
  <si>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</si>
  <si>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</si>
  <si>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</si>
  <si>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</si>
  <si>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</si>
  <si>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</si>
  <si>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</si>
  <si>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</si>
  <si>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</si>
  <si>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</si>
  <si>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</si>
  <si>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</si>
  <si>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</si>
  <si>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</si>
  <si>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</si>
  <si>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</si>
  <si>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</si>
  <si>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</si>
  <si>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</si>
  <si>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</si>
  <si>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</si>
  <si>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</si>
  <si>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</si>
  <si>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</si>
  <si>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</si>
  <si>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</si>
  <si>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</si>
  <si>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</si>
  <si>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</si>
  <si>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</si>
  <si>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</si>
  <si>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</si>
  <si>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</si>
  <si>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</si>
  <si>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</si>
  <si>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</si>
  <si>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</si>
  <si>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</si>
  <si>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</si>
  <si>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</si>
  <si>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</si>
  <si>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</si>
  <si>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</si>
  <si>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</si>
  <si>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</si>
  <si>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</si>
  <si>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</si>
  <si>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</si>
  <si>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</si>
  <si>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</si>
  <si>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</si>
  <si>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</si>
  <si>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</si>
  <si>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</si>
  <si>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</si>
  <si>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</si>
  <si>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</si>
  <si>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</si>
  <si>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</si>
  <si>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</si>
  <si>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</si>
  <si>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</si>
  <si>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</si>
  <si>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</si>
  <si>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</si>
  <si>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</si>
  <si>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</si>
  <si>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</si>
  <si>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</si>
  <si>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</si>
  <si>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</si>
  <si>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</si>
  <si>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</si>
  <si>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</si>
  <si>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</si>
  <si>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</si>
  <si>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</si>
  <si>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</si>
  <si>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</si>
  <si>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</si>
  <si>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</si>
  <si>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</si>
  <si>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</si>
  <si>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</si>
  <si>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</si>
  <si>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</si>
  <si>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</si>
  <si>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</si>
  <si>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</si>
  <si>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</si>
  <si>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</si>
  <si>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</si>
  <si>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</si>
  <si>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</si>
  <si>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</si>
  <si>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</si>
  <si>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</si>
  <si>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</si>
  <si>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</si>
  <si>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</si>
  <si>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</si>
  <si>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</si>
  <si>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</si>
  <si>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</si>
  <si>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</si>
  <si>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</si>
  <si>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</si>
  <si>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</si>
  <si>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</si>
  <si>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</si>
  <si>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</si>
  <si>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</si>
  <si>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</si>
  <si>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</si>
  <si>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</si>
  <si>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</si>
  <si>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</si>
  <si>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</si>
  <si>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</si>
  <si>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</si>
  <si>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</si>
  <si>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</si>
  <si>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</si>
  <si>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</si>
  <si>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</si>
  <si>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</si>
  <si>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</si>
  <si>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</si>
  <si>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</si>
  <si>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</si>
  <si>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</si>
  <si>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</si>
  <si>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</si>
  <si>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</si>
  <si>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</si>
  <si>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</si>
  <si>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</si>
  <si>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</si>
  <si>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</si>
  <si>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</si>
  <si>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</si>
  <si>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</si>
  <si>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</si>
  <si>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</si>
  <si>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</si>
  <si>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</si>
  <si>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</si>
  <si>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</si>
  <si>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</si>
  <si>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</si>
  <si>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</si>
  <si>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</si>
  <si>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</si>
  <si>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</si>
  <si>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</si>
  <si>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</si>
  <si>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</si>
  <si>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</si>
  <si>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</si>
  <si>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</si>
  <si>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</si>
  <si>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</si>
  <si>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</si>
  <si>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</si>
  <si>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</si>
  <si>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</si>
  <si>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</si>
  <si>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</si>
  <si>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</si>
  <si>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</si>
  <si>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</si>
  <si>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</si>
  <si>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</si>
  <si>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</si>
  <si>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</si>
  <si>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</si>
  <si>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</si>
  <si>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</si>
  <si>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</si>
  <si>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</si>
  <si>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</si>
  <si>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</si>
  <si>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</si>
  <si>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</si>
  <si>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</si>
  <si>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</si>
  <si>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</si>
  <si>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</si>
  <si>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</si>
  <si>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</si>
  <si>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</si>
  <si>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</si>
  <si>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</si>
  <si>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</si>
  <si>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</si>
  <si>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</si>
  <si>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</si>
  <si>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</si>
  <si>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</si>
  <si>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</si>
  <si>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</si>
  <si>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</si>
  <si>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</si>
  <si>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</si>
  <si>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</si>
  <si>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</si>
  <si>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</si>
  <si>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</si>
  <si>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</si>
  <si>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</si>
  <si>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</si>
  <si>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</si>
  <si>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</si>
  <si>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</si>
  <si>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</si>
  <si>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</si>
  <si>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</si>
  <si>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</si>
  <si>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</si>
  <si>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</si>
  <si>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</si>
  <si>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</si>
  <si>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</si>
  <si>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</si>
  <si>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</si>
  <si>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</si>
  <si>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</si>
  <si>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</si>
  <si>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</si>
  <si>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</si>
  <si>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</si>
  <si>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</si>
  <si>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</si>
  <si>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</si>
  <si>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</si>
  <si>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</si>
  <si>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</si>
  <si>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</si>
  <si>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</si>
  <si>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</si>
  <si>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</si>
  <si>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</si>
  <si>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</si>
  <si>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</si>
  <si>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</si>
  <si>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</si>
  <si>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</si>
  <si>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</si>
  <si>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</si>
  <si>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</si>
  <si>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</si>
  <si>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</si>
  <si>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</si>
  <si>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</si>
  <si>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</si>
  <si>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</si>
  <si>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</si>
  <si>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</si>
  <si>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</si>
  <si>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</si>
  <si>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</si>
  <si>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</si>
  <si>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</si>
  <si>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</si>
  <si>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</si>
  <si>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</si>
  <si>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</si>
  <si>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</si>
  <si>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</si>
  <si>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</si>
  <si>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</si>
  <si>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</si>
  <si>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</si>
  <si>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</si>
  <si>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</si>
  <si>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</si>
  <si>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</si>
  <si>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</si>
  <si>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</si>
  <si>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</si>
  <si>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</si>
  <si>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</si>
  <si>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</si>
  <si>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</si>
  <si>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</si>
  <si>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</si>
  <si>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</si>
  <si>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</si>
  <si>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</si>
  <si>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</si>
  <si>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</si>
  <si>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</si>
  <si>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</si>
  <si>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</si>
  <si>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</si>
  <si>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</si>
  <si>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</si>
  <si>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</si>
  <si>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</si>
  <si>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</si>
  <si>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</si>
  <si>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</si>
  <si>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</si>
  <si>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</si>
  <si>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</si>
  <si>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</si>
  <si>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</si>
  <si>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</si>
  <si>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</si>
  <si>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</si>
  <si>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</si>
  <si>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</si>
  <si>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</si>
  <si>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</si>
  <si>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</si>
  <si>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</si>
  <si>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</si>
  <si>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</si>
  <si>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</si>
  <si>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</si>
  <si>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</si>
  <si>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</si>
  <si>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</si>
  <si>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</si>
  <si>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</si>
  <si>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</si>
  <si>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</si>
  <si>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</si>
  <si>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</si>
  <si>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</si>
  <si>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</si>
  <si>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</si>
  <si>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</si>
  <si>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</si>
  <si>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</si>
  <si>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</si>
  <si>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</si>
  <si>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</si>
  <si>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</si>
  <si>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</si>
  <si>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</si>
  <si>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</si>
  <si>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</si>
  <si>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</si>
  <si>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</si>
  <si>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</si>
  <si>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</si>
  <si>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</si>
  <si>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</si>
  <si>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</si>
  <si>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</si>
  <si>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</si>
  <si>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</si>
  <si>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</si>
  <si>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</si>
  <si>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</si>
  <si>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</si>
  <si>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</si>
  <si>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</si>
  <si>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</si>
  <si>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</si>
  <si>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</si>
  <si>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</si>
  <si>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</si>
  <si>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</si>
  <si>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</si>
  <si>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</si>
  <si>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</si>
  <si>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</si>
  <si>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</si>
  <si>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</si>
  <si>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</si>
  <si>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</si>
  <si>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</si>
  <si>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</si>
  <si>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</si>
  <si>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</si>
  <si>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</si>
  <si>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</si>
  <si>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</si>
  <si>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</si>
  <si>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</si>
  <si>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</si>
  <si>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</si>
  <si>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</si>
  <si>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</si>
  <si>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</si>
  <si>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</si>
  <si>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</si>
  <si>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</si>
  <si>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</si>
  <si>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</si>
  <si>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</si>
  <si>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</si>
  <si>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</si>
  <si>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</si>
  <si>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</si>
  <si>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</si>
  <si>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</si>
  <si>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</si>
  <si>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</si>
  <si>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</si>
  <si>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</si>
  <si>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</si>
  <si>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</si>
  <si>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</si>
  <si>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</si>
  <si>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</si>
  <si>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</si>
  <si>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</si>
  <si>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</si>
  <si>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</si>
  <si>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</si>
  <si>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</si>
  <si>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</si>
  <si>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</si>
  <si>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</si>
  <si>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</si>
  <si>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</si>
  <si>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</si>
  <si>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</si>
  <si>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</si>
  <si>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</si>
  <si>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</si>
  <si>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</si>
  <si>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</si>
  <si>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</si>
  <si>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</si>
  <si>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</si>
  <si>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</si>
  <si>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</si>
  <si>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</si>
  <si>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</si>
  <si>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</si>
  <si>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</si>
  <si>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</si>
  <si>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</si>
  <si>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</si>
  <si>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</si>
  <si>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</si>
  <si>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</si>
  <si>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</si>
  <si>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</si>
  <si>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</si>
  <si>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</si>
  <si>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</si>
  <si>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</si>
  <si>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</si>
  <si>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</si>
  <si>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</si>
  <si>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</si>
  <si>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</si>
  <si>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</si>
  <si>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</si>
  <si>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</si>
  <si>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</si>
  <si>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</si>
  <si>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</si>
  <si>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</si>
  <si>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</si>
  <si>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</si>
  <si>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</si>
  <si>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</si>
  <si>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</si>
  <si>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</si>
  <si>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</si>
  <si>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</si>
  <si>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</si>
  <si>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</si>
  <si>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</si>
  <si>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</si>
  <si>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</si>
  <si>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</si>
  <si>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</si>
  <si>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</si>
  <si>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</si>
  <si>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</si>
  <si>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</si>
  <si>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</si>
  <si>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</si>
  <si>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</si>
  <si>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</si>
  <si>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</si>
  <si>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</si>
  <si>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</si>
  <si>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</si>
  <si>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</si>
  <si>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</si>
  <si>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</si>
  <si>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</si>
  <si>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</si>
  <si>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</si>
  <si>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</si>
  <si>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</si>
  <si>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</si>
  <si>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</si>
  <si>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</si>
  <si>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</si>
  <si>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</si>
  <si>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</si>
  <si>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</si>
  <si>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</si>
  <si>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</si>
  <si>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</si>
  <si>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</si>
  <si>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</si>
  <si>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</si>
  <si>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</si>
  <si>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</si>
  <si>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</si>
  <si>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</si>
  <si>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</si>
  <si>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</si>
  <si>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</si>
  <si>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</si>
  <si>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</si>
  <si>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</si>
  <si>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</si>
  <si>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</si>
  <si>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</si>
  <si>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</si>
  <si>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</si>
  <si>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</si>
  <si>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</si>
  <si>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</si>
  <si>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</si>
  <si>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</si>
  <si>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</si>
  <si>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</si>
  <si>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</si>
  <si>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</si>
  <si>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</si>
  <si>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</si>
  <si>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</si>
  <si>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</si>
  <si>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</si>
  <si>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</si>
  <si>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</si>
  <si>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</si>
  <si>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</si>
  <si>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</si>
  <si>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</si>
  <si>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</si>
  <si>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</si>
  <si>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</si>
  <si>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</si>
  <si>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</si>
  <si>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</si>
  <si>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</si>
  <si>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</si>
  <si>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</si>
  <si>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</si>
  <si>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</si>
  <si>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</si>
  <si>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</si>
  <si>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</si>
  <si>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</si>
  <si>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</si>
  <si>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</si>
  <si>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</si>
  <si>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</si>
  <si>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</si>
  <si>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</si>
  <si>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</si>
  <si>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</si>
  <si>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</si>
  <si>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</si>
  <si>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</si>
  <si>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</si>
  <si>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</si>
  <si>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</si>
  <si>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</si>
  <si>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</si>
  <si>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</si>
  <si>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</si>
  <si>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</si>
  <si>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</si>
  <si>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</si>
  <si>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</si>
  <si>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</si>
  <si>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</si>
  <si>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</si>
  <si>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</si>
  <si>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</si>
  <si>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</si>
  <si>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</si>
  <si>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</si>
  <si>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</si>
  <si>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</si>
  <si>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</si>
  <si>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</si>
  <si>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</si>
  <si>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</si>
  <si>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</si>
  <si>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</si>
  <si>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</si>
  <si>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</si>
  <si>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</si>
  <si>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</si>
  <si>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</si>
  <si>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</si>
  <si>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</si>
  <si>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</si>
  <si>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</si>
  <si>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</si>
  <si>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</si>
  <si>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</si>
  <si>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</si>
  <si>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</si>
  <si>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</si>
  <si>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</si>
  <si>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</si>
  <si>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</si>
  <si>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</si>
  <si>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</si>
  <si>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</si>
  <si>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</si>
  <si>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</si>
  <si>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</si>
  <si>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</si>
  <si>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</si>
  <si>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</si>
  <si>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</si>
  <si>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</si>
  <si>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</si>
  <si>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</si>
  <si>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</si>
  <si>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</si>
  <si>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</si>
  <si>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</si>
  <si>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</si>
  <si>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</si>
  <si>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</si>
  <si>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</si>
  <si>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</si>
  <si>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</si>
  <si>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</si>
  <si>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</si>
  <si>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</si>
  <si>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</si>
  <si>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</si>
  <si>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</si>
  <si>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</si>
  <si>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</si>
  <si>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</si>
  <si>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</si>
  <si>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</si>
  <si>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</si>
  <si>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</si>
  <si>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</si>
  <si>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</si>
  <si>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</si>
  <si>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</si>
  <si>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</si>
  <si>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</si>
  <si>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</si>
  <si>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</si>
  <si>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</si>
  <si>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</si>
  <si>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</si>
  <si>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</si>
  <si>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</si>
  <si>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</si>
  <si>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</si>
  <si>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</si>
  <si>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</si>
  <si>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</si>
  <si>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</si>
  <si>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</si>
  <si>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</si>
  <si>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</si>
  <si>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</si>
  <si>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</si>
  <si>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</si>
  <si>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</si>
  <si>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</si>
  <si>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</si>
  <si>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</si>
  <si>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</si>
  <si>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</si>
  <si>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</si>
  <si>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</si>
  <si>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</si>
  <si>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</si>
  <si>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</si>
  <si>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</si>
  <si>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</si>
  <si>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</si>
  <si>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</si>
  <si>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</si>
  <si>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</si>
  <si>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</si>
  <si>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</si>
  <si>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</si>
  <si>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</si>
  <si>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</si>
  <si>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</si>
  <si>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</si>
  <si>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</si>
  <si>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</si>
  <si>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</si>
  <si>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</si>
  <si>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</si>
  <si>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</si>
  <si>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</si>
  <si>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</si>
  <si>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</si>
  <si>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</si>
  <si>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</si>
  <si>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</si>
  <si>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</si>
  <si>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</si>
  <si>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</si>
  <si>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</si>
  <si>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</si>
  <si>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</si>
  <si>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</si>
  <si>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</si>
  <si>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</si>
  <si>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</si>
  <si>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</si>
  <si>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</si>
  <si>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</si>
  <si>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</si>
  <si>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</si>
  <si>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</si>
  <si>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</si>
  <si>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</si>
  <si>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</si>
  <si>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</si>
  <si>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</si>
  <si>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</si>
  <si>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</si>
  <si>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</si>
  <si>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</si>
  <si>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</si>
  <si>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</si>
  <si>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</si>
  <si>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</si>
  <si>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</si>
  <si>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</si>
  <si>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</si>
  <si>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</si>
  <si>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</si>
  <si>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</si>
  <si>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</si>
  <si>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</si>
  <si>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</si>
  <si>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</si>
  <si>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</si>
  <si>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</si>
  <si>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</si>
  <si>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</si>
  <si>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</si>
  <si>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</si>
  <si>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</si>
  <si>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</si>
  <si>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</si>
  <si>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</si>
  <si>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</si>
  <si>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</si>
  <si>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</si>
  <si>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</si>
  <si>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</si>
  <si>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</si>
  <si>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</si>
  <si>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</si>
  <si>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</si>
  <si>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</si>
  <si>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</si>
  <si>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</si>
  <si>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</si>
  <si>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</si>
  <si>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</si>
  <si>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</si>
  <si>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</si>
  <si>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</si>
  <si>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</si>
  <si>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</si>
  <si>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</si>
  <si>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</si>
  <si>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</si>
  <si>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</si>
  <si>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</si>
  <si>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</si>
  <si>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</si>
  <si>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</si>
  <si>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</si>
  <si>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</si>
  <si>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</si>
  <si>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</si>
  <si>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</si>
  <si>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</si>
  <si>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</si>
  <si>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</si>
  <si>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</si>
  <si>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</si>
  <si>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</si>
  <si>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</si>
  <si>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</si>
  <si>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</si>
  <si>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</si>
  <si>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</si>
  <si>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</si>
  <si>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</si>
  <si>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</si>
  <si>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</si>
  <si>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</si>
  <si>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</si>
  <si>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</si>
  <si>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</si>
  <si>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</si>
  <si>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</si>
  <si>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</si>
  <si>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</si>
  <si>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</si>
  <si>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</si>
  <si>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</si>
  <si>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</si>
  <si>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</si>
  <si>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</si>
  <si>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</si>
  <si>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</si>
  <si>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</si>
  <si>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</si>
  <si>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</si>
  <si>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</si>
  <si>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</si>
  <si>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</si>
  <si>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</si>
  <si>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</si>
  <si>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</si>
  <si>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</si>
  <si>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</si>
  <si>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</si>
  <si>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</si>
  <si>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</si>
  <si>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</si>
  <si>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</si>
  <si>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</si>
  <si>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</si>
  <si>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</si>
  <si>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</si>
  <si>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</si>
  <si>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</si>
  <si>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</si>
  <si>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</si>
  <si>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</si>
  <si>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</si>
  <si>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</si>
  <si>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</si>
  <si>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</si>
  <si>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</si>
  <si>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</si>
  <si>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</si>
  <si>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</si>
  <si>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</si>
  <si>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</si>
  <si>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</si>
  <si>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</si>
  <si>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</si>
  <si>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</si>
  <si>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</si>
  <si>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</si>
  <si>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</si>
  <si>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</si>
  <si>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</si>
  <si>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</si>
  <si>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</si>
  <si>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</si>
  <si>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</si>
  <si>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</si>
  <si>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</si>
  <si>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</si>
  <si>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</si>
  <si>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</si>
  <si>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</si>
  <si>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</si>
  <si>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</si>
  <si>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</si>
  <si>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</si>
  <si>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</si>
  <si>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</si>
  <si>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</si>
  <si>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</si>
  <si>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</si>
  <si>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</si>
  <si>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</si>
  <si>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</si>
  <si>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</si>
  <si>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</si>
  <si>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</si>
  <si>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</si>
  <si>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</si>
  <si>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</si>
  <si>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</si>
  <si>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</si>
  <si>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</si>
  <si>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</si>
  <si>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</si>
  <si>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</si>
  <si>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</si>
  <si>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</si>
  <si>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</si>
  <si>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</si>
  <si>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</si>
  <si>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</si>
  <si>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</si>
  <si>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</si>
  <si>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</si>
  <si>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</si>
  <si>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</si>
  <si>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</si>
  <si>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</si>
  <si>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</si>
  <si>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</si>
  <si>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</si>
  <si>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</si>
  <si>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</si>
  <si>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</si>
  <si>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</si>
  <si>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</si>
  <si>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</si>
  <si>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</si>
  <si>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</si>
  <si>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</si>
  <si>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</si>
  <si>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</si>
  <si>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</si>
  <si>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</si>
  <si>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</si>
  <si>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</si>
  <si>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</si>
  <si>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</si>
  <si>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</si>
  <si>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</si>
  <si>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</si>
  <si>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</si>
  <si>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</si>
  <si>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</si>
  <si>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</si>
  <si>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</si>
  <si>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</si>
  <si>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</si>
  <si>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</si>
  <si>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</si>
  <si>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</si>
  <si>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</si>
  <si>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</si>
  <si>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</si>
  <si>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</si>
  <si>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</si>
  <si>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</si>
  <si>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</si>
  <si>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</si>
  <si>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</si>
  <si>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</si>
  <si>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</si>
  <si>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</si>
  <si>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</si>
  <si>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</si>
  <si>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</si>
  <si>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</si>
  <si>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</si>
  <si>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</si>
  <si>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</si>
  <si>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</si>
  <si>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</si>
  <si>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</si>
  <si>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</si>
  <si>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</si>
  <si>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</si>
  <si>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</si>
  <si>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</si>
  <si>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</si>
  <si>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</si>
  <si>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</si>
  <si>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</si>
  <si>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</si>
  <si>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</si>
  <si>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</si>
  <si>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</si>
  <si>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</si>
  <si>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</si>
  <si>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</si>
  <si>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</si>
  <si>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</si>
  <si>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</si>
  <si>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</si>
  <si>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</si>
  <si>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</si>
  <si>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</si>
  <si>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</si>
  <si>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</si>
  <si>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</si>
  <si>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</si>
  <si>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</si>
  <si>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</si>
  <si>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</si>
  <si>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</si>
  <si>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</si>
  <si>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</si>
  <si>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</si>
  <si>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</si>
  <si>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</si>
  <si>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</si>
  <si>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</si>
  <si>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</si>
  <si>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</si>
  <si>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</si>
  <si>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</si>
  <si>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</si>
  <si>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</si>
  <si>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</si>
  <si>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</si>
  <si>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</si>
  <si>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</si>
  <si>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</si>
  <si>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</si>
  <si>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</si>
  <si>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</si>
  <si>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</si>
  <si>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</si>
  <si>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</si>
  <si>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</si>
  <si>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</si>
  <si>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</si>
  <si>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</si>
  <si>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</si>
  <si>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</si>
  <si>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</si>
  <si>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</si>
  <si>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</si>
  <si>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</si>
  <si>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</si>
  <si>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</si>
  <si>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</si>
  <si>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</si>
  <si>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</si>
  <si>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</si>
  <si>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</si>
  <si>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</si>
  <si>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</si>
  <si>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</si>
  <si>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</si>
  <si>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</si>
  <si>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</si>
  <si>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</si>
  <si>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</si>
  <si>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</si>
  <si>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</si>
  <si>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</si>
  <si>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</si>
  <si>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</si>
  <si>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</si>
  <si>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</si>
  <si>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</si>
  <si>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</si>
  <si>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</si>
  <si>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</si>
  <si>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</si>
  <si>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</si>
  <si>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</si>
  <si>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</si>
  <si>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</si>
  <si>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</si>
  <si>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</si>
  <si>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</si>
  <si>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</si>
  <si>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</si>
  <si>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</si>
  <si>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</si>
  <si>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</si>
  <si>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</si>
  <si>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</si>
  <si>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</si>
  <si>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</si>
  <si>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</si>
  <si>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</si>
  <si>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</si>
  <si>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</si>
  <si>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</si>
  <si>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</si>
  <si>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</si>
  <si>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</si>
  <si>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</si>
  <si>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</si>
  <si>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</si>
  <si>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</si>
  <si>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</si>
  <si>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</si>
  <si>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</si>
  <si>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</si>
  <si>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</si>
  <si>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</si>
  <si>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</si>
  <si>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</si>
  <si>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</si>
  <si>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</si>
  <si>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</si>
  <si>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</si>
  <si>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</si>
  <si>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</si>
  <si>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</si>
  <si>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</si>
  <si>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</si>
  <si>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</si>
  <si>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</si>
  <si>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</si>
  <si>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</si>
  <si>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</si>
  <si>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</si>
  <si>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</si>
  <si>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</si>
  <si>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</si>
  <si>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</si>
  <si>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</si>
  <si>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</si>
  <si>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</si>
  <si>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</si>
  <si>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</si>
  <si>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</si>
  <si>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</si>
  <si>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</si>
  <si>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</si>
  <si>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</si>
  <si>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</si>
  <si>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</si>
  <si>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</si>
  <si>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</si>
  <si>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</si>
  <si>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</si>
  <si>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</si>
  <si>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</si>
  <si>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</si>
  <si>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</si>
  <si>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</si>
  <si>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</si>
  <si>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</si>
  <si>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</si>
  <si>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</si>
  <si>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</si>
  <si>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</si>
  <si>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</si>
  <si>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</si>
  <si>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</si>
  <si>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</si>
  <si>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</si>
  <si>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</si>
  <si>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</si>
  <si>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</si>
  <si>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</si>
  <si>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</si>
  <si>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</si>
  <si>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</si>
  <si>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</si>
  <si>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</si>
  <si>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</si>
  <si>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</si>
  <si>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</si>
  <si>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</si>
  <si>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</si>
  <si>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</si>
  <si>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</si>
  <si>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</si>
  <si>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</si>
  <si>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</si>
  <si>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</si>
  <si>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</si>
  <si>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</si>
  <si>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</si>
  <si>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</si>
  <si>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</si>
  <si>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</si>
  <si>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</si>
  <si>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</si>
  <si>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</si>
  <si>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</si>
  <si>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</si>
  <si>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</si>
  <si>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</si>
  <si>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</si>
  <si>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</si>
  <si>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</si>
  <si>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</si>
  <si>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</si>
  <si>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</si>
  <si>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</si>
  <si>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</si>
  <si>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</si>
  <si>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</si>
  <si>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</si>
  <si>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</si>
  <si>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</si>
  <si>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</si>
  <si>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</si>
  <si>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</si>
  <si>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</si>
  <si>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</si>
  <si>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</si>
  <si>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</si>
  <si>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</si>
  <si>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</si>
  <si>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</si>
  <si>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</si>
  <si>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</si>
  <si>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</si>
  <si>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</si>
  <si>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</si>
  <si>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</si>
  <si>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</si>
  <si>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</si>
  <si>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</si>
  <si>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</si>
  <si>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</si>
  <si>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</si>
  <si>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</si>
  <si>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</si>
  <si>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</si>
  <si>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</si>
  <si>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</si>
  <si>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</si>
  <si>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</si>
  <si>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</si>
  <si>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</si>
  <si>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</si>
  <si>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</si>
  <si>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</si>
  <si>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</si>
  <si>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</si>
  <si>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</si>
  <si>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</si>
  <si>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</si>
  <si>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</si>
  <si>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</si>
  <si>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</si>
  <si>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</si>
  <si>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</si>
  <si>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</si>
  <si>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</si>
  <si>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</si>
  <si>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</si>
  <si>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</si>
  <si>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</si>
  <si>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</si>
  <si>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</si>
  <si>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</si>
  <si>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</si>
  <si>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</si>
  <si>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</si>
  <si>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</si>
  <si>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</si>
  <si>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</si>
  <si>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</si>
  <si>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</si>
  <si>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</si>
  <si>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</si>
  <si>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</si>
  <si>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</si>
  <si>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</si>
  <si>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</si>
  <si>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</si>
  <si>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</si>
  <si>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</si>
  <si>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</si>
  <si>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</si>
  <si>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</si>
  <si>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</si>
  <si>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</si>
  <si>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</si>
  <si>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</si>
  <si>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</si>
  <si>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</si>
  <si>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</si>
  <si>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</si>
  <si>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</si>
  <si>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</si>
  <si>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</si>
  <si>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</si>
  <si>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</si>
  <si>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</si>
  <si>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</si>
  <si>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</si>
  <si>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</si>
  <si>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</si>
  <si>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</si>
  <si>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</si>
  <si>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</si>
  <si>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</si>
  <si>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</si>
  <si>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</si>
  <si>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</si>
  <si>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</si>
  <si>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</si>
  <si>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</si>
  <si>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</si>
  <si>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</si>
  <si>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</si>
  <si>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</si>
  <si>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</si>
  <si>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</si>
  <si>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</si>
  <si>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</si>
  <si>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</si>
  <si>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</si>
  <si>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</si>
  <si>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</si>
  <si>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</si>
  <si>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</si>
  <si>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</si>
  <si>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</si>
  <si>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</si>
  <si>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</si>
  <si>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</si>
  <si>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</si>
  <si>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</si>
  <si>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</si>
  <si>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</si>
  <si>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</si>
  <si>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</si>
  <si>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</si>
  <si>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</si>
  <si>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</si>
  <si>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</si>
  <si>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</si>
  <si>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</si>
  <si>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</si>
  <si>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</si>
  <si>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</si>
  <si>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</si>
  <si>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</si>
  <si>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</si>
  <si>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</si>
  <si>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</si>
  <si>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</si>
  <si>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</si>
  <si>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</si>
  <si>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</si>
  <si>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</si>
  <si>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</si>
  <si>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</si>
  <si>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</si>
  <si>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</si>
  <si>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</si>
  <si>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</si>
  <si>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</si>
  <si>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</si>
  <si>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</si>
  <si>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</si>
  <si>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</si>
  <si>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</si>
  <si>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</si>
  <si>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</si>
  <si>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</si>
  <si>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</si>
  <si>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</si>
  <si>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</si>
  <si>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</si>
  <si>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</si>
  <si>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</si>
  <si>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</si>
  <si>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</si>
  <si>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</si>
  <si>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</si>
  <si>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</si>
  <si>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</si>
  <si>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</si>
  <si>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</si>
  <si>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</si>
  <si>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</si>
  <si>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</si>
  <si>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</si>
  <si>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</si>
  <si>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</si>
  <si>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</si>
  <si>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</si>
  <si>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</si>
  <si>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</si>
  <si>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</si>
  <si>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</si>
  <si>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</si>
  <si>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</si>
  <si>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</si>
  <si>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</si>
  <si>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</si>
  <si>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</si>
  <si>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</si>
  <si>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</si>
  <si>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</si>
  <si>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</si>
  <si>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</si>
  <si>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</si>
  <si>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</si>
  <si>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</si>
  <si>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</si>
  <si>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</si>
  <si>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</si>
  <si>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</si>
  <si>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</si>
  <si>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</si>
  <si>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</si>
  <si>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</si>
  <si>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</si>
  <si>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</si>
  <si>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</si>
  <si>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</si>
  <si>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</si>
  <si>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</si>
  <si>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</si>
  <si>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</si>
  <si>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</si>
  <si>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</si>
  <si>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</si>
  <si>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</si>
  <si>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</si>
  <si>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</si>
  <si>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</si>
  <si>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</si>
  <si>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</si>
  <si>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</si>
  <si>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</si>
  <si>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</si>
  <si>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</si>
  <si>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</si>
  <si>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</si>
  <si>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</si>
  <si>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</si>
  <si>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</si>
  <si>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</si>
  <si>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</si>
  <si>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</si>
  <si>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</si>
  <si>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</si>
  <si>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</si>
  <si>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</si>
  <si>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</si>
  <si>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</si>
  <si>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</si>
  <si>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</si>
  <si>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</si>
  <si>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</si>
  <si>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</si>
  <si>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</si>
  <si>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</si>
  <si>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</si>
  <si>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</si>
  <si>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</si>
  <si>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</si>
  <si>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</si>
  <si>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</si>
  <si>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</si>
  <si>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</si>
  <si>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</si>
  <si>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</si>
  <si>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</si>
  <si>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</si>
  <si>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</si>
  <si>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</si>
  <si>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</si>
  <si>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</si>
  <si>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</si>
  <si>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</si>
  <si>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</si>
  <si>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</si>
  <si>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</si>
  <si>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</si>
  <si>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</si>
  <si>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</si>
  <si>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</si>
  <si>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</si>
  <si>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</si>
  <si>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</si>
  <si>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</si>
  <si>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</si>
  <si>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</si>
  <si>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</si>
  <si>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</si>
  <si>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</si>
  <si>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</si>
  <si>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</si>
  <si>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</si>
  <si>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</si>
  <si>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</si>
  <si>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</si>
  <si>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</si>
  <si>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</si>
  <si>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</si>
  <si>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</si>
  <si>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</si>
  <si>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</si>
  <si>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</si>
  <si>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</si>
  <si>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</si>
  <si>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</si>
  <si>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</si>
  <si>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</si>
  <si>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</si>
  <si>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</si>
  <si>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</si>
  <si>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</si>
  <si>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</si>
  <si>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</si>
  <si>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</si>
  <si>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</si>
  <si>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</si>
  <si>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</si>
  <si>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</si>
  <si>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</si>
  <si>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</si>
  <si>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</si>
  <si>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</si>
  <si>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</si>
  <si>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</si>
  <si>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</si>
  <si>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</si>
  <si>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</si>
  <si>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</si>
  <si>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</si>
  <si>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</si>
  <si>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</si>
  <si>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</si>
  <si>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</si>
  <si>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</si>
  <si>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</si>
  <si>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</si>
  <si>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</si>
  <si>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</si>
  <si>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</si>
  <si>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</si>
  <si>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</si>
  <si>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</si>
  <si>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</si>
  <si>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</si>
  <si>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</si>
  <si>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</si>
  <si>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</si>
  <si>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</si>
  <si>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</si>
  <si>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</si>
  <si>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</si>
  <si>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</si>
  <si>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</si>
  <si>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</si>
  <si>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</si>
  <si>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</si>
  <si>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</si>
  <si>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</si>
  <si>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</si>
  <si>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</si>
  <si>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</si>
  <si>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</si>
  <si>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</si>
  <si>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</si>
  <si>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</si>
  <si>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</si>
  <si>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</si>
  <si>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</si>
  <si>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</si>
  <si>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</si>
  <si>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</si>
  <si>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</si>
  <si>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</si>
  <si>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</si>
  <si>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</si>
  <si>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</si>
  <si>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</si>
  <si>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</si>
  <si>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</si>
  <si>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</si>
  <si>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</si>
  <si>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</si>
  <si>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</si>
  <si>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</si>
  <si>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</si>
  <si>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</si>
  <si>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</si>
  <si>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</si>
  <si>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</si>
  <si>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</si>
  <si>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</si>
  <si>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</si>
  <si>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</si>
  <si>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</si>
  <si>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</si>
  <si>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</si>
  <si>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</si>
  <si>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</si>
  <si>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</si>
  <si>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</si>
  <si>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</si>
  <si>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</si>
  <si>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</si>
  <si>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</si>
  <si>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</si>
  <si>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</si>
  <si>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</si>
  <si>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</si>
  <si>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</si>
  <si>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</si>
  <si>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</si>
  <si>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</si>
  <si>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</si>
  <si>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</si>
  <si>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</si>
  <si>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</si>
  <si>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</si>
  <si>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</si>
  <si>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</si>
  <si>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</si>
  <si>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</si>
  <si>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</si>
  <si>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</si>
  <si>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</si>
  <si>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</si>
  <si>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</si>
  <si>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</si>
  <si>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</si>
  <si>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</si>
  <si>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</si>
  <si>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</si>
  <si>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</si>
  <si>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</si>
  <si>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</si>
  <si>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</si>
  <si>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</si>
  <si>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</si>
  <si>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</si>
  <si>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</si>
  <si>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</si>
  <si>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</si>
  <si>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</si>
  <si>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</si>
  <si>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</si>
  <si>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</si>
  <si>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</si>
  <si>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</si>
  <si>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</si>
  <si>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</si>
  <si>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</si>
  <si>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</si>
  <si>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</si>
  <si>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</si>
  <si>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</si>
  <si>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</si>
  <si>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</si>
  <si>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</si>
  <si>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</si>
  <si>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</si>
  <si>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</si>
  <si>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</si>
  <si>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</si>
  <si>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</si>
  <si>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</si>
  <si>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</si>
  <si>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</si>
  <si>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</si>
  <si>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</si>
  <si>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</si>
  <si>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</si>
  <si>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</si>
  <si>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</si>
  <si>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</si>
  <si>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</si>
  <si>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</si>
  <si>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</si>
  <si>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</si>
  <si>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</si>
  <si>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</si>
  <si>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</si>
  <si>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</si>
  <si>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</si>
  <si>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</si>
  <si>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</si>
  <si>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</si>
  <si>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</si>
  <si>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</si>
  <si>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</si>
  <si>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</si>
  <si>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</si>
  <si>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</si>
  <si>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</si>
  <si>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</si>
  <si>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</si>
  <si>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</si>
  <si>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</si>
  <si>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</si>
  <si>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</si>
  <si>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</si>
  <si>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</si>
  <si>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</si>
  <si>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</si>
  <si>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</si>
  <si>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</si>
  <si>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</si>
  <si>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</si>
  <si>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</si>
  <si>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</si>
  <si>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</si>
  <si>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</si>
  <si>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</si>
  <si>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</si>
  <si>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</si>
  <si>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</si>
  <si>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</si>
  <si>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</si>
  <si>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</si>
  <si>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</si>
  <si>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</si>
  <si>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</si>
  <si>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</si>
  <si>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</si>
  <si>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</si>
  <si>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</si>
  <si>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</si>
  <si>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</si>
  <si>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</si>
  <si>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</si>
  <si>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</si>
  <si>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</si>
  <si>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</si>
  <si>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</si>
  <si>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</si>
  <si>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</si>
  <si>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</si>
  <si>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</si>
  <si>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</si>
  <si>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</si>
  <si>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</si>
  <si>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</si>
  <si>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</si>
  <si>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</si>
  <si>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</si>
  <si>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</si>
  <si>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</si>
  <si>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</si>
  <si>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</si>
  <si>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</si>
  <si>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</si>
  <si>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</si>
  <si>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</si>
  <si>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</si>
  <si>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</si>
  <si>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</si>
  <si>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</si>
  <si>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</si>
  <si>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</si>
  <si>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</si>
  <si>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</si>
  <si>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</si>
  <si>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</si>
  <si>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</si>
  <si>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</si>
  <si>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</si>
  <si>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</si>
  <si>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</si>
  <si>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</si>
  <si>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</si>
  <si>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</si>
  <si>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</si>
  <si>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</si>
  <si>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</si>
  <si>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</si>
  <si>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</si>
  <si>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</si>
  <si>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</si>
  <si>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</si>
  <si>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</si>
  <si>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</si>
  <si>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</si>
  <si>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</si>
  <si>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</si>
  <si>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</si>
  <si>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</si>
  <si>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</si>
  <si>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</si>
  <si>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</si>
  <si>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</si>
  <si>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</si>
  <si>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</si>
  <si>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</si>
  <si>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</si>
  <si>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</si>
  <si>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</si>
  <si>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</si>
  <si>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</si>
  <si>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</si>
  <si>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</si>
  <si>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</si>
  <si>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</si>
  <si>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</si>
  <si>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</si>
  <si>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</si>
  <si>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</si>
  <si>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</si>
  <si>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</si>
  <si>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</si>
  <si>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</si>
  <si>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</si>
  <si>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</si>
  <si>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</si>
  <si>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</si>
  <si>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</si>
  <si>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</si>
  <si>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</si>
  <si>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</si>
  <si>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</si>
  <si>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</si>
  <si>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</si>
  <si>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</si>
  <si>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</si>
  <si>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</si>
  <si>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</si>
  <si>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</si>
  <si>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</si>
  <si>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</si>
  <si>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</si>
  <si>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</si>
  <si>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</si>
  <si>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</si>
  <si>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</si>
  <si>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</si>
  <si>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</si>
  <si>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</si>
  <si>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</si>
  <si>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</si>
  <si>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</si>
  <si>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</si>
  <si>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</si>
  <si>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</si>
  <si>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</si>
  <si>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</si>
  <si>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</si>
  <si>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</si>
  <si>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</si>
  <si>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</si>
  <si>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</si>
  <si>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</si>
  <si>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</si>
  <si>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</si>
  <si>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</si>
  <si>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</si>
  <si>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</si>
  <si>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</si>
  <si>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</si>
  <si>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</si>
  <si>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</si>
  <si>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</si>
  <si>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</si>
  <si>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</si>
  <si>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</si>
  <si>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</si>
  <si>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</si>
  <si>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</si>
  <si>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</si>
  <si>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</si>
  <si>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</si>
  <si>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</si>
  <si>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</si>
  <si>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</si>
  <si>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</si>
  <si>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</si>
  <si>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</si>
  <si>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</si>
  <si>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</si>
  <si>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</si>
  <si>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</si>
  <si>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</si>
  <si>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</si>
  <si>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</si>
  <si>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</si>
  <si>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</si>
  <si>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</si>
  <si>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</si>
  <si>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</si>
  <si>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</si>
  <si>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</si>
  <si>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</si>
  <si>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</si>
  <si>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</si>
  <si>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</si>
  <si>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</si>
  <si>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</si>
  <si>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</si>
  <si>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</si>
  <si>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</si>
  <si>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</si>
  <si>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</si>
  <si>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</si>
  <si>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</si>
  <si>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</si>
  <si>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</si>
  <si>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</si>
  <si>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</si>
  <si>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</si>
  <si>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</si>
  <si>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</si>
  <si>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</si>
  <si>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</si>
  <si>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</si>
  <si>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</si>
  <si>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</si>
  <si>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</si>
  <si>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</si>
  <si>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</si>
  <si>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</si>
  <si>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</si>
  <si>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</si>
  <si>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</si>
  <si>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</si>
  <si>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</si>
  <si>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</si>
  <si>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</si>
  <si>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</si>
  <si>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</si>
  <si>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</si>
  <si>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</si>
  <si>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</si>
  <si>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</si>
  <si>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</si>
  <si>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</si>
  <si>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</si>
  <si>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</si>
  <si>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</si>
  <si>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</si>
  <si>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</si>
  <si>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</si>
  <si>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</si>
  <si>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</si>
  <si>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</si>
  <si>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</si>
  <si>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</si>
  <si>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</si>
  <si>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</si>
  <si>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</si>
  <si>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</si>
  <si>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</si>
  <si>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</si>
  <si>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</si>
  <si>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</si>
  <si>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</si>
  <si>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</si>
  <si>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</si>
  <si>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</si>
  <si>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</si>
  <si>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</si>
  <si>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</si>
  <si>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</si>
  <si>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</si>
  <si>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</si>
  <si>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</si>
  <si>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</si>
  <si>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</si>
  <si>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</si>
  <si>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</si>
  <si>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</si>
  <si>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</si>
  <si>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</si>
  <si>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</si>
  <si>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</si>
  <si>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</si>
  <si>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</si>
  <si>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</si>
  <si>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</si>
  <si>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</si>
  <si>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</si>
  <si>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</si>
  <si>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</si>
  <si>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</si>
  <si>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</si>
  <si>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</si>
  <si>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</si>
  <si>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</si>
  <si>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</si>
  <si>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</si>
  <si>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</si>
  <si>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</si>
  <si>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</si>
  <si>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</si>
  <si>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</si>
  <si>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</si>
  <si>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</si>
  <si>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</si>
  <si>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</si>
  <si>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</si>
  <si>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</si>
  <si>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</si>
  <si>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</si>
  <si>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</si>
  <si>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</si>
  <si>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</si>
  <si>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</si>
  <si>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</si>
  <si>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</si>
  <si>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</si>
  <si>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</si>
  <si>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</si>
  <si>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</si>
  <si>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</si>
  <si>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</si>
  <si>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</si>
  <si>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</si>
  <si>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</si>
  <si>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</si>
  <si>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</si>
  <si>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</si>
  <si>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</si>
  <si>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</si>
  <si>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</si>
  <si>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</si>
  <si>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</si>
  <si>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</si>
  <si>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</si>
  <si>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</si>
  <si>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</si>
  <si>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</si>
  <si>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</si>
  <si>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</si>
  <si>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</si>
  <si>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</si>
  <si>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</si>
  <si>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</si>
  <si>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</si>
  <si>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</si>
  <si>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</si>
  <si>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</si>
  <si>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</si>
  <si>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</si>
  <si>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</si>
  <si>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</si>
  <si>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</si>
  <si>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</si>
  <si>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</si>
  <si>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</si>
  <si>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</si>
  <si>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</si>
  <si>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</si>
  <si>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</si>
  <si>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</si>
  <si>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</si>
  <si>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</si>
  <si>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</si>
  <si>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</si>
  <si>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</si>
  <si>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</si>
  <si>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</si>
  <si>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</si>
  <si>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</si>
  <si>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</si>
  <si>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</si>
  <si>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</si>
  <si>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</si>
  <si>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</si>
  <si>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</si>
  <si>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</si>
  <si>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</si>
  <si>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</si>
  <si>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</si>
  <si>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</si>
  <si>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</si>
  <si>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</si>
  <si>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</si>
  <si>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</si>
  <si>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</si>
  <si>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</si>
  <si>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</si>
  <si>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</si>
  <si>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</si>
  <si>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</si>
  <si>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</si>
  <si>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</si>
  <si>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</si>
  <si>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</si>
  <si>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</si>
  <si>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</si>
  <si>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</si>
  <si>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</si>
  <si>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</si>
  <si>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</si>
  <si>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</si>
  <si>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</si>
  <si>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</si>
  <si>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</si>
  <si>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</si>
  <si>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</si>
  <si>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</si>
  <si>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</si>
  <si>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</si>
  <si>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</si>
  <si>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</si>
  <si>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</si>
  <si>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</si>
  <si>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</si>
  <si>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</si>
  <si>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</si>
  <si>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</si>
  <si>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</si>
  <si>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</si>
  <si>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</si>
  <si>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</si>
  <si>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</si>
  <si>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</si>
  <si>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</si>
  <si>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</si>
  <si>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</si>
  <si>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</si>
  <si>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</si>
  <si>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</si>
  <si>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</si>
  <si>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</si>
  <si>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</si>
  <si>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</si>
  <si>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</si>
  <si>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</si>
  <si>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</si>
  <si>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</si>
  <si>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</si>
  <si>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</si>
  <si>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</si>
  <si>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</si>
  <si>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</si>
  <si>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</si>
  <si>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</si>
  <si>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</si>
  <si>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</si>
  <si>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</si>
  <si>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</si>
  <si>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</si>
  <si>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</si>
  <si>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</si>
  <si>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</si>
  <si>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</si>
  <si>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</si>
  <si>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</si>
  <si>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</si>
  <si>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</si>
  <si>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</si>
  <si>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</si>
  <si>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</si>
  <si>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</si>
  <si>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</si>
  <si>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</si>
  <si>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</si>
  <si>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</si>
  <si>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</si>
  <si>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</si>
  <si>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</si>
  <si>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</si>
  <si>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</si>
  <si>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</si>
  <si>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</si>
  <si>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</si>
  <si>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</si>
  <si>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</si>
  <si>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</si>
  <si>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</si>
  <si>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</si>
  <si>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</si>
  <si>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</si>
  <si>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</si>
  <si>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</si>
  <si>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</si>
  <si>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</si>
  <si>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</si>
  <si>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</si>
  <si>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</si>
  <si>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</si>
  <si>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</si>
  <si>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</si>
  <si>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</si>
  <si>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</si>
  <si>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</si>
  <si>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</si>
  <si>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</si>
  <si>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</si>
  <si>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</si>
  <si>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</si>
  <si>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</si>
  <si>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</si>
  <si>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</si>
  <si>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</si>
  <si>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</si>
  <si>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</si>
  <si>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</si>
  <si>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</si>
  <si>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</si>
  <si>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</si>
  <si>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</si>
  <si>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</si>
  <si>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</si>
  <si>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</si>
  <si>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</si>
  <si>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</si>
  <si>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</si>
  <si>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</si>
  <si>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</si>
  <si>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</si>
  <si>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</si>
  <si>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</si>
  <si>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</si>
  <si>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</si>
  <si>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</si>
  <si>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</si>
  <si>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</si>
  <si>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</si>
  <si>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</si>
  <si>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</si>
  <si>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</si>
  <si>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</si>
  <si>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</si>
  <si>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</si>
  <si>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</si>
  <si>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</si>
  <si>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</si>
  <si>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</si>
  <si>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</si>
  <si>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</si>
  <si>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</si>
  <si>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</si>
  <si>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</si>
  <si>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</si>
  <si>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</si>
  <si>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</si>
  <si>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</si>
  <si>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</si>
  <si>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</si>
  <si>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</si>
  <si>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</si>
  <si>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</si>
  <si>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</si>
  <si>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</si>
  <si>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</si>
  <si>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</si>
  <si>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</si>
  <si>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</si>
  <si>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</si>
  <si>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</si>
  <si>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</si>
  <si>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</si>
  <si>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</si>
  <si>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</si>
  <si>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</si>
  <si>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</si>
  <si>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</si>
  <si>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</si>
  <si>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</si>
  <si>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</si>
  <si>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</si>
  <si>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</si>
  <si>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</si>
  <si>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</si>
  <si>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</si>
  <si>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</si>
  <si>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</si>
  <si>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</si>
  <si>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</si>
  <si>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</si>
  <si>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</si>
  <si>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</si>
  <si>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</si>
  <si>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</si>
  <si>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</si>
  <si>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</si>
  <si>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</si>
  <si>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</si>
  <si>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</si>
  <si>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</si>
  <si>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</si>
  <si>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</si>
  <si>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</si>
  <si>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</si>
  <si>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</si>
  <si>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</si>
  <si>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</si>
  <si>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</si>
  <si>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</si>
  <si>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</si>
  <si>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</si>
  <si>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</si>
  <si>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</si>
  <si>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</si>
  <si>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</si>
  <si>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</si>
  <si>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</si>
  <si>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</si>
  <si>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</si>
  <si>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</si>
  <si>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</si>
  <si>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</si>
  <si>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</si>
  <si>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</si>
  <si>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</si>
  <si>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</si>
  <si>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</si>
  <si>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</si>
  <si>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</si>
  <si>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</si>
  <si>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</si>
  <si>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</si>
  <si>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</si>
  <si>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</si>
  <si>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</si>
  <si>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</si>
  <si>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</si>
  <si>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</si>
  <si>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</si>
  <si>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</si>
  <si>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</si>
  <si>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</si>
  <si>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</si>
  <si>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</si>
  <si>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</si>
  <si>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</si>
  <si>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</si>
  <si>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</si>
  <si>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</si>
  <si>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</si>
  <si>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</si>
  <si>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</si>
  <si>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</si>
  <si>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</si>
  <si>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</si>
  <si>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</si>
  <si>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</si>
  <si>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</si>
  <si>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</si>
  <si>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</si>
  <si>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</si>
  <si>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</si>
  <si>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</si>
  <si>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</si>
  <si>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</si>
  <si>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</si>
  <si>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</si>
  <si>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</si>
  <si>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</si>
  <si>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</si>
  <si>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</si>
  <si>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</si>
  <si>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</si>
  <si>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</si>
  <si>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</si>
  <si>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</si>
  <si>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</si>
  <si>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</si>
  <si>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</si>
  <si>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</si>
  <si>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</si>
  <si>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</si>
  <si>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</si>
  <si>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</si>
  <si>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</si>
  <si>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</si>
  <si>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</si>
  <si>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</si>
  <si>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</si>
  <si>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</si>
  <si>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</si>
  <si>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</si>
  <si>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</si>
  <si>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</si>
  <si>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</si>
  <si>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</si>
  <si>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</si>
  <si>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</si>
  <si>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</si>
  <si>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</si>
  <si>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</si>
  <si>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</si>
  <si>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</si>
  <si>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</si>
  <si>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</si>
  <si>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</si>
  <si>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</si>
  <si>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</si>
  <si>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</si>
  <si>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</si>
  <si>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</si>
  <si>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</si>
  <si>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</si>
  <si>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</si>
  <si>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</si>
  <si>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</si>
  <si>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</si>
  <si>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</si>
  <si>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</si>
  <si>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</si>
  <si>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</si>
  <si>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</si>
  <si>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</si>
  <si>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</si>
  <si>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</si>
  <si>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</si>
  <si>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</si>
  <si>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</si>
  <si>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</si>
  <si>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</si>
  <si>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</si>
  <si>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</si>
  <si>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</si>
  <si>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</si>
  <si>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</si>
  <si>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</si>
  <si>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</si>
  <si>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</si>
  <si>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</si>
  <si>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</si>
  <si>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</si>
  <si>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</si>
  <si>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</si>
  <si>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</si>
  <si>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</si>
  <si>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</si>
  <si>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</si>
  <si>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</si>
  <si>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</si>
  <si>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</si>
  <si>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</si>
  <si>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</si>
  <si>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</si>
  <si>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</si>
  <si>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</si>
  <si>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</si>
  <si>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</si>
  <si>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</si>
  <si>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</si>
  <si>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</si>
  <si>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</si>
  <si>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</si>
  <si>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</si>
  <si>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</si>
  <si>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</si>
  <si>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</si>
  <si>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</si>
  <si>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</si>
  <si>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</si>
  <si>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</si>
  <si>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</si>
  <si>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</si>
  <si>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</si>
  <si>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</si>
  <si>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</si>
  <si>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</si>
  <si>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</si>
  <si>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</si>
  <si>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</si>
  <si>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</si>
  <si>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</si>
  <si>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</si>
  <si>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</si>
  <si>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</si>
  <si>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</si>
  <si>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</si>
  <si>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</si>
  <si>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</si>
  <si>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</si>
  <si>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</si>
  <si>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</si>
  <si>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</si>
  <si>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</si>
  <si>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</si>
  <si>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</si>
  <si>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</si>
  <si>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</si>
  <si>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</si>
  <si>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</si>
  <si>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</si>
  <si>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</si>
  <si>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</si>
  <si>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</si>
  <si>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</si>
  <si>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</si>
  <si>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</si>
  <si>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</si>
  <si>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</si>
  <si>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</si>
  <si>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</si>
  <si>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</si>
  <si>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</si>
  <si>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</si>
  <si>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</si>
  <si>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</si>
  <si>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</si>
  <si>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</si>
  <si>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</si>
  <si>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</si>
  <si>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</si>
  <si>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</si>
  <si>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</si>
  <si>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</si>
  <si>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</si>
  <si>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</si>
  <si>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</si>
  <si>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</si>
  <si>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</si>
  <si>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</si>
  <si>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</si>
  <si>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</si>
  <si>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</si>
  <si>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</si>
  <si>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</si>
  <si>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</si>
  <si>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</si>
  <si>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</si>
  <si>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</si>
  <si>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</si>
  <si>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</si>
  <si>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</si>
  <si>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</si>
  <si>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</si>
  <si>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</si>
  <si>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</si>
  <si>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</si>
  <si>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</si>
  <si>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</si>
  <si>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</si>
  <si>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</si>
  <si>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</si>
  <si>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</si>
  <si>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</si>
  <si>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</si>
  <si>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</si>
  <si>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</si>
  <si>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</si>
  <si>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</si>
  <si>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</si>
  <si>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</si>
  <si>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</si>
  <si>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</si>
  <si>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</si>
  <si>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</si>
  <si>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</si>
  <si>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</si>
  <si>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</si>
  <si>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</si>
  <si>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</si>
  <si>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</si>
  <si>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</si>
  <si>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</si>
  <si>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</si>
  <si>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</si>
  <si>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</si>
  <si>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</si>
  <si>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</si>
  <si>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</si>
  <si>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</si>
  <si>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</si>
  <si>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</si>
  <si>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</si>
  <si>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</si>
  <si>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</si>
  <si>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</si>
  <si>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</si>
  <si>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</si>
  <si>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</si>
  <si>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</si>
  <si>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</si>
  <si>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</si>
  <si>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</si>
  <si>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</si>
  <si>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</si>
  <si>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</si>
  <si>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</si>
  <si>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</si>
  <si>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</si>
  <si>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</si>
  <si>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</si>
  <si>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</si>
  <si>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</si>
  <si>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</si>
  <si>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</si>
  <si>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</si>
  <si>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</si>
  <si>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</si>
  <si>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</si>
  <si>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</si>
  <si>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</si>
  <si>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</si>
  <si>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</si>
  <si>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</si>
  <si>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</si>
  <si>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</si>
  <si>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</si>
  <si>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</si>
  <si>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</si>
  <si>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</si>
  <si>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</si>
  <si>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</si>
  <si>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</si>
  <si>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</si>
  <si>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</si>
  <si>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</si>
  <si>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</si>
  <si>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</si>
  <si>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</si>
  <si>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</si>
  <si>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</si>
  <si>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</si>
  <si>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</si>
  <si>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</si>
  <si>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</si>
  <si>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</si>
  <si>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</si>
  <si>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</si>
  <si>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</si>
  <si>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</si>
  <si>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</si>
  <si>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</si>
  <si>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</si>
  <si>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</si>
  <si>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</si>
  <si>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</si>
  <si>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</si>
  <si>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</si>
  <si>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</si>
  <si>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</si>
  <si>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</si>
  <si>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</si>
  <si>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</si>
  <si>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</si>
  <si>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</si>
  <si>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</si>
  <si>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</si>
  <si>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</si>
  <si>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</si>
  <si>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</si>
  <si>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</si>
  <si>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</si>
  <si>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</si>
  <si>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</si>
  <si>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</si>
  <si>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</si>
  <si>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</si>
  <si>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</si>
  <si>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</si>
  <si>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</si>
  <si>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</si>
  <si>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</si>
  <si>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</si>
  <si>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</si>
  <si>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</si>
  <si>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</si>
  <si>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</si>
  <si>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</si>
  <si>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</si>
  <si>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</si>
  <si>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</si>
  <si>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</si>
  <si>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</si>
  <si>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</si>
  <si>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</si>
  <si>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</si>
  <si>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</si>
  <si>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</si>
  <si>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</si>
  <si>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</si>
  <si>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</si>
  <si>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</si>
  <si>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</si>
  <si>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</si>
  <si>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</si>
  <si>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</si>
  <si>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</si>
  <si>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</si>
  <si>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</si>
  <si>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</si>
  <si>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</si>
  <si>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</si>
  <si>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</si>
  <si>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</si>
  <si>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</si>
  <si>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</si>
  <si>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</si>
  <si>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</si>
  <si>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</si>
  <si>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</si>
  <si>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</si>
  <si>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</si>
  <si>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</si>
  <si>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</si>
  <si>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</si>
  <si>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</si>
  <si>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</si>
  <si>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</si>
  <si>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</si>
  <si>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</si>
  <si>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</si>
  <si>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</si>
  <si>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</si>
  <si>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</si>
  <si>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</si>
  <si>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</si>
  <si>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</si>
  <si>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</si>
  <si>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</si>
  <si>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</si>
  <si>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</si>
  <si>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</si>
  <si>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</si>
  <si>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</si>
  <si>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</si>
  <si>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</si>
  <si>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</si>
  <si>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</si>
  <si>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</si>
  <si>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</si>
  <si>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</si>
  <si>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</si>
  <si>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</si>
  <si>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</si>
  <si>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</si>
  <si>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</si>
  <si>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</si>
  <si>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</si>
  <si>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</si>
  <si>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</si>
  <si>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</si>
  <si>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</si>
  <si>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</si>
  <si>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</si>
  <si>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</si>
  <si>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</si>
  <si>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</si>
  <si>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</si>
  <si>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</si>
  <si>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</si>
  <si>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</si>
  <si>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</si>
  <si>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</si>
  <si>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</si>
  <si>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</si>
  <si>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</si>
  <si>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</si>
  <si>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</si>
  <si>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</si>
  <si>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</si>
  <si>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</si>
  <si>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</si>
  <si>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</si>
  <si>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</si>
  <si>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</si>
  <si>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</si>
  <si>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</si>
  <si>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</si>
  <si>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</si>
  <si>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</si>
  <si>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</si>
  <si>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</si>
  <si>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</si>
  <si>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</si>
  <si>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</si>
  <si>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</si>
  <si>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</si>
  <si>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</si>
  <si>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</si>
  <si>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</si>
  <si>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</si>
  <si>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</si>
  <si>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</si>
  <si>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</si>
  <si>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</si>
  <si>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</si>
  <si>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</si>
  <si>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</si>
  <si>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</si>
  <si>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</si>
  <si>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</si>
  <si>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</si>
  <si>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</si>
  <si>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</si>
  <si>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</si>
  <si>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</si>
  <si>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</si>
  <si>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</si>
  <si>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</si>
  <si>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</si>
  <si>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</si>
  <si>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</si>
  <si>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</si>
  <si>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</si>
  <si>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</si>
  <si>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</si>
  <si>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</si>
  <si>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</si>
  <si>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</si>
  <si>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</si>
  <si>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</si>
  <si>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</si>
  <si>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</si>
  <si>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</si>
  <si>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</si>
  <si>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</si>
  <si>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</si>
  <si>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</si>
  <si>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</si>
  <si>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</si>
  <si>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</si>
  <si>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</si>
  <si>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</si>
  <si>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</si>
  <si>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</si>
  <si>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</si>
  <si>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</si>
  <si>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</si>
  <si>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</si>
  <si>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</si>
  <si>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</si>
  <si>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</si>
  <si>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</si>
  <si>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</si>
  <si>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</si>
  <si>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</si>
  <si>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</si>
  <si>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</si>
  <si>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</si>
  <si>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</si>
  <si>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</si>
  <si>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</si>
  <si>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</si>
  <si>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</si>
  <si>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</si>
  <si>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</si>
  <si>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</si>
  <si>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</si>
  <si>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</si>
  <si>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</si>
  <si>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</si>
  <si>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</si>
  <si>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</si>
  <si>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</si>
  <si>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</si>
  <si>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</si>
  <si>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</si>
  <si>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</si>
  <si>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</si>
  <si>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</si>
  <si>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</si>
  <si>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</si>
  <si>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</si>
  <si>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</si>
  <si>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</si>
  <si>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</si>
  <si>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</si>
  <si>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</si>
  <si>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</si>
  <si>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</si>
  <si>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</si>
  <si>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</si>
  <si>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</si>
  <si>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</si>
  <si>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</si>
  <si>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</si>
  <si>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</si>
  <si>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</si>
  <si>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</si>
  <si>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</si>
  <si>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</si>
  <si>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</si>
  <si>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</si>
  <si>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</si>
  <si>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</si>
  <si>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</si>
  <si>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</si>
  <si>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</si>
  <si>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</si>
  <si>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</si>
  <si>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</si>
  <si>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</si>
  <si>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</si>
  <si>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</si>
  <si>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</si>
  <si>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</si>
  <si>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</si>
  <si>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</si>
  <si>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</si>
  <si>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</si>
  <si>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</si>
  <si>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</si>
  <si>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</si>
  <si>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</si>
  <si>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</si>
  <si>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</si>
  <si>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</si>
  <si>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</si>
  <si>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</si>
  <si>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</si>
  <si>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</si>
  <si>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</si>
  <si>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</si>
  <si>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</si>
  <si>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</si>
  <si>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</si>
  <si>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</si>
  <si>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</si>
  <si>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</si>
  <si>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</si>
  <si>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</si>
  <si>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</si>
  <si>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</si>
  <si>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</si>
  <si>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</si>
  <si>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</si>
  <si>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</si>
  <si>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</si>
  <si>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</si>
  <si>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</si>
  <si>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</si>
  <si>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</si>
  <si>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</si>
  <si>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</si>
  <si>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</si>
  <si>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</si>
  <si>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</si>
  <si>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</si>
  <si>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</si>
  <si>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</si>
  <si>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</si>
  <si>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</si>
  <si>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</si>
  <si>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</si>
  <si>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</si>
  <si>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</si>
  <si>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</si>
  <si>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</si>
  <si>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</si>
  <si>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</si>
  <si>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</si>
  <si>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</si>
  <si>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</si>
  <si>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</si>
  <si>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</si>
  <si>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</si>
  <si>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</si>
  <si>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</si>
  <si>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</si>
  <si>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</si>
  <si>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</si>
  <si>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</si>
  <si>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</si>
  <si>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</si>
  <si>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</si>
  <si>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</si>
  <si>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</si>
  <si>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</si>
  <si>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</si>
  <si>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</si>
  <si>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</si>
  <si>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</si>
  <si>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</si>
  <si>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</si>
  <si>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</si>
  <si>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</si>
  <si>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</si>
  <si>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</si>
  <si>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</si>
  <si>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</si>
  <si>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</si>
  <si>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</si>
  <si>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</si>
  <si>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</si>
  <si>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</si>
  <si>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</si>
  <si>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</si>
  <si>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</si>
  <si>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</si>
  <si>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</si>
  <si>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</si>
  <si>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</si>
  <si>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</si>
  <si>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</si>
  <si>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</si>
  <si>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</si>
  <si>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</si>
  <si>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</si>
  <si>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</si>
  <si>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</si>
  <si>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</si>
  <si>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</si>
  <si>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</si>
  <si>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</si>
  <si>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</si>
  <si>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</si>
  <si>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</si>
  <si>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</si>
  <si>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</si>
  <si>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</si>
  <si>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</si>
  <si>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</si>
  <si>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</si>
  <si>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</si>
  <si>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</si>
  <si>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</si>
  <si>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</si>
  <si>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</si>
  <si>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</si>
  <si>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</si>
  <si>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</si>
  <si>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</si>
  <si>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</si>
  <si>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</si>
  <si>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</si>
  <si>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</si>
  <si>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</si>
  <si>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</si>
  <si>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</si>
  <si>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</si>
  <si>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</si>
  <si>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</si>
  <si>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</si>
  <si>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</si>
  <si>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</si>
  <si>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</si>
  <si>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</si>
  <si>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</si>
  <si>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</si>
  <si>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</si>
  <si>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</si>
  <si>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</si>
  <si>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</si>
  <si>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</si>
  <si>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</si>
  <si>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</si>
  <si>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</si>
  <si>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</si>
  <si>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</si>
  <si>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</si>
  <si>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</si>
  <si>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</si>
  <si>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</si>
  <si>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</si>
  <si>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</si>
  <si>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</si>
  <si>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</si>
  <si>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</si>
  <si>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</si>
  <si>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</si>
  <si>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</si>
  <si>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</si>
  <si>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</si>
  <si>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</si>
  <si>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</si>
  <si>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</si>
  <si>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</si>
  <si>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</si>
  <si>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</si>
  <si>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</si>
  <si>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</si>
  <si>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</si>
  <si>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</si>
  <si>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</si>
  <si>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</si>
  <si>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</si>
  <si>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</si>
  <si>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</si>
  <si>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</si>
  <si>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</si>
  <si>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</si>
  <si>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</si>
  <si>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</si>
  <si>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</si>
  <si>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</si>
  <si>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</si>
  <si>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</si>
  <si>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</si>
  <si>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</si>
  <si>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</si>
  <si>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</si>
  <si>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</si>
  <si>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</si>
  <si>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</si>
  <si>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</si>
  <si>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</si>
  <si>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</si>
  <si>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</si>
  <si>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</si>
  <si>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</si>
  <si>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</si>
  <si>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</si>
  <si>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</si>
  <si>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</si>
  <si>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</si>
  <si>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</si>
  <si>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</si>
  <si>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</si>
  <si>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</si>
  <si>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</si>
  <si>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</si>
  <si>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</si>
  <si>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</si>
  <si>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</si>
  <si>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</si>
  <si>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</si>
  <si>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</si>
  <si>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</si>
  <si>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</si>
  <si>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</si>
  <si>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</si>
  <si>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</si>
  <si>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</si>
  <si>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</si>
  <si>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</si>
  <si>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</si>
  <si>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</si>
  <si>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</si>
  <si>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</si>
  <si>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</si>
  <si>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</si>
  <si>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</si>
  <si>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</si>
  <si>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</si>
  <si>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</si>
  <si>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</si>
  <si>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</si>
  <si>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</si>
  <si>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</si>
  <si>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</si>
  <si>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</si>
  <si>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</si>
  <si>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</si>
  <si>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</si>
  <si>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</si>
  <si>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</si>
  <si>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</si>
  <si>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</si>
  <si>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</si>
  <si>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</si>
  <si>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</si>
  <si>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</si>
  <si>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</si>
  <si>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</si>
  <si>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</si>
  <si>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</si>
  <si>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</si>
  <si>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</si>
  <si>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</si>
  <si>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</si>
  <si>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</si>
  <si>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</si>
  <si>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</si>
  <si>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</si>
  <si>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</si>
  <si>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</si>
  <si>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</si>
  <si>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</si>
  <si>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</si>
  <si>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</si>
  <si>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</si>
  <si>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</si>
  <si>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</si>
  <si>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</si>
  <si>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</si>
  <si>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</si>
  <si>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</si>
  <si>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</si>
  <si>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</si>
  <si>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</si>
  <si>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</si>
  <si>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</si>
  <si>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</si>
  <si>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</si>
  <si>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</si>
  <si>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</si>
  <si>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</si>
  <si>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</si>
  <si>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</si>
  <si>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</si>
  <si>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</si>
  <si>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</si>
  <si>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</si>
  <si>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</si>
  <si>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</si>
  <si>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</si>
  <si>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</si>
  <si>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</si>
  <si>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</si>
  <si>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</si>
  <si>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</si>
  <si>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</si>
  <si>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</si>
  <si>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</si>
  <si>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</si>
  <si>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</si>
  <si>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</si>
  <si>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</si>
  <si>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</si>
  <si>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</si>
  <si>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</si>
  <si>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</si>
  <si>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</si>
  <si>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</si>
  <si>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</si>
  <si>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</si>
  <si>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</si>
  <si>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</si>
  <si>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</si>
  <si>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</si>
  <si>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</si>
  <si>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</si>
  <si>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</si>
  <si>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</si>
  <si>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</si>
  <si>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</si>
  <si>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</si>
  <si>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</si>
  <si>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</si>
  <si>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</si>
  <si>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</si>
  <si>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</si>
  <si>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</si>
  <si>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</si>
  <si>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</si>
  <si>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</si>
  <si>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</si>
  <si>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</si>
  <si>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</si>
  <si>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</si>
  <si>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</si>
  <si>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</si>
  <si>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</si>
  <si>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</si>
  <si>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</si>
  <si>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</si>
  <si>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</si>
  <si>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</si>
  <si>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</si>
  <si>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</si>
  <si>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</si>
  <si>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</si>
  <si>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</si>
  <si>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</si>
  <si>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</si>
  <si>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</si>
  <si>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</si>
  <si>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</si>
  <si>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</si>
  <si>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</si>
  <si>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</si>
  <si>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</si>
  <si>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</si>
  <si>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</si>
  <si>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</si>
  <si>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</si>
  <si>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</si>
  <si>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</si>
  <si>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</si>
  <si>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</si>
  <si>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</si>
  <si>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</si>
  <si>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</si>
  <si>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</si>
  <si>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</si>
  <si>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</si>
  <si>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</si>
  <si>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</si>
  <si>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</si>
  <si>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</si>
  <si>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</si>
  <si>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</si>
  <si>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</si>
  <si>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</si>
  <si>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</si>
  <si>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</si>
  <si>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</si>
  <si>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</si>
  <si>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</si>
  <si>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</si>
  <si>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</si>
  <si>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</si>
  <si>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</si>
  <si>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</si>
  <si>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</si>
  <si>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</si>
  <si>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</si>
  <si>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</si>
  <si>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</si>
  <si>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</si>
  <si>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</si>
  <si>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</si>
  <si>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</si>
  <si>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</si>
  <si>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</si>
  <si>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</si>
  <si>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</si>
  <si>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</si>
  <si>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</si>
  <si>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</si>
  <si>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</si>
  <si>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</si>
  <si>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</si>
  <si>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</si>
  <si>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</si>
  <si>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</si>
  <si>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</si>
  <si>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</si>
  <si>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</si>
  <si>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</si>
  <si>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</si>
  <si>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</si>
  <si>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</si>
  <si>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</si>
  <si>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</si>
  <si>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</si>
  <si>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</si>
  <si>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</si>
  <si>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</si>
  <si>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</si>
  <si>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</si>
  <si>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</si>
  <si>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</si>
  <si>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</si>
  <si>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</si>
  <si>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</si>
  <si>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</si>
  <si>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</si>
  <si>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</si>
  <si>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</si>
  <si>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</si>
  <si>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</si>
  <si>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</si>
  <si>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</si>
  <si>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</si>
  <si>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</si>
  <si>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</si>
  <si>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</si>
  <si>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</si>
  <si>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</si>
  <si>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</si>
  <si>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</si>
  <si>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</si>
  <si>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</si>
  <si>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</si>
  <si>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</si>
  <si>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</si>
  <si>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</si>
  <si>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</si>
  <si>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</si>
  <si>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</si>
  <si>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</si>
  <si>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</si>
  <si>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</si>
  <si>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</si>
  <si>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</si>
  <si>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</si>
  <si>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</si>
  <si>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</si>
  <si>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</si>
  <si>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</si>
  <si>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</si>
  <si>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</si>
  <si>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</si>
  <si>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</si>
  <si>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</si>
  <si>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</si>
  <si>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</si>
  <si>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</si>
  <si>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</si>
  <si>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</si>
  <si>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</si>
  <si>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</si>
  <si>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</si>
  <si>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</si>
  <si>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</si>
  <si>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</si>
  <si>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</si>
  <si>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</si>
  <si>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</si>
  <si>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</si>
  <si>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</si>
  <si>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</si>
  <si>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</si>
  <si>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</si>
  <si>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</si>
  <si>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</si>
  <si>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</si>
  <si>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</si>
  <si>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</si>
  <si>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</si>
  <si>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</si>
  <si>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</si>
  <si>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</si>
  <si>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</si>
  <si>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</si>
  <si>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</si>
  <si>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</si>
  <si>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</si>
  <si>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</si>
  <si>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</si>
  <si>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</si>
  <si>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</si>
  <si>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</si>
  <si>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</si>
  <si>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</si>
  <si>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</si>
  <si>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</si>
  <si>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</si>
  <si>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</si>
  <si>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</si>
  <si>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</si>
  <si>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</si>
  <si>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</si>
  <si>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</si>
  <si>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</si>
  <si>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</si>
  <si>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</si>
  <si>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</si>
  <si>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</si>
  <si>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</si>
  <si>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</si>
  <si>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</si>
  <si>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</si>
  <si>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</si>
  <si>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</si>
  <si>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</si>
  <si>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</si>
  <si>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</si>
  <si>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</si>
  <si>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</si>
  <si>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</si>
  <si>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</si>
  <si>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</si>
  <si>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</si>
  <si>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</si>
  <si>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</si>
  <si>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</si>
  <si>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</si>
  <si>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</si>
  <si>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</si>
  <si>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</si>
  <si>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</si>
  <si>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</si>
  <si>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</si>
  <si>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</si>
  <si>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</si>
  <si>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</si>
  <si>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</si>
  <si>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</si>
  <si>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</si>
  <si>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</si>
  <si>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</si>
  <si>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</si>
  <si>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</si>
  <si>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</si>
  <si>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</si>
  <si>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</si>
  <si>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</si>
  <si>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</si>
  <si>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</si>
  <si>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</si>
  <si>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</si>
  <si>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</si>
  <si>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</si>
  <si>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</si>
  <si>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</si>
  <si>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</si>
  <si>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</si>
  <si>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</si>
  <si>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</si>
  <si>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</si>
  <si>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</si>
  <si>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</si>
  <si>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</si>
  <si>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</si>
  <si>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</si>
  <si>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</si>
  <si>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</si>
  <si>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</si>
  <si>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</si>
  <si>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</si>
  <si>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</si>
  <si>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</si>
  <si>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</si>
  <si>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</si>
  <si>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</si>
  <si>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</si>
  <si>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</si>
  <si>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</si>
  <si>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</si>
  <si>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</si>
  <si>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</si>
  <si>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</si>
  <si>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</si>
  <si>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</si>
  <si>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</si>
  <si>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</si>
  <si>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</si>
  <si>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</si>
  <si>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</si>
  <si>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</si>
  <si>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</si>
  <si>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</si>
  <si>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</si>
  <si>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</si>
  <si>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</si>
  <si>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</si>
  <si>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</si>
  <si>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</si>
  <si>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</si>
  <si>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</si>
  <si>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</si>
  <si>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</si>
  <si>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</si>
  <si>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</si>
  <si>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</si>
  <si>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</si>
  <si>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</si>
  <si>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</si>
  <si>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</si>
  <si>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</si>
  <si>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</si>
  <si>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</si>
  <si>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</si>
  <si>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</si>
  <si>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</si>
  <si>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</si>
  <si>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</si>
  <si>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</si>
  <si>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</si>
  <si>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</si>
  <si>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</si>
  <si>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</si>
  <si>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</si>
  <si>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</si>
  <si>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</si>
  <si>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</si>
  <si>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</si>
  <si>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</si>
  <si>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</si>
  <si>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</si>
  <si>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</si>
  <si>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</si>
  <si>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</si>
  <si>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</si>
  <si>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</si>
  <si>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</si>
  <si>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</si>
  <si>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</si>
  <si>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</si>
  <si>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</si>
  <si>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</si>
  <si>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</si>
  <si>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</si>
  <si>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</si>
  <si>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</si>
  <si>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</si>
  <si>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</si>
  <si>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</si>
  <si>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</si>
  <si>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</si>
  <si>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</si>
  <si>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</si>
  <si>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</si>
  <si>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</si>
  <si>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</si>
  <si>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</si>
  <si>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</si>
  <si>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</si>
  <si>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</si>
  <si>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</si>
  <si>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</si>
  <si>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</si>
  <si>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</si>
  <si>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</si>
  <si>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</si>
  <si>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</si>
  <si>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</si>
  <si>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</si>
  <si>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</si>
  <si>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</si>
  <si>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</si>
  <si>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</si>
  <si>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</si>
  <si>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</si>
  <si>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</si>
  <si>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</si>
  <si>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</si>
  <si>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</si>
  <si>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</si>
  <si>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</si>
  <si>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</si>
  <si>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</si>
  <si>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</si>
  <si>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</si>
  <si>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</si>
  <si>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</si>
  <si>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</si>
  <si>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</si>
  <si>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</si>
  <si>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</si>
  <si>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</si>
  <si>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</si>
  <si>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</si>
  <si>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</si>
  <si>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</si>
  <si>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</si>
  <si>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</si>
  <si>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</si>
  <si>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</si>
  <si>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</si>
  <si>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</si>
  <si>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</si>
  <si>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</si>
  <si>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</si>
  <si>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</si>
  <si>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</si>
  <si>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</si>
  <si>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</si>
  <si>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</si>
  <si>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</si>
  <si>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</si>
  <si>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</si>
  <si>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</si>
  <si>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</si>
  <si>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</si>
  <si>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</si>
  <si>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</si>
  <si>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</si>
  <si>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</si>
  <si>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</si>
  <si>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</si>
  <si>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</si>
  <si>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</si>
  <si>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</si>
  <si>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</si>
  <si>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</si>
  <si>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</si>
  <si>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</si>
  <si>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</si>
  <si>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</si>
  <si>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</si>
  <si>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</si>
  <si>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</si>
  <si>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</si>
  <si>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</si>
  <si>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</si>
  <si>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</si>
  <si>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</si>
  <si>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</si>
  <si>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</si>
  <si>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</si>
  <si>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</si>
  <si>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</si>
  <si>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</si>
  <si>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</si>
  <si>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</si>
  <si>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</si>
  <si>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</si>
  <si>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</si>
  <si>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</si>
  <si>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</si>
  <si>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</si>
  <si>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</si>
  <si>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</si>
  <si>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</si>
  <si>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</si>
  <si>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</si>
  <si>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</si>
  <si>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</si>
  <si>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</si>
  <si>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</si>
  <si>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</si>
  <si>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</si>
  <si>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</si>
  <si>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</si>
  <si>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</si>
  <si>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</si>
  <si>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</si>
  <si>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</si>
  <si>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</si>
  <si>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</si>
  <si>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</si>
  <si>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</si>
  <si>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</si>
  <si>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</si>
  <si>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</si>
  <si>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</si>
  <si>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</si>
  <si>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</si>
  <si>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</si>
  <si>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</si>
  <si>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</si>
  <si>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</si>
  <si>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</si>
  <si>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</si>
  <si>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</si>
  <si>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</si>
  <si>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</si>
  <si>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</si>
  <si>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</si>
  <si>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</si>
  <si>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</si>
  <si>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</si>
  <si>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</si>
  <si>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</si>
  <si>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</si>
  <si>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</si>
  <si>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</si>
  <si>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</si>
  <si>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</si>
  <si>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</si>
  <si>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</si>
  <si>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</si>
  <si>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</si>
  <si>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</si>
  <si>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</si>
  <si>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</si>
  <si>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</si>
  <si>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</si>
  <si>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</si>
  <si>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</si>
  <si>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</si>
  <si>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</si>
  <si>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</si>
  <si>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</si>
  <si>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</si>
  <si>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</si>
  <si>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</si>
  <si>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</si>
  <si>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</si>
  <si>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</si>
  <si>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</si>
  <si>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</si>
  <si>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</si>
  <si>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</si>
  <si>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</si>
  <si>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</si>
  <si>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</si>
  <si>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</si>
  <si>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</si>
  <si>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</si>
  <si>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</si>
  <si>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</si>
  <si>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</si>
  <si>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</si>
  <si>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</si>
  <si>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</si>
  <si>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</si>
  <si>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</si>
  <si>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</si>
  <si>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</si>
  <si>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</si>
  <si>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</si>
  <si>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</si>
  <si>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</si>
  <si>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</si>
  <si>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</si>
  <si>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</si>
  <si>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</si>
  <si>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</si>
  <si>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</si>
  <si>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</si>
  <si>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</si>
  <si>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</si>
  <si>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</si>
  <si>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</si>
  <si>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</si>
  <si>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</si>
  <si>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</si>
  <si>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</si>
  <si>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</si>
  <si>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</si>
  <si>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</si>
  <si>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</si>
  <si>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</si>
  <si>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</si>
  <si>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</si>
  <si>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</si>
  <si>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</si>
  <si>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</si>
  <si>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</si>
  <si>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</si>
  <si>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</si>
  <si>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</si>
  <si>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</si>
  <si>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</si>
  <si>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</si>
  <si>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</si>
  <si>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</si>
  <si>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</si>
  <si>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</si>
  <si>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</si>
  <si>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</si>
  <si>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</si>
  <si>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</si>
  <si>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</si>
  <si>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</si>
  <si>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</si>
  <si>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</si>
  <si>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</si>
  <si>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</si>
  <si>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</si>
  <si>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</si>
  <si>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</si>
  <si>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</si>
  <si>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</si>
  <si>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</si>
  <si>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</si>
  <si>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</si>
  <si>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</si>
  <si>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</si>
  <si>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</si>
  <si>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</si>
  <si>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</si>
  <si>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</si>
  <si>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</si>
  <si>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</si>
  <si>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</si>
  <si>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</si>
  <si>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</si>
  <si>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</si>
  <si>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</si>
  <si>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</si>
  <si>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</si>
  <si>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</si>
  <si>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</si>
  <si>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</si>
  <si>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</si>
  <si>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</si>
  <si>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</si>
  <si>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</si>
  <si>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</si>
  <si>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</si>
  <si>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</si>
  <si>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</si>
  <si>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</si>
  <si>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</si>
  <si>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</si>
  <si>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</si>
  <si>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</si>
  <si>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</si>
  <si>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</si>
  <si>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</si>
  <si>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</si>
  <si>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</si>
  <si>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</si>
  <si>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</si>
  <si>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</si>
  <si>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</si>
  <si>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</si>
  <si>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</si>
  <si>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</si>
  <si>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</si>
  <si>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</si>
  <si>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</si>
  <si>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</si>
  <si>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</si>
  <si>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</si>
  <si>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</si>
  <si>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</si>
  <si>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</si>
  <si>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</si>
  <si>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</si>
  <si>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</si>
  <si>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</si>
  <si>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</si>
  <si>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</si>
  <si>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</si>
  <si>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</si>
  <si>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</si>
  <si>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</si>
  <si>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</si>
  <si>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</si>
  <si>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</si>
  <si>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</si>
  <si>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</si>
  <si>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</si>
  <si>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</si>
  <si>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</si>
  <si>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</si>
  <si>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</si>
  <si>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</si>
  <si>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</si>
  <si>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</si>
  <si>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</si>
  <si>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</si>
  <si>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</si>
  <si>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</si>
  <si>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</si>
  <si>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</si>
  <si>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</si>
  <si>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</si>
  <si>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</si>
  <si>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</si>
  <si>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</si>
  <si>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</si>
  <si>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</si>
  <si>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</si>
  <si>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</si>
  <si>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</si>
  <si>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</si>
  <si>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</si>
  <si>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</si>
  <si>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</si>
  <si>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</si>
  <si>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</si>
  <si>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</si>
  <si>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</si>
  <si>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</si>
  <si>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</si>
  <si>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</si>
  <si>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</si>
  <si>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</si>
  <si>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</si>
  <si>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</si>
  <si>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</si>
  <si>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</si>
  <si>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</si>
  <si>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</si>
  <si>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</si>
  <si>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</si>
  <si>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</si>
  <si>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</si>
  <si>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</si>
  <si>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</si>
  <si>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</si>
  <si>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</si>
  <si>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</si>
  <si>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</si>
  <si>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</si>
  <si>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</si>
  <si>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</si>
  <si>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</si>
  <si>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</si>
  <si>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</si>
  <si>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</si>
  <si>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</si>
  <si>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</si>
  <si>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</si>
  <si>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</si>
  <si>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</si>
  <si>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</si>
  <si>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</si>
  <si>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</si>
  <si>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</si>
  <si>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</si>
  <si>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</si>
  <si>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</si>
  <si>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</si>
  <si>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</si>
  <si>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</si>
  <si>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</si>
  <si>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</si>
  <si>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</si>
  <si>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</si>
  <si>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</si>
  <si>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</si>
  <si>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</si>
  <si>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</si>
  <si>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</si>
  <si>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</si>
  <si>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</si>
  <si>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</si>
  <si>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</si>
  <si>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</si>
  <si>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</si>
  <si>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</si>
  <si>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</si>
  <si>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</si>
  <si>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</si>
  <si>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</si>
  <si>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</si>
  <si>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</si>
  <si>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</si>
  <si>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</si>
  <si>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</si>
  <si>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</si>
  <si>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</si>
  <si>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</si>
  <si>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</si>
  <si>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</si>
  <si>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</si>
  <si>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</si>
  <si>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</si>
  <si>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</si>
  <si>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</si>
  <si>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</si>
  <si>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</si>
  <si>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</si>
  <si>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</si>
  <si>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</si>
  <si>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</si>
  <si>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</si>
  <si>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</si>
  <si>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</si>
  <si>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</si>
  <si>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</si>
  <si>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</si>
  <si>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</si>
  <si>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</si>
  <si>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</si>
  <si>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</si>
  <si>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</si>
  <si>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</si>
  <si>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</si>
  <si>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</si>
  <si>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</si>
  <si>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</si>
  <si>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</si>
  <si>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</si>
  <si>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</si>
  <si>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</si>
  <si>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</si>
  <si>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</si>
  <si>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</si>
  <si>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</si>
  <si>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</si>
  <si>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</si>
  <si>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</si>
  <si>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</si>
  <si>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</si>
  <si>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</si>
  <si>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</si>
  <si>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</si>
  <si>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</si>
  <si>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</si>
  <si>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</si>
  <si>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</si>
  <si>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</si>
  <si>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</si>
  <si>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</si>
  <si>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</si>
  <si>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</si>
  <si>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</si>
  <si>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</si>
  <si>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</si>
  <si>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</si>
  <si>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</si>
  <si>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</si>
  <si>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</si>
  <si>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</si>
  <si>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</si>
  <si>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</si>
  <si>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</si>
  <si>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</si>
  <si>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</si>
  <si>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</si>
  <si>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</si>
  <si>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</si>
  <si>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</si>
  <si>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</si>
  <si>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</si>
  <si>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</si>
  <si>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</si>
  <si>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</si>
  <si>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</si>
  <si>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</si>
  <si>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</si>
  <si>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</si>
  <si>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</si>
  <si>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</si>
  <si>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</si>
  <si>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</si>
  <si>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</si>
  <si>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</si>
  <si>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</si>
  <si>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</si>
  <si>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</si>
  <si>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</si>
  <si>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</si>
  <si>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</si>
  <si>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</si>
  <si>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</si>
  <si>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</si>
  <si>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</si>
  <si>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</si>
  <si>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</si>
  <si>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</si>
  <si>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</si>
  <si>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</si>
  <si>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</si>
  <si>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</si>
  <si>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</si>
  <si>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</si>
  <si>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</si>
  <si>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</si>
  <si>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</si>
  <si>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</si>
  <si>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</si>
  <si>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</si>
  <si>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</si>
  <si>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</si>
  <si>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</si>
  <si>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</si>
  <si>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</si>
  <si>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</si>
  <si>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</si>
  <si>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</si>
  <si>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</si>
  <si>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</si>
  <si>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</si>
  <si>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</si>
  <si>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</si>
  <si>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</si>
  <si>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</si>
  <si>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</si>
  <si>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</si>
  <si>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</si>
  <si>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</si>
  <si>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</si>
  <si>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</si>
  <si>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</si>
  <si>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</si>
  <si>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</si>
  <si>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</si>
  <si>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</si>
  <si>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</si>
  <si>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</si>
  <si>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</si>
  <si>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</si>
  <si>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</si>
  <si>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</si>
  <si>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</si>
  <si>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</si>
  <si>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</si>
  <si>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</si>
  <si>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</si>
  <si>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</si>
  <si>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</si>
  <si>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</si>
  <si>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</si>
  <si>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</si>
  <si>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</si>
  <si>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</si>
  <si>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</si>
  <si>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</si>
  <si>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</si>
  <si>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</si>
  <si>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</si>
  <si>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</si>
  <si>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</si>
  <si>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</si>
  <si>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</si>
  <si>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</si>
  <si>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</si>
  <si>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</si>
  <si>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</si>
  <si>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</si>
  <si>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</si>
  <si>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</si>
  <si>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</si>
  <si>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</si>
  <si>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</si>
  <si>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</si>
  <si>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</si>
  <si>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</si>
  <si>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</si>
  <si>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</si>
  <si>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</si>
  <si>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</si>
  <si>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</si>
  <si>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</si>
  <si>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</si>
  <si>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</si>
  <si>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</si>
  <si>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</si>
  <si>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</si>
  <si>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</si>
  <si>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</si>
  <si>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</si>
  <si>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</si>
  <si>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</si>
  <si>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</si>
  <si>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</si>
  <si>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</si>
  <si>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</si>
  <si>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</si>
  <si>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</si>
  <si>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</si>
  <si>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</si>
  <si>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</si>
  <si>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</si>
  <si>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</si>
  <si>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</si>
  <si>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</si>
  <si>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</si>
  <si>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</si>
  <si>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</si>
  <si>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</si>
  <si>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</si>
  <si>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</si>
  <si>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</si>
  <si>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</si>
  <si>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</si>
  <si>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</si>
  <si>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</si>
  <si>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</si>
  <si>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</si>
  <si>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</si>
  <si>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</si>
  <si>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</si>
  <si>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</si>
  <si>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</si>
  <si>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</si>
  <si>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</si>
  <si>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</si>
  <si>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</si>
  <si>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</si>
  <si>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</si>
  <si>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</si>
  <si>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</si>
  <si>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</si>
  <si>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</si>
  <si>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</si>
  <si>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</si>
  <si>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</si>
  <si>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</si>
  <si>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</si>
  <si>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</si>
  <si>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</si>
  <si>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</si>
  <si>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</si>
  <si>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</si>
  <si>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</si>
  <si>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</si>
  <si>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</si>
  <si>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</si>
  <si>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</si>
  <si>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</si>
  <si>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</si>
  <si>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</si>
  <si>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</si>
  <si>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</si>
  <si>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</si>
  <si>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</si>
  <si>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</si>
  <si>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</si>
  <si>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</si>
  <si>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</si>
  <si>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</si>
  <si>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</si>
  <si>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</si>
  <si>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</si>
  <si>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</si>
  <si>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</si>
  <si>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</si>
  <si>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</si>
  <si>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</si>
  <si>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</si>
  <si>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</si>
  <si>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</si>
  <si>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</si>
  <si>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</si>
  <si>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</si>
  <si>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</si>
  <si>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</si>
  <si>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</si>
  <si>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</si>
  <si>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</si>
  <si>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</si>
  <si>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</si>
  <si>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</si>
  <si>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</si>
  <si>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</si>
  <si>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</si>
  <si>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</si>
  <si>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</si>
  <si>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</si>
  <si>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</si>
  <si>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</si>
  <si>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</si>
  <si>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</si>
  <si>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</si>
  <si>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</si>
  <si>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</si>
  <si>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</si>
  <si>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</si>
  <si>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</si>
  <si>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</si>
  <si>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</si>
  <si>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</si>
  <si>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</si>
  <si>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</si>
  <si>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</si>
  <si>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</si>
  <si>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</si>
  <si>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</si>
  <si>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</si>
  <si>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</si>
  <si>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</si>
  <si>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</si>
  <si>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</si>
  <si>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</si>
  <si>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</si>
  <si>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</si>
  <si>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</si>
  <si>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</si>
  <si>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</si>
  <si>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</si>
  <si>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</si>
  <si>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</si>
  <si>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</si>
  <si>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</si>
  <si>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</si>
  <si>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</si>
  <si>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</si>
  <si>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</si>
  <si>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</si>
  <si>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</si>
  <si>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</si>
  <si>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</si>
  <si>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</si>
  <si>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</si>
  <si>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</si>
  <si>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</si>
  <si>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</si>
  <si>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</si>
  <si>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</si>
  <si>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</si>
  <si>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</si>
  <si>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</si>
  <si>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</si>
  <si>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</si>
  <si>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</si>
  <si>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</si>
  <si>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</si>
  <si>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</si>
  <si>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</si>
  <si>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</si>
  <si>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</si>
  <si>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</si>
  <si>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</si>
  <si>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</si>
  <si>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</si>
  <si>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</si>
  <si>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</si>
  <si>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</si>
  <si>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</si>
  <si>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</si>
  <si>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</si>
  <si>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</si>
  <si>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</si>
  <si>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</si>
  <si>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</si>
  <si>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</si>
  <si>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</si>
  <si>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</si>
  <si>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</si>
  <si>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</si>
  <si>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</si>
  <si>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</si>
  <si>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</si>
  <si>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</si>
  <si>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</si>
  <si>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</si>
  <si>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</si>
  <si>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</si>
  <si>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</si>
  <si>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</si>
  <si>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</si>
  <si>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</si>
  <si>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</si>
  <si>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</si>
  <si>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</si>
  <si>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</si>
  <si>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</si>
  <si>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</si>
  <si>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</si>
  <si>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</si>
  <si>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</si>
  <si>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</si>
  <si>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</si>
  <si>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</si>
  <si>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</si>
  <si>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</si>
  <si>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</si>
  <si>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</si>
  <si>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</si>
  <si>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</si>
  <si>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</si>
  <si>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</si>
  <si>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</si>
  <si>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</si>
  <si>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</si>
  <si>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</si>
  <si>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</si>
  <si>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</si>
  <si>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</si>
  <si>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</si>
  <si>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</si>
  <si>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</si>
  <si>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</si>
  <si>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</si>
  <si>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</si>
  <si>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</si>
  <si>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</si>
  <si>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</si>
  <si>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</si>
  <si>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</si>
  <si>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</si>
  <si>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</si>
  <si>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</si>
  <si>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</si>
  <si>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</si>
  <si>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</si>
  <si>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</si>
  <si>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</si>
  <si>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</si>
  <si>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</si>
  <si>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</si>
  <si>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</si>
  <si>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</si>
  <si>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</si>
  <si>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</si>
  <si>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</si>
  <si>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</si>
  <si>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</si>
  <si>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</si>
  <si>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</si>
  <si>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</si>
  <si>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</si>
  <si>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</si>
  <si>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</si>
  <si>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</si>
  <si>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</si>
  <si>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</si>
  <si>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</si>
  <si>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</si>
  <si>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</si>
  <si>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</si>
  <si>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</si>
  <si>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</si>
  <si>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</si>
  <si>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</si>
  <si>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</si>
  <si>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</si>
  <si>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</si>
  <si>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</si>
  <si>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</si>
  <si>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</si>
  <si>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</si>
  <si>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</si>
  <si>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</si>
  <si>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</si>
  <si>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</si>
  <si>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</si>
  <si>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</si>
  <si>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</si>
  <si>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</si>
  <si>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</si>
  <si>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</si>
  <si>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</si>
  <si>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</si>
  <si>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</si>
  <si>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</si>
  <si>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</si>
  <si>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</si>
  <si>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</si>
  <si>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</si>
  <si>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</si>
  <si>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</si>
  <si>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</si>
  <si>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</si>
  <si>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</si>
  <si>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</si>
  <si>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</si>
  <si>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</si>
  <si>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</si>
  <si>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</si>
  <si>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</si>
  <si>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</si>
  <si>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</si>
  <si>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</si>
  <si>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</si>
  <si>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</si>
  <si>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</si>
  <si>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</si>
  <si>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</si>
  <si>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</si>
  <si>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</si>
  <si>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</si>
  <si>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</si>
  <si>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</si>
  <si>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</si>
  <si>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</si>
  <si>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</si>
  <si>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</si>
  <si>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</si>
  <si>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</si>
  <si>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</si>
  <si>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</si>
  <si>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</si>
  <si>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</si>
  <si>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</si>
  <si>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</si>
  <si>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</si>
  <si>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</si>
  <si>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</si>
  <si>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</si>
  <si>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</si>
  <si>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</si>
  <si>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</si>
  <si>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</si>
  <si>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</si>
  <si>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</si>
  <si>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</si>
  <si>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</si>
  <si>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</si>
  <si>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</si>
  <si>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</si>
  <si>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</si>
  <si>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</si>
  <si>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</si>
  <si>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</si>
  <si>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</si>
  <si>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</si>
  <si>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</si>
  <si>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</si>
  <si>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</si>
  <si>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</si>
  <si>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</si>
  <si>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</si>
  <si>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</si>
  <si>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</si>
  <si>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</si>
  <si>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</si>
  <si>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</si>
  <si>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</si>
  <si>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</si>
  <si>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</si>
  <si>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</si>
  <si>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</si>
  <si>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</si>
  <si>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</si>
  <si>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</si>
  <si>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</si>
  <si>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</si>
  <si>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</si>
  <si>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</si>
  <si>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</si>
  <si>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</si>
  <si>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</si>
  <si>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</si>
  <si>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</si>
  <si>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</si>
  <si>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</si>
  <si>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</si>
  <si>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</si>
  <si>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</si>
  <si>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</si>
  <si>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</si>
  <si>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</si>
  <si>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</si>
  <si>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</si>
  <si>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</si>
  <si>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</si>
  <si>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</si>
  <si>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</si>
  <si>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</si>
  <si>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</si>
  <si>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</si>
  <si>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</si>
  <si>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</si>
  <si>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</si>
  <si>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</si>
  <si>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</si>
  <si>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</si>
  <si>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</si>
  <si>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</si>
  <si>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</si>
  <si>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</si>
  <si>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</si>
  <si>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</si>
  <si>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</si>
  <si>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</si>
  <si>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</si>
  <si>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</si>
  <si>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</si>
  <si>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</si>
  <si>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</si>
  <si>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</si>
  <si>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</si>
  <si>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</si>
  <si>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</si>
  <si>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</si>
  <si>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</si>
  <si>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</si>
  <si>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</si>
  <si>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</si>
  <si>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</si>
  <si>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</si>
  <si>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</si>
  <si>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</si>
  <si>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</si>
  <si>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</si>
  <si>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</si>
  <si>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</si>
  <si>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</si>
  <si>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</si>
  <si>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</si>
  <si>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</si>
  <si>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</si>
  <si>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</si>
  <si>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</si>
  <si>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</si>
  <si>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</si>
  <si>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</si>
  <si>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</si>
  <si>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</si>
  <si>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</si>
  <si>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</si>
  <si>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</si>
  <si>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</si>
  <si>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</si>
  <si>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</si>
  <si>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</si>
  <si>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</si>
  <si>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</si>
  <si>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</si>
  <si>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</si>
  <si>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</si>
  <si>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</si>
  <si>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</si>
  <si>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</si>
  <si>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</si>
  <si>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</si>
  <si>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</si>
  <si>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</si>
  <si>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</si>
  <si>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</si>
  <si>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</si>
  <si>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</si>
  <si>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</si>
  <si>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</si>
  <si>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</si>
  <si>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</si>
  <si>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</si>
  <si>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</si>
  <si>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</si>
  <si>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</si>
  <si>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</si>
  <si>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</si>
  <si>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</si>
  <si>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</si>
  <si>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</si>
  <si>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</si>
  <si>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</si>
  <si>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</si>
  <si>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</si>
  <si>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</si>
  <si>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</si>
  <si>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</si>
  <si>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</si>
  <si>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</si>
  <si>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</si>
  <si>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</si>
  <si>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</si>
  <si>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</si>
  <si>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</si>
  <si>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</si>
  <si>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</si>
  <si>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</si>
  <si>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</si>
  <si>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</si>
  <si>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</si>
  <si>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</si>
  <si>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</si>
  <si>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</si>
  <si>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</si>
  <si>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</si>
  <si>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</si>
  <si>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</si>
  <si>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</si>
  <si>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</si>
  <si>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</si>
  <si>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</si>
  <si>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</si>
  <si>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</si>
  <si>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</si>
  <si>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</si>
  <si>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</si>
  <si>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</si>
  <si>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</si>
  <si>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</si>
  <si>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</si>
  <si>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</si>
  <si>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</si>
  <si>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</si>
  <si>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</si>
  <si>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</si>
  <si>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</si>
  <si>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</si>
  <si>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</si>
  <si>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</si>
  <si>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</si>
  <si>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</si>
  <si>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</si>
  <si>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</si>
  <si>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</si>
  <si>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</si>
  <si>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</si>
  <si>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</si>
  <si>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</si>
  <si>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</si>
  <si>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</si>
  <si>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</si>
  <si>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</si>
  <si>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</si>
  <si>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</si>
  <si>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</si>
  <si>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</si>
  <si>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</si>
  <si>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</si>
  <si>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</si>
  <si>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</si>
  <si>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</si>
  <si>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</si>
  <si>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</si>
  <si>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</si>
  <si>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</si>
  <si>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</si>
  <si>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</si>
  <si>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</si>
  <si>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</si>
  <si>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</si>
  <si>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</si>
  <si>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</si>
  <si>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</si>
  <si>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</si>
  <si>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</si>
  <si>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</si>
  <si>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</si>
  <si>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</si>
  <si>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</si>
  <si>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</si>
  <si>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</si>
  <si>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</si>
  <si>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</si>
  <si>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</si>
  <si>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</si>
  <si>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</si>
  <si>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</si>
  <si>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</si>
  <si>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</si>
  <si>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</si>
  <si>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</si>
  <si>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</si>
  <si>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</si>
  <si>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</si>
  <si>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</si>
  <si>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</si>
  <si>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</si>
  <si>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</si>
  <si>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</si>
  <si>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</si>
  <si>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</si>
  <si>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</si>
  <si>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</si>
  <si>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</si>
  <si>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</si>
  <si>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</si>
  <si>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</si>
  <si>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</si>
  <si>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</si>
  <si>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</si>
  <si>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</si>
  <si>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</si>
  <si>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</si>
  <si>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</si>
  <si>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</si>
  <si>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</si>
  <si>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</si>
  <si>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</si>
  <si>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</si>
  <si>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</si>
  <si>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</si>
  <si>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</si>
  <si>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</si>
  <si>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</si>
  <si>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</si>
  <si>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</si>
  <si>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</si>
  <si>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</si>
  <si>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</si>
  <si>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</si>
  <si>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</si>
  <si>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</si>
  <si>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</si>
  <si>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</si>
  <si>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</si>
  <si>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</si>
  <si>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</si>
  <si>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</si>
  <si>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</si>
  <si>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</si>
  <si>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</si>
  <si>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</si>
  <si>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</si>
  <si>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</si>
  <si>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</si>
  <si>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</si>
  <si>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</si>
  <si>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</si>
  <si>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</si>
  <si>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</si>
  <si>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</si>
  <si>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</si>
  <si>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</si>
  <si>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</si>
  <si>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</si>
  <si>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</si>
  <si>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</si>
  <si>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</si>
  <si>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</si>
  <si>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</si>
  <si>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</si>
  <si>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</si>
  <si>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</si>
  <si>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</si>
  <si>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</si>
  <si>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</si>
  <si>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</si>
  <si>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</si>
  <si>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</si>
  <si>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</si>
  <si>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</si>
  <si>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</si>
  <si>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</si>
  <si>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</si>
  <si>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</si>
  <si>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</si>
  <si>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</si>
  <si>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</si>
  <si>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</si>
  <si>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</si>
  <si>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</si>
  <si>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</si>
  <si>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</si>
  <si>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</si>
  <si>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</si>
  <si>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</si>
  <si>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</si>
  <si>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</si>
  <si>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</si>
  <si>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</si>
  <si>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</si>
  <si>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</si>
  <si>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</si>
  <si>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</si>
  <si>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</si>
  <si>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</si>
  <si>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</si>
  <si>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</si>
  <si>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</si>
  <si>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</si>
  <si>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</si>
  <si>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</si>
  <si>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</si>
  <si>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</si>
  <si>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</si>
  <si>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</si>
  <si>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</si>
  <si>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</si>
  <si>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</si>
  <si>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</si>
  <si>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</si>
  <si>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</si>
  <si>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</si>
  <si>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</si>
  <si>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</si>
  <si>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</si>
  <si>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</si>
  <si>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</si>
  <si>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</si>
  <si>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</si>
  <si>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</si>
  <si>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</si>
  <si>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</si>
  <si>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</si>
  <si>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</si>
  <si>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</si>
  <si>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</si>
  <si>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</si>
  <si>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</si>
  <si>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</si>
  <si>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</si>
  <si>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</si>
  <si>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</si>
  <si>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</si>
  <si>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</si>
  <si>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</si>
  <si>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</si>
  <si>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</si>
  <si>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</si>
  <si>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</si>
  <si>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</si>
  <si>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</si>
  <si>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</si>
  <si>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</si>
  <si>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</si>
  <si>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</si>
  <si>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</si>
  <si>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</si>
  <si>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</si>
  <si>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</si>
  <si>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</si>
  <si>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</si>
  <si>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</si>
  <si>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</si>
  <si>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</si>
  <si>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</si>
  <si>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</si>
  <si>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</si>
  <si>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</si>
  <si>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</si>
  <si>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</si>
  <si>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</si>
  <si>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</si>
  <si>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</si>
  <si>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</si>
  <si>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</si>
  <si>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</si>
  <si>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</si>
  <si>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</si>
  <si>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</si>
  <si>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</si>
  <si>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</si>
  <si>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</si>
  <si>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</si>
  <si>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</si>
  <si>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</si>
  <si>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</si>
  <si>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</si>
  <si>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</si>
  <si>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</si>
  <si>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</si>
  <si>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</si>
  <si>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</si>
  <si>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</si>
  <si>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</si>
  <si>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</si>
  <si>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</si>
  <si>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</si>
  <si>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</si>
  <si>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</si>
  <si>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</si>
  <si>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</si>
  <si>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</si>
  <si>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</si>
  <si>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</si>
  <si>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</si>
  <si>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</si>
  <si>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</si>
  <si>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</si>
  <si>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</si>
  <si>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</si>
  <si>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</si>
  <si>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</si>
  <si>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</si>
  <si>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</si>
  <si>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</si>
  <si>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</si>
  <si>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</si>
  <si>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</si>
  <si>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</si>
  <si>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</si>
  <si>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</si>
  <si>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</si>
  <si>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</si>
  <si>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</si>
  <si>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</si>
  <si>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</si>
  <si>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</si>
  <si>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</si>
  <si>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</si>
  <si>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</si>
  <si>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</si>
  <si>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</si>
  <si>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</si>
  <si>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</si>
  <si>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</si>
  <si>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</si>
  <si>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</si>
  <si>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</si>
  <si>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</si>
  <si>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</si>
  <si>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</si>
  <si>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</si>
  <si>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</si>
  <si>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</si>
  <si>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</si>
  <si>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</si>
  <si>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</si>
  <si>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</si>
  <si>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</si>
  <si>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</si>
  <si>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</si>
  <si>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</si>
  <si>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</si>
  <si>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</si>
  <si>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</si>
  <si>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</si>
  <si>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</si>
  <si>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</si>
  <si>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</si>
  <si>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</si>
  <si>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</si>
  <si>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</si>
  <si>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</si>
  <si>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</si>
  <si>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</si>
  <si>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</si>
  <si>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</si>
  <si>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</si>
  <si>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</si>
  <si>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</si>
  <si>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</si>
  <si>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</si>
  <si>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</si>
  <si>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</si>
  <si>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</si>
  <si>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</si>
  <si>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</si>
  <si>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</si>
  <si>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</si>
  <si>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</si>
  <si>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</si>
  <si>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</si>
  <si>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</si>
  <si>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</si>
  <si>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</si>
  <si>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</si>
  <si>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</si>
  <si>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</si>
  <si>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</si>
  <si>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</si>
  <si>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</si>
  <si>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</si>
  <si>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</si>
  <si>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</si>
  <si>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</si>
  <si>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</si>
  <si>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</si>
  <si>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</si>
  <si>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</si>
  <si>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</si>
  <si>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</si>
  <si>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</si>
  <si>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</si>
  <si>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</si>
  <si>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</si>
  <si>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</si>
  <si>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</si>
  <si>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</si>
  <si>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</si>
  <si>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</si>
  <si>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</si>
  <si>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</si>
  <si>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</si>
  <si>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</si>
  <si>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</si>
  <si>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</si>
  <si>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</si>
  <si>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</si>
  <si>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</si>
  <si>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</si>
  <si>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</si>
  <si>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</si>
  <si>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</si>
  <si>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</si>
  <si>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</si>
  <si>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</si>
  <si>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</si>
  <si>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</si>
  <si>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</si>
  <si>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</si>
  <si>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</si>
  <si>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</si>
  <si>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</si>
  <si>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</si>
  <si>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</si>
  <si>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</si>
  <si>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</si>
  <si>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</si>
  <si>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</si>
  <si>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</si>
  <si>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</si>
  <si>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</si>
  <si>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</si>
  <si>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</si>
  <si>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</si>
  <si>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</si>
  <si>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</si>
  <si>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</si>
  <si>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</si>
  <si>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</si>
  <si>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</si>
  <si>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</si>
  <si>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</si>
  <si>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</si>
  <si>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</si>
  <si>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</si>
  <si>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</si>
  <si>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</si>
  <si>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</si>
  <si>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</si>
  <si>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</si>
  <si>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</si>
  <si>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</si>
  <si>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</si>
  <si>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</si>
  <si>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</si>
  <si>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</si>
  <si>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</si>
  <si>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</si>
  <si>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</si>
  <si>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</si>
  <si>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</si>
  <si>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</si>
  <si>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</si>
  <si>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</si>
  <si>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</si>
  <si>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</si>
  <si>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</si>
  <si>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</si>
  <si>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</si>
  <si>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</si>
  <si>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</si>
  <si>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</si>
  <si>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</si>
  <si>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</si>
  <si>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</si>
  <si>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</si>
  <si>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</si>
  <si>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</si>
  <si>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</si>
  <si>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</si>
  <si>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</si>
  <si>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</si>
  <si>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</si>
  <si>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</si>
  <si>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</si>
  <si>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</si>
  <si>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</si>
  <si>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</si>
  <si>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</si>
  <si>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</si>
  <si>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</si>
  <si>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</si>
  <si>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</si>
  <si>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</si>
  <si>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</si>
  <si>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</si>
  <si>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</si>
  <si>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</si>
  <si>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</si>
  <si>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</si>
  <si>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</si>
  <si>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</si>
  <si>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</si>
  <si>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</si>
  <si>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</si>
  <si>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</si>
  <si>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</si>
  <si>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</si>
  <si>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</si>
  <si>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</si>
  <si>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</si>
  <si>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</si>
  <si>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</si>
  <si>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</si>
  <si>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</si>
  <si>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</si>
  <si>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</si>
  <si>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</si>
  <si>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</si>
  <si>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</si>
  <si>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</si>
  <si>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</si>
  <si>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</si>
  <si>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</si>
  <si>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</si>
  <si>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</si>
  <si>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</si>
  <si>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</si>
  <si>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</si>
  <si>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</si>
  <si>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</si>
  <si>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</si>
  <si>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</si>
  <si>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</si>
  <si>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</si>
  <si>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</si>
  <si>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</si>
  <si>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</si>
  <si>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</si>
  <si>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</si>
  <si>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</si>
  <si>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</si>
  <si>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</si>
  <si>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</si>
  <si>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</si>
  <si>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</si>
  <si>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</si>
  <si>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</si>
  <si>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</si>
  <si>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</si>
  <si>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</si>
  <si>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</si>
  <si>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</si>
  <si>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</si>
  <si>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</si>
  <si>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</si>
  <si>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</si>
  <si>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</si>
  <si>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</si>
  <si>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</si>
  <si>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</si>
  <si>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</si>
  <si>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</si>
  <si>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</si>
  <si>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</si>
  <si>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</si>
  <si>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</si>
  <si>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</si>
  <si>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</si>
  <si>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</si>
  <si>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</si>
  <si>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</si>
  <si>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</si>
  <si>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</si>
  <si>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</si>
  <si>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</si>
  <si>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</si>
  <si>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</si>
  <si>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</si>
  <si>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</si>
  <si>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</si>
  <si>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</si>
  <si>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</si>
  <si>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</si>
  <si>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</si>
  <si>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</si>
  <si>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</si>
  <si>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</si>
  <si>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</si>
  <si>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</si>
  <si>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</si>
  <si>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</si>
  <si>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</si>
  <si>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</si>
  <si>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</si>
  <si>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</si>
  <si>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</si>
  <si>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</si>
  <si>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</si>
  <si>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</si>
  <si>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</si>
  <si>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</si>
  <si>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</si>
  <si>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</si>
  <si>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</si>
  <si>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</si>
  <si>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</si>
  <si>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</si>
  <si>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</si>
  <si>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</si>
  <si>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</si>
  <si>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</si>
  <si>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</si>
  <si>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</si>
  <si>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</si>
  <si>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</si>
  <si>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</si>
  <si>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</si>
  <si>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</si>
  <si>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</si>
  <si>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</si>
  <si>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</si>
  <si>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</si>
  <si>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</si>
  <si>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</si>
  <si>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</si>
  <si>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</si>
  <si>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</si>
  <si>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</si>
  <si>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</si>
  <si>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</si>
  <si>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</si>
  <si>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</si>
  <si>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</si>
  <si>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</si>
  <si>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</si>
  <si>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</si>
  <si>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</si>
  <si>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</si>
  <si>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</si>
  <si>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</si>
  <si>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</si>
  <si>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</si>
  <si>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</si>
  <si>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</si>
  <si>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</si>
  <si>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</si>
  <si>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</si>
  <si>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</si>
  <si>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</si>
  <si>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</si>
  <si>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</si>
  <si>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</si>
  <si>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</si>
  <si>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</si>
  <si>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</si>
  <si>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</si>
  <si>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</si>
  <si>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</si>
  <si>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</si>
  <si>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</si>
  <si>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</si>
  <si>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</si>
  <si>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</si>
  <si>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</si>
  <si>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</si>
  <si>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</si>
  <si>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</si>
  <si>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</si>
  <si>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</si>
  <si>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</si>
  <si>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</si>
  <si>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</si>
  <si>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</si>
  <si>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</si>
  <si>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</si>
  <si>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</si>
  <si>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</si>
  <si>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</si>
  <si>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</si>
  <si>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</si>
  <si>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</si>
  <si>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</si>
  <si>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</si>
  <si>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</si>
  <si>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</si>
  <si>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</si>
  <si>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</si>
  <si>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</si>
  <si>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</si>
  <si>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</si>
  <si>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</si>
  <si>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</si>
  <si>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</si>
  <si>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</si>
  <si>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</si>
  <si>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</si>
  <si>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</si>
  <si>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</si>
  <si>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</si>
  <si>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</si>
  <si>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</si>
  <si>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</si>
  <si>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</si>
  <si>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</si>
  <si>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</si>
  <si>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</si>
  <si>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</si>
  <si>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</si>
  <si>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</si>
  <si>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</si>
  <si>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</si>
  <si>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</si>
  <si>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</si>
  <si>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</si>
  <si>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</si>
  <si>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</si>
  <si>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</si>
  <si>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</si>
  <si>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</si>
  <si>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</si>
  <si>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</si>
  <si>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</si>
  <si>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</si>
  <si>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</si>
  <si>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</si>
  <si>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</si>
  <si>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</si>
  <si>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</si>
  <si>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</si>
  <si>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</si>
  <si>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</si>
  <si>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</si>
  <si>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</si>
  <si>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</si>
  <si>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</si>
  <si>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</si>
  <si>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</si>
  <si>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</si>
  <si>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</si>
  <si>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</si>
  <si>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</si>
  <si>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</si>
  <si>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</si>
  <si>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</si>
  <si>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</si>
  <si>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</si>
  <si>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</si>
  <si>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</si>
  <si>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</si>
  <si>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</si>
  <si>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</si>
  <si>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</si>
  <si>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</si>
  <si>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</si>
  <si>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</si>
  <si>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</si>
  <si>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</si>
  <si>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</si>
  <si>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</si>
  <si>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</si>
  <si>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</si>
  <si>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</si>
  <si>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</si>
  <si>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</si>
  <si>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</si>
  <si>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</si>
  <si>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</si>
  <si>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</si>
  <si>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</si>
  <si>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</si>
  <si>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</si>
  <si>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</si>
  <si>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</si>
  <si>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</si>
  <si>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</si>
  <si>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</si>
  <si>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</si>
  <si>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</si>
  <si>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</si>
  <si>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</si>
  <si>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</si>
  <si>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</si>
  <si>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</si>
  <si>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</si>
  <si>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</si>
  <si>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</si>
  <si>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</si>
  <si>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</si>
  <si>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</si>
  <si>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</si>
  <si>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</si>
  <si>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</si>
  <si>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</si>
  <si>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</si>
  <si>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</si>
  <si>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</si>
  <si>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</si>
  <si>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</si>
  <si>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</si>
  <si>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</si>
  <si>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</si>
  <si>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</si>
  <si>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</si>
  <si>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</si>
  <si>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</si>
  <si>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</si>
  <si>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</si>
  <si>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</si>
  <si>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</si>
  <si>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</si>
  <si>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</si>
  <si>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</si>
  <si>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</si>
  <si>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</si>
  <si>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</si>
  <si>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</si>
  <si>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</si>
  <si>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</si>
  <si>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</si>
  <si>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</si>
  <si>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</si>
  <si>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</si>
  <si>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</si>
  <si>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</si>
  <si>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</si>
  <si>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</si>
  <si>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</si>
  <si>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</si>
  <si>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</si>
  <si>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</si>
  <si>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</si>
  <si>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</si>
  <si>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</si>
  <si>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</si>
  <si>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</si>
  <si>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</si>
  <si>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</si>
  <si>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</si>
  <si>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</si>
  <si>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</si>
  <si>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</si>
  <si>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</si>
  <si>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</si>
  <si>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</si>
  <si>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</si>
  <si>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</si>
  <si>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</si>
  <si>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</si>
  <si>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</si>
  <si>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</si>
  <si>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</si>
  <si>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</si>
  <si>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</si>
  <si>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</si>
  <si>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</si>
  <si>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</si>
  <si>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</si>
  <si>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</si>
  <si>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</si>
  <si>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</si>
  <si>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</si>
  <si>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</si>
  <si>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</si>
  <si>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</si>
  <si>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</si>
  <si>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</si>
  <si>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</si>
  <si>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</si>
  <si>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</si>
  <si>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</si>
  <si>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</si>
  <si>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</si>
  <si>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</si>
  <si>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</si>
  <si>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</si>
  <si>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</si>
  <si>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</si>
  <si>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</si>
  <si>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</si>
  <si>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</si>
  <si>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</si>
  <si>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</si>
  <si>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</si>
  <si>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</si>
  <si>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</si>
  <si>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</si>
  <si>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</si>
  <si>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</si>
  <si>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</si>
  <si>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</si>
  <si>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</si>
  <si>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</si>
  <si>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</si>
  <si>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</si>
  <si>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</si>
  <si>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</si>
  <si>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</si>
  <si>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</si>
  <si>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</si>
  <si>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</si>
  <si>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</si>
  <si>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</si>
  <si>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</si>
  <si>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</si>
  <si>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</si>
  <si>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</si>
  <si>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</si>
  <si>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</si>
  <si>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</si>
  <si>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</si>
  <si>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</si>
  <si>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</si>
  <si>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</si>
  <si>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</si>
  <si>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</si>
  <si>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</si>
  <si>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</si>
  <si>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</si>
  <si>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</si>
  <si>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</si>
  <si>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</si>
  <si>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</si>
  <si>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</si>
  <si>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</si>
  <si>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</si>
  <si>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</si>
  <si>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</si>
  <si>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</si>
  <si>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</si>
  <si>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</si>
  <si>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</si>
  <si>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</si>
  <si>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</si>
  <si>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</si>
  <si>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</si>
  <si>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</si>
  <si>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</si>
  <si>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</si>
  <si>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</si>
  <si>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</si>
  <si>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</si>
  <si>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</si>
  <si>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</si>
  <si>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</si>
  <si>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</si>
  <si>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</si>
  <si>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</si>
  <si>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</si>
  <si>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</si>
  <si>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</si>
  <si>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</si>
  <si>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</si>
  <si>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</si>
  <si>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</si>
  <si>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</si>
  <si>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</si>
  <si>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</si>
  <si>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</si>
  <si>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</si>
  <si>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</si>
  <si>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</si>
  <si>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</si>
  <si>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</si>
  <si>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</si>
  <si>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</si>
  <si>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</si>
  <si>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</si>
  <si>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</si>
  <si>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</si>
  <si>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</si>
  <si>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</si>
  <si>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</si>
  <si>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</si>
  <si>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</si>
  <si>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</si>
  <si>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</si>
  <si>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</si>
  <si>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</si>
  <si>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</si>
  <si>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</si>
  <si>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</si>
  <si>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</si>
  <si>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</si>
  <si>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</si>
  <si>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</si>
  <si>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</si>
  <si>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</si>
  <si>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</si>
  <si>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</si>
  <si>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</si>
  <si>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</si>
  <si>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</si>
  <si>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</si>
  <si>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</si>
  <si>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</si>
  <si>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</si>
  <si>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</si>
  <si>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</si>
  <si>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</si>
  <si>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</si>
  <si>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</si>
  <si>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</si>
  <si>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</si>
  <si>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</si>
  <si>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</si>
  <si>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</si>
  <si>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</si>
  <si>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</si>
  <si>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</si>
  <si>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</si>
  <si>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</si>
  <si>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</si>
  <si>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</si>
  <si>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</si>
  <si>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</si>
  <si>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</si>
  <si>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</si>
  <si>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</si>
  <si>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</si>
  <si>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</si>
  <si>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</si>
  <si>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</si>
  <si>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</si>
  <si>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</si>
  <si>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</si>
  <si>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</si>
  <si>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</si>
  <si>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</si>
  <si>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</si>
  <si>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</si>
  <si>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</si>
  <si>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</si>
  <si>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</si>
  <si>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</si>
  <si>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</si>
  <si>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</si>
  <si>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</si>
  <si>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</si>
  <si>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</si>
  <si>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</si>
  <si>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</si>
  <si>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</si>
  <si>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</si>
  <si>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</si>
  <si>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</si>
  <si>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</si>
  <si>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</si>
  <si>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</si>
  <si>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</si>
  <si>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</si>
  <si>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</si>
  <si>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</si>
  <si>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</si>
  <si>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</si>
  <si>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</si>
  <si>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</si>
  <si>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</si>
  <si>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</si>
  <si>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</si>
  <si>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</si>
  <si>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</si>
  <si>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</si>
  <si>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</si>
  <si>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</si>
  <si>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</si>
  <si>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</si>
  <si>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</si>
  <si>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</si>
  <si>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</si>
  <si>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</si>
  <si>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</si>
  <si>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</si>
  <si>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</si>
  <si>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</si>
  <si>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</si>
  <si>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</si>
  <si>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</si>
  <si>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</si>
  <si>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</si>
  <si>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</si>
  <si>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</si>
  <si>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</si>
  <si>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</si>
  <si>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</si>
  <si>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</si>
  <si>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</si>
  <si>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</si>
  <si>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</si>
  <si>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</si>
  <si>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</si>
  <si>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</si>
  <si>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</si>
  <si>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</si>
  <si>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</si>
  <si>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</si>
  <si>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</si>
  <si>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</si>
  <si>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</si>
  <si>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</si>
  <si>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</si>
  <si>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</si>
  <si>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</si>
  <si>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</si>
  <si>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</si>
  <si>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</si>
  <si>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</si>
  <si>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</si>
  <si>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</si>
  <si>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</si>
  <si>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</si>
  <si>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</si>
  <si>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</si>
  <si>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</si>
  <si>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</si>
  <si>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</si>
  <si>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</si>
  <si>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</si>
  <si>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</si>
  <si>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</si>
  <si>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</si>
  <si>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</si>
  <si>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</si>
  <si>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</si>
  <si>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</si>
  <si>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</si>
  <si>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</si>
  <si>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</si>
  <si>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</si>
  <si>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</si>
  <si>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</si>
  <si>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</si>
  <si>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</si>
  <si>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</si>
  <si>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</si>
  <si>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</si>
  <si>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</si>
  <si>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</si>
  <si>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</si>
  <si>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</si>
  <si>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</si>
  <si>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</si>
  <si>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</si>
  <si>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</si>
  <si>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</si>
  <si>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</si>
  <si>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</si>
  <si>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</si>
  <si>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</si>
  <si>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</si>
  <si>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</si>
  <si>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</si>
  <si>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</si>
  <si>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</si>
  <si>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</si>
  <si>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</si>
  <si>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</si>
  <si>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</si>
  <si>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</si>
  <si>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</si>
  <si>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</si>
  <si>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</si>
  <si>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</si>
  <si>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</si>
  <si>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</si>
  <si>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</si>
  <si>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</si>
  <si>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</si>
  <si>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</si>
  <si>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</si>
  <si>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</si>
  <si>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</si>
  <si>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</si>
  <si>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</si>
  <si>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</si>
  <si>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</si>
  <si>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</si>
  <si>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</si>
  <si>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</si>
  <si>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</si>
  <si>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</si>
  <si>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</si>
  <si>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</si>
  <si>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</si>
  <si>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</si>
  <si>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</si>
  <si>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</si>
  <si>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</si>
  <si>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</si>
  <si>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</si>
  <si>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</si>
  <si>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</si>
  <si>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</si>
  <si>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</si>
  <si>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</si>
  <si>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</si>
  <si>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</si>
  <si>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</si>
  <si>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</si>
  <si>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</si>
  <si>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</si>
  <si>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</si>
  <si>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</si>
  <si>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</si>
  <si>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</si>
  <si>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</si>
  <si>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</si>
  <si>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</si>
  <si>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</si>
  <si>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</si>
  <si>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</si>
  <si>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</si>
  <si>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</si>
  <si>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</si>
  <si>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</si>
  <si>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</si>
  <si>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</si>
  <si>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</si>
  <si>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</si>
  <si>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</si>
  <si>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</si>
  <si>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</si>
  <si>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</si>
  <si>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</si>
  <si>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</si>
  <si>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</si>
  <si>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</si>
  <si>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</si>
  <si>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</si>
  <si>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</si>
  <si>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</si>
  <si>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</si>
  <si>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</si>
  <si>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</si>
  <si>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</si>
  <si>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</si>
  <si>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</si>
  <si>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</si>
  <si>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</si>
  <si>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</si>
  <si>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</si>
  <si>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</si>
  <si>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</si>
  <si>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</si>
  <si>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</si>
  <si>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</si>
  <si>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</si>
  <si>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</si>
  <si>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</si>
  <si>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</si>
  <si>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</si>
  <si>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</si>
  <si>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</si>
  <si>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</si>
  <si>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</si>
  <si>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</si>
  <si>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</si>
  <si>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</si>
  <si>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</si>
  <si>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</si>
  <si>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</si>
  <si>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</si>
  <si>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</si>
  <si>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</si>
  <si>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</si>
  <si>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</si>
  <si>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</si>
  <si>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</si>
  <si>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</si>
  <si>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</si>
  <si>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</si>
  <si>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</si>
  <si>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</si>
  <si>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</si>
  <si>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</si>
  <si>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</si>
  <si>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</si>
  <si>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</si>
  <si>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</si>
  <si>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</si>
  <si>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</si>
  <si>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</si>
  <si>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</si>
  <si>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</si>
  <si>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</si>
  <si>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</si>
  <si>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</si>
  <si>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</si>
  <si>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</si>
  <si>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</si>
  <si>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</si>
  <si>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</si>
  <si>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</si>
  <si>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</si>
  <si>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</si>
  <si>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</si>
  <si>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</si>
  <si>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</si>
  <si>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</si>
  <si>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</si>
  <si>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</si>
  <si>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</si>
  <si>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</si>
  <si>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</si>
  <si>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</si>
  <si>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</si>
  <si>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</si>
  <si>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</si>
  <si>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</si>
  <si>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</si>
  <si>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</si>
  <si>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</si>
  <si>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</si>
  <si>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</si>
  <si>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</si>
  <si>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</si>
  <si>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</si>
  <si>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</si>
  <si>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</si>
  <si>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</si>
  <si>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</si>
  <si>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</si>
  <si>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</si>
  <si>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</si>
  <si>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</si>
  <si>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</si>
  <si>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</si>
  <si>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</si>
  <si>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</si>
  <si>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</si>
  <si>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</si>
  <si>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</si>
  <si>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</si>
  <si>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</si>
  <si>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</si>
  <si>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</si>
  <si>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</si>
  <si>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</si>
  <si>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</si>
  <si>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</si>
  <si>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</si>
  <si>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</si>
  <si>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</si>
  <si>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</si>
  <si>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</si>
  <si>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</si>
  <si>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</si>
  <si>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</si>
  <si>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</si>
  <si>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</si>
  <si>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</si>
  <si>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</si>
  <si>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</si>
  <si>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</si>
  <si>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</si>
  <si>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</si>
  <si>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</si>
  <si>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</si>
  <si>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</si>
  <si>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</si>
  <si>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</si>
  <si>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</si>
  <si>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</si>
  <si>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</si>
  <si>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</si>
  <si>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</si>
  <si>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</si>
  <si>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</si>
  <si>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</si>
  <si>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</si>
  <si>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</si>
  <si>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</si>
  <si>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</si>
  <si>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</si>
  <si>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</si>
  <si>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</si>
  <si>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</si>
  <si>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</si>
  <si>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</si>
  <si>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</si>
  <si>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</si>
  <si>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</si>
  <si>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</si>
  <si>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</si>
  <si>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</si>
  <si>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</si>
  <si>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</si>
  <si>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</si>
  <si>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</si>
  <si>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</si>
  <si>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</si>
  <si>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</si>
  <si>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</si>
  <si>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</si>
  <si>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</si>
  <si>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</si>
  <si>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</si>
  <si>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</si>
  <si>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</si>
  <si>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</si>
  <si>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</si>
  <si>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</si>
  <si>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</si>
  <si>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</si>
  <si>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</si>
  <si>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</si>
  <si>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</si>
  <si>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</si>
  <si>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</si>
  <si>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</si>
  <si>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</si>
  <si>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</si>
  <si>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</si>
  <si>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</si>
  <si>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</si>
  <si>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</si>
  <si>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</si>
  <si>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</si>
  <si>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</si>
  <si>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</si>
  <si>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</si>
  <si>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</si>
  <si>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</si>
  <si>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</si>
  <si>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</si>
  <si>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</si>
  <si>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</si>
  <si>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</si>
  <si>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</si>
  <si>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</si>
  <si>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</si>
  <si>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</si>
  <si>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</si>
  <si>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</si>
  <si>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</si>
  <si>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</si>
  <si>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</si>
  <si>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</si>
  <si>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</si>
  <si>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</si>
  <si>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</si>
  <si>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</si>
  <si>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</si>
  <si>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</si>
  <si>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</si>
  <si>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</si>
  <si>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</si>
  <si>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</si>
  <si>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</si>
  <si>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</si>
  <si>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</si>
  <si>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</si>
  <si>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</si>
  <si>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</si>
  <si>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</si>
  <si>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</si>
  <si>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</si>
  <si>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</si>
  <si>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</si>
  <si>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</si>
  <si>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</si>
  <si>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</si>
  <si>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</si>
  <si>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</si>
  <si>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</si>
  <si>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</si>
  <si>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</si>
  <si>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</si>
  <si>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</si>
  <si>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</si>
  <si>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</si>
  <si>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</si>
  <si>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</si>
  <si>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</si>
  <si>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</si>
  <si>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</si>
  <si>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</si>
  <si>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</si>
  <si>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</si>
  <si>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</si>
  <si>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</si>
  <si>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</si>
  <si>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</si>
  <si>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</si>
  <si>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</si>
  <si>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</si>
  <si>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</si>
  <si>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</si>
  <si>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</si>
  <si>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</si>
  <si>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</si>
  <si>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</si>
  <si>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</si>
  <si>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</si>
  <si>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</si>
  <si>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</si>
  <si>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</si>
  <si>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</si>
  <si>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</si>
  <si>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</si>
  <si>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</si>
  <si>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</si>
  <si>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</si>
  <si>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</si>
  <si>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</si>
  <si>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</si>
  <si>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</si>
  <si>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</si>
  <si>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</si>
  <si>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</si>
  <si>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</si>
  <si>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</si>
  <si>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</si>
  <si>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</si>
  <si>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</si>
  <si>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</si>
  <si>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</si>
  <si>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</si>
  <si>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</si>
  <si>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</si>
  <si>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</si>
  <si>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</si>
  <si>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</si>
  <si>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</si>
  <si>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</si>
  <si>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</si>
  <si>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</si>
  <si>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</si>
  <si>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</si>
  <si>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</si>
  <si>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</si>
  <si>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</si>
  <si>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</si>
  <si>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</si>
  <si>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</si>
  <si>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</si>
  <si>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</si>
  <si>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</si>
  <si>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</si>
  <si>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</si>
  <si>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</si>
  <si>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</si>
  <si>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</si>
  <si>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</si>
  <si>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</si>
  <si>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</si>
  <si>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</si>
  <si>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</si>
  <si>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</si>
  <si>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</si>
  <si>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</si>
  <si>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</si>
  <si>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</si>
  <si>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</si>
  <si>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</si>
  <si>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</si>
  <si>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</si>
  <si>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</si>
  <si>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</si>
  <si>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</si>
  <si>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</si>
  <si>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</si>
  <si>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</si>
  <si>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</si>
  <si>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</si>
  <si>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</si>
  <si>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</si>
  <si>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</si>
  <si>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</si>
  <si>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</si>
  <si>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</si>
  <si>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</si>
  <si>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</si>
  <si>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</si>
  <si>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</si>
  <si>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</si>
  <si>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</si>
  <si>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</si>
  <si>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</si>
  <si>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</si>
  <si>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</si>
  <si>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</si>
  <si>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</si>
  <si>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</si>
  <si>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</si>
  <si>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</si>
  <si>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</si>
  <si>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</si>
  <si>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</si>
  <si>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</si>
  <si>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</si>
  <si>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</si>
  <si>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</si>
  <si>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</si>
  <si>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</si>
  <si>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</si>
  <si>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</si>
  <si>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</si>
  <si>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</si>
  <si>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</si>
  <si>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</si>
  <si>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</si>
  <si>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</si>
  <si>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</si>
  <si>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</si>
  <si>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</si>
  <si>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</si>
  <si>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</si>
  <si>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</si>
  <si>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</si>
  <si>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</si>
  <si>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</si>
  <si>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</si>
  <si>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</si>
  <si>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</si>
  <si>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</si>
  <si>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</si>
  <si>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</si>
  <si>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</si>
  <si>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</si>
  <si>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</si>
  <si>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</si>
  <si>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</si>
  <si>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</si>
  <si>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</si>
  <si>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</si>
  <si>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</si>
  <si>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</si>
  <si>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</si>
  <si>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</si>
  <si>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</si>
  <si>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</si>
  <si>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</si>
  <si>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</si>
  <si>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</si>
  <si>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</si>
  <si>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</si>
  <si>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</si>
  <si>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</si>
  <si>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</si>
  <si>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</si>
  <si>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</si>
  <si>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</si>
  <si>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</si>
  <si>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</si>
  <si>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</si>
  <si>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</si>
  <si>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</si>
  <si>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</si>
  <si>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</si>
  <si>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</si>
  <si>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</si>
  <si>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</si>
  <si>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</si>
  <si>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</si>
  <si>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</si>
  <si>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</si>
  <si>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</si>
  <si>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</si>
  <si>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</si>
  <si>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</si>
  <si>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</si>
  <si>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</si>
  <si>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</si>
  <si>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</si>
  <si>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</si>
  <si>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</si>
  <si>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</si>
  <si>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</si>
  <si>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</si>
  <si>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</si>
  <si>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</si>
  <si>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</si>
  <si>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</si>
  <si>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</si>
  <si>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</si>
  <si>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</si>
  <si>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</si>
  <si>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</si>
  <si>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</si>
  <si>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</si>
  <si>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</si>
  <si>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</si>
  <si>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</si>
  <si>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</si>
  <si>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</si>
  <si>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</si>
  <si>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</si>
  <si>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</si>
  <si>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</si>
  <si>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</si>
  <si>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</si>
  <si>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</si>
  <si>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</si>
  <si>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</si>
  <si>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</si>
  <si>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</si>
  <si>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</si>
  <si>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</si>
  <si>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</si>
  <si>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</si>
  <si>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</si>
  <si>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</si>
  <si>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</si>
  <si>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</si>
  <si>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</si>
  <si>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</si>
  <si>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</si>
  <si>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</si>
  <si>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</si>
  <si>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</si>
  <si>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</si>
  <si>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</si>
  <si>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</si>
  <si>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</si>
  <si>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</si>
  <si>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</si>
  <si>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</si>
  <si>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</si>
  <si>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</si>
  <si>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</si>
  <si>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</si>
  <si>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</si>
  <si>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</si>
  <si>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</si>
  <si>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</si>
  <si>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</si>
  <si>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</si>
  <si>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</si>
  <si>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</si>
  <si>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</si>
  <si>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</si>
  <si>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</si>
  <si>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</si>
  <si>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</si>
  <si>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</si>
  <si>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</si>
  <si>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</si>
  <si>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</si>
  <si>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</si>
  <si>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</si>
  <si>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</si>
  <si>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</si>
  <si>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</si>
  <si>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</si>
  <si>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</si>
  <si>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</si>
  <si>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</si>
  <si>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</si>
  <si>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</si>
  <si>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</si>
  <si>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</si>
  <si>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</si>
  <si>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</si>
  <si>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</si>
  <si>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</si>
  <si>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</si>
  <si>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</si>
  <si>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</si>
  <si>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</si>
  <si>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</si>
  <si>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</si>
  <si>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</si>
  <si>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</si>
  <si>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</si>
  <si>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</si>
  <si>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</si>
  <si>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</si>
  <si>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</si>
  <si>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</si>
  <si>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</si>
  <si>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</si>
  <si>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</si>
  <si>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</si>
  <si>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</si>
  <si>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</si>
  <si>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</si>
  <si>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</si>
  <si>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</si>
  <si>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</si>
  <si>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</si>
  <si>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</si>
  <si>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</si>
  <si>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</si>
  <si>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</si>
  <si>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</si>
  <si>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</si>
  <si>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</si>
  <si>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</si>
  <si>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</si>
  <si>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</si>
  <si>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</si>
  <si>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</si>
  <si>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</si>
  <si>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</si>
  <si>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</si>
  <si>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</si>
  <si>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</si>
  <si>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</si>
  <si>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</si>
  <si>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</si>
  <si>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</si>
  <si>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</si>
  <si>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</si>
  <si>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</si>
  <si>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</si>
  <si>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</si>
  <si>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</si>
  <si>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</si>
  <si>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</si>
  <si>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</si>
  <si>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</si>
  <si>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</si>
  <si>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</si>
  <si>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</si>
  <si>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</si>
  <si>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</si>
  <si>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</si>
  <si>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</si>
  <si>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</si>
  <si>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</si>
  <si>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</si>
  <si>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</si>
  <si>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</si>
  <si>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</si>
  <si>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</si>
  <si>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</si>
  <si>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</si>
  <si>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</si>
  <si>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</si>
  <si>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</si>
  <si>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</si>
  <si>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</si>
  <si>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</si>
  <si>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</si>
  <si>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</si>
  <si>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</si>
  <si>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</si>
  <si>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</si>
  <si>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</si>
  <si>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</si>
  <si>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</si>
  <si>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</si>
  <si>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</si>
  <si>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</si>
  <si>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</si>
  <si>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</si>
  <si>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</si>
  <si>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</si>
  <si>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</si>
  <si>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</si>
  <si>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</si>
  <si>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</si>
  <si>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</si>
  <si>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</si>
  <si>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</si>
  <si>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</si>
  <si>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</si>
  <si>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</si>
  <si>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</si>
  <si>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</si>
  <si>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</si>
  <si>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</si>
  <si>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</si>
  <si>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</si>
  <si>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</si>
  <si>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</si>
  <si>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</si>
  <si>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</si>
  <si>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</si>
  <si>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</si>
  <si>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</si>
  <si>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</si>
  <si>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</si>
  <si>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</si>
  <si>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</si>
  <si>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</si>
  <si>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</si>
  <si>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</si>
  <si>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</si>
  <si>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</si>
  <si>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</si>
  <si>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</si>
  <si>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</si>
  <si>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</si>
  <si>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</si>
  <si>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</si>
  <si>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</si>
  <si>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</si>
  <si>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</si>
  <si>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</si>
  <si>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</si>
  <si>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</si>
  <si>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</si>
  <si>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</si>
  <si>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</si>
  <si>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</si>
  <si>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</si>
  <si>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</si>
  <si>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</si>
  <si>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</si>
  <si>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</si>
  <si>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</si>
  <si>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</si>
  <si>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</si>
  <si>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</si>
  <si>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</si>
  <si>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</si>
  <si>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</si>
  <si>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</si>
  <si>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</si>
  <si>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</si>
  <si>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</si>
  <si>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</si>
  <si>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</si>
  <si>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</si>
  <si>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</si>
  <si>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</si>
  <si>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</si>
  <si>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</si>
  <si>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</si>
  <si>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</si>
  <si>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</si>
  <si>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</si>
  <si>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</si>
  <si>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</si>
  <si>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</si>
  <si>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</si>
  <si>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</si>
  <si>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</si>
  <si>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</si>
  <si>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</si>
  <si>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</si>
  <si>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</si>
  <si>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</si>
  <si>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</si>
  <si>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</si>
  <si>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</si>
  <si>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</si>
  <si>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</si>
  <si>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</si>
  <si>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</si>
  <si>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</si>
  <si>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</si>
  <si>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</si>
  <si>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</si>
  <si>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</si>
  <si>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</si>
  <si>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</si>
  <si>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</si>
  <si>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</si>
  <si>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</si>
  <si>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</si>
  <si>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</si>
  <si>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</si>
  <si>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</si>
  <si>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</si>
  <si>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</si>
  <si>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</si>
  <si>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</si>
  <si>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</si>
  <si>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</si>
  <si>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</si>
  <si>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</si>
  <si>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</si>
  <si>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</si>
  <si>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</si>
  <si>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</si>
  <si>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</si>
  <si>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</si>
  <si>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</si>
  <si>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</si>
  <si>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</si>
  <si>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</si>
  <si>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</si>
  <si>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</si>
  <si>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</si>
  <si>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</si>
  <si>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</si>
  <si>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</si>
  <si>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</si>
  <si>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</si>
  <si>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</si>
  <si>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</si>
  <si>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</si>
  <si>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</si>
  <si>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</si>
  <si>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</si>
  <si>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</si>
  <si>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</si>
  <si>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</si>
  <si>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</si>
  <si>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</si>
  <si>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</si>
  <si>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</si>
  <si>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</si>
  <si>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</si>
  <si>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</si>
  <si>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</si>
  <si>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</si>
  <si>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</si>
  <si>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</si>
  <si>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</si>
  <si>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</si>
  <si>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</si>
  <si>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</si>
  <si>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</si>
  <si>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</si>
  <si>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</si>
  <si>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</si>
  <si>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</si>
  <si>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</si>
  <si>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</si>
  <si>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</si>
  <si>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</si>
  <si>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</si>
  <si>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</si>
  <si>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</si>
  <si>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</si>
  <si>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</si>
  <si>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</si>
  <si>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</si>
  <si>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</si>
  <si>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</si>
  <si>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</si>
  <si>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</si>
  <si>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</si>
  <si>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</si>
  <si>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</si>
  <si>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</si>
  <si>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</si>
  <si>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</si>
  <si>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</si>
  <si>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</si>
  <si>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</si>
  <si>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</si>
  <si>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</si>
  <si>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</si>
  <si>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</si>
  <si>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</si>
  <si>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</si>
  <si>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</si>
  <si>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</si>
  <si>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</si>
  <si>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</si>
  <si>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</si>
  <si>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</si>
  <si>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</si>
  <si>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</si>
  <si>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</si>
  <si>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</si>
  <si>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</si>
  <si>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</si>
  <si>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</si>
  <si>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</si>
  <si>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</si>
  <si>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</si>
  <si>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</si>
  <si>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</si>
  <si>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</si>
  <si>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</si>
  <si>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</si>
  <si>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</si>
  <si>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</si>
  <si>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</si>
  <si>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</si>
  <si>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</si>
  <si>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</si>
  <si>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</si>
  <si>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</si>
  <si>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</si>
  <si>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</si>
  <si>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</si>
  <si>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</si>
  <si>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</si>
  <si>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</si>
  <si>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</si>
  <si>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</si>
  <si>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</si>
  <si>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</si>
  <si>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</si>
  <si>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</si>
  <si>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</si>
  <si>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</si>
  <si>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</si>
  <si>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</si>
  <si>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</si>
  <si>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</si>
  <si>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</si>
  <si>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</si>
  <si>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</si>
  <si>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</si>
  <si>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</si>
  <si>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</si>
  <si>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</si>
  <si>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</si>
  <si>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</si>
  <si>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</si>
  <si>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</si>
  <si>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</si>
  <si>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</si>
  <si>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</si>
  <si>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</si>
  <si>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</si>
  <si>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</si>
  <si>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</si>
  <si>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</si>
  <si>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</si>
  <si>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</si>
  <si>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</si>
  <si>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</si>
  <si>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</si>
  <si>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</si>
  <si>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</si>
  <si>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</si>
  <si>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</si>
  <si>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</si>
  <si>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</si>
  <si>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</si>
  <si>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</si>
  <si>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</si>
  <si>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</si>
  <si>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</si>
  <si>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</si>
  <si>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</si>
  <si>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</si>
  <si>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</si>
  <si>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</si>
  <si>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</si>
  <si>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</si>
  <si>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</si>
  <si>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</si>
  <si>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</si>
  <si>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</si>
  <si>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</si>
  <si>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</si>
  <si>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</si>
  <si>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</si>
  <si>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</si>
  <si>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</si>
  <si>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</si>
  <si>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</si>
  <si>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</si>
  <si>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</si>
  <si>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</si>
  <si>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</si>
  <si>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</si>
  <si>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</si>
  <si>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</si>
  <si>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</si>
  <si>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</si>
  <si>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</si>
  <si>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</si>
  <si>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</si>
  <si>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</si>
  <si>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</si>
  <si>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</si>
  <si>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</si>
  <si>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</si>
  <si>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</si>
  <si>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</si>
  <si>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</si>
  <si>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</si>
  <si>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</si>
  <si>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</si>
  <si>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</si>
  <si>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</si>
  <si>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</si>
  <si>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</si>
  <si>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</si>
  <si>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</si>
  <si>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</si>
  <si>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</si>
  <si>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</si>
  <si>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</si>
  <si>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</si>
  <si>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</si>
  <si>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</si>
  <si>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</si>
  <si>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</si>
  <si>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</si>
  <si>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</si>
  <si>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</si>
  <si>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</si>
  <si>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</si>
  <si>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</si>
  <si>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</si>
  <si>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</si>
  <si>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</si>
  <si>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</si>
  <si>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</si>
  <si>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</si>
  <si>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</si>
  <si>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</si>
  <si>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</si>
  <si>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</si>
  <si>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</si>
  <si>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</si>
  <si>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</si>
  <si>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</si>
  <si>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</si>
  <si>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</si>
  <si>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</si>
  <si>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</si>
  <si>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</si>
  <si>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</si>
  <si>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</si>
  <si>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</si>
  <si>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</si>
  <si>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</si>
  <si>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</si>
  <si>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</si>
  <si>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</si>
  <si>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</si>
  <si>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</si>
  <si>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</si>
  <si>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</si>
  <si>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</si>
  <si>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</si>
  <si>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</si>
  <si>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</si>
  <si>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</si>
  <si>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</si>
  <si>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</si>
  <si>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</si>
  <si>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</si>
  <si>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</si>
  <si>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</si>
  <si>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</si>
  <si>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</si>
  <si>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</si>
  <si>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</si>
  <si>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</si>
  <si>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</si>
  <si>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</si>
  <si>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</si>
  <si>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</si>
  <si>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</si>
  <si>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</si>
  <si>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</si>
  <si>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</si>
  <si>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</si>
  <si>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</si>
  <si>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</si>
  <si>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</si>
  <si>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</si>
  <si>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</si>
  <si>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</si>
  <si>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</si>
  <si>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</si>
  <si>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</si>
  <si>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</si>
  <si>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</si>
  <si>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</si>
  <si>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</si>
  <si>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</si>
  <si>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</si>
  <si>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</si>
  <si>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</si>
  <si>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</si>
  <si>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</si>
  <si>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</si>
  <si>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</si>
  <si>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</si>
  <si>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</si>
  <si>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</si>
  <si>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</si>
  <si>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</si>
  <si>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</si>
  <si>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</si>
  <si>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</si>
  <si>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</si>
  <si>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</si>
  <si>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</si>
  <si>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</si>
  <si>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</si>
  <si>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</si>
  <si>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</si>
  <si>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</si>
  <si>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</si>
  <si>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</si>
  <si>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</si>
  <si>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</si>
  <si>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</si>
  <si>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</si>
  <si>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</si>
  <si>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</si>
  <si>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</si>
  <si>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</si>
  <si>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</si>
  <si>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</si>
  <si>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</si>
  <si>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</si>
  <si>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</si>
  <si>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</si>
  <si>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</si>
  <si>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</si>
  <si>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</si>
  <si>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</si>
  <si>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</si>
  <si>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</si>
  <si>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</si>
  <si>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</si>
  <si>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</si>
  <si>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</si>
  <si>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</si>
  <si>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</si>
  <si>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</si>
  <si>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</si>
  <si>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</si>
  <si>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</si>
  <si>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</si>
  <si>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</si>
  <si>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</si>
  <si>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</si>
  <si>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</si>
  <si>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</si>
  <si>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</si>
  <si>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</si>
  <si>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</si>
  <si>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</si>
  <si>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</si>
  <si>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</si>
  <si>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</si>
  <si>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</si>
  <si>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</si>
  <si>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</si>
  <si>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</si>
  <si>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</si>
  <si>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</si>
  <si>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</si>
  <si>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</si>
  <si>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</si>
  <si>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</si>
  <si>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</si>
  <si>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</si>
  <si>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</si>
  <si>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</si>
  <si>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</si>
  <si>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</si>
  <si>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</si>
  <si>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</si>
  <si>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</si>
  <si>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</si>
  <si>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</si>
  <si>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</si>
  <si>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</si>
  <si>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 (USD)</t>
  </si>
  <si>
    <t>Category</t>
  </si>
  <si>
    <t>Sub-Category</t>
  </si>
  <si>
    <t>(All)</t>
  </si>
  <si>
    <t>Row Labels</t>
  </si>
  <si>
    <t>Grand Total</t>
  </si>
  <si>
    <t>film &amp; video</t>
  </si>
  <si>
    <t>food</t>
  </si>
  <si>
    <t>games</t>
  </si>
  <si>
    <t>journalism</t>
  </si>
  <si>
    <t>music</t>
  </si>
  <si>
    <t>photography</t>
  </si>
  <si>
    <t>publishing</t>
  </si>
  <si>
    <t>technology</t>
  </si>
  <si>
    <t>theater</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</si>
  <si>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</si>
  <si>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</si>
  <si>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</si>
  <si>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</si>
  <si>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</si>
  <si>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</si>
  <si>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</si>
  <si>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</si>
  <si>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</si>
  <si>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</si>
  <si>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</si>
  <si>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</si>
  <si>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</si>
  <si>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</si>
  <si>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</si>
  <si>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</si>
  <si>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</si>
  <si>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</si>
  <si>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</si>
  <si>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</si>
  <si>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</si>
  <si>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</si>
  <si>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</si>
  <si>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</si>
  <si>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</si>
  <si>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</si>
  <si>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</si>
  <si>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</si>
  <si>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</si>
  <si>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</si>
  <si>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</si>
  <si>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</si>
  <si>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</si>
  <si>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</si>
  <si>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</si>
  <si>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</si>
  <si>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</si>
  <si>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</si>
  <si>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</si>
  <si>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</si>
  <si>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</si>
  <si>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</si>
  <si>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</si>
  <si>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 (PST)</t>
  </si>
  <si>
    <t>Date Ended Conversion (PST)</t>
  </si>
  <si>
    <t>Qtr2</t>
  </si>
  <si>
    <t>May</t>
  </si>
  <si>
    <t>Qtr3</t>
  </si>
  <si>
    <t>Jul</t>
  </si>
  <si>
    <t>Aug</t>
  </si>
  <si>
    <t>Sep</t>
  </si>
  <si>
    <t>Qtr4</t>
  </si>
  <si>
    <t>Oct</t>
  </si>
  <si>
    <t>Nov</t>
  </si>
  <si>
    <t>Qtr1</t>
  </si>
  <si>
    <t>Jan</t>
  </si>
  <si>
    <t>Feb</t>
  </si>
  <si>
    <t>Mar</t>
  </si>
  <si>
    <t>Apr</t>
  </si>
  <si>
    <t>Jun</t>
  </si>
  <si>
    <t>Dec</t>
  </si>
  <si>
    <t>Years</t>
  </si>
  <si>
    <t>## Unit 1 | Assignment - KickStart My Chart</t>
  </si>
  <si>
    <t>## Background</t>
  </si>
  <si>
    <t>Over two billion dollars have been raised using the massively successful crowdfunding service, Kickstarter, but not every project has found success. Of the over 300,000 projects 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</si>
  <si>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</si>
  <si>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 Instructions</t>
  </si>
  <si>
    <t>* Using the Excel table provided, you will be modifying and analyzing the data of four thousand past Kickstarter projects as you attempt to uncover some of the market trends.</t>
  </si>
  <si>
    <t>* Create a report in Microsoft Word and answer the following questions...</t>
  </si>
  <si>
    <t>## Bonus</t>
  </si>
  <si>
    <t>![Kickstarter Table](Images/FullTable.PNG)</t>
  </si>
  <si>
    <t>* Use conditional formatting to fill each cell in the `state` column with a different color, depending on whether the associated campaign was "successful," "failed," "cancelled," or is currently "live".</t>
  </si>
  <si>
    <t>* Create a new column at column O called `percent funded` that uses a formula to uncover how much money a campaign made towards reaching its initial goal.</t>
  </si>
  <si>
    <t xml:space="preserve">  * Use conditional formatting to fill each cell in the `percent funded` column using a three-color scale. The scale should start at 0 and be a dark shade of red, transitioning to green at 100, and then moving towards blue at 200.</t>
  </si>
  <si>
    <t>* Create a new column at column P called `average donation` that uses a formula to uncover how much each backer for the project paid on average.</t>
  </si>
  <si>
    <t>*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</si>
  <si>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</si>
  <si>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</si>
  <si>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</si>
  <si>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</si>
  <si>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"cancelled," or are currently "live" per **sub-category**.</t>
  </si>
  <si>
    <t xml:space="preserve">    * Create a stacked column pivot chart that can be filtered by `country` and `parent-category` based on the table you have created.</t>
  </si>
  <si>
    <t>* The dates stored within the `deadline` and `launched_at` columns are using unix timestamps. Fortunately for us, [there is a formula](http://spreadsheetpage.com/index.php/tip/converting_unix_timestamps/) out there that can be used to convert these timestamps into a normal date.</t>
  </si>
  <si>
    <t xml:space="preserve">  * Create a new column named `Date Created Conversion` that will use [this formula](http://spreadsheetpage.com/index.php/tip/converting_unix_timestamps/) to convert the data contained within `launched_at` into Excel's Date format</t>
  </si>
  <si>
    <t xml:space="preserve">  * Create a new column named `Date Ended Conversion` that will use [this formula](http://spreadsheetpage.com/index.php/tip/converting_unix_timestamps/)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</si>
  <si>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</si>
  <si>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</si>
  <si>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</si>
  <si>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xml:space="preserve">  </t>
  </si>
  <si>
    <t xml:space="preserve"> 1. What are three conclusions we can make about Kickstarter campaigns given the provided data?</t>
  </si>
  <si>
    <t xml:space="preserve"> 2. What are some of the limitations of this dataset?</t>
  </si>
  <si>
    <t xml:space="preserve"> 3. What are some other possible tables/graphs that we could create?</t>
  </si>
  <si>
    <t>* Create a new sheet with 8 columns: `Goal`, `Number Successful`, `Number Failed`, `Number Canceled`, `Total Projects`, `Percentage Successful`, `Percentage Failed`, and `Percentage Canceled`</t>
  </si>
  <si>
    <t xml:space="preserve">  * In the `goal` column, create twelve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</si>
  <si>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</si>
  <si>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</si>
  <si>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</si>
  <si>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</si>
  <si>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</si>
  <si>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</si>
  <si>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</si>
  <si>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</si>
  <si>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</si>
  <si>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</si>
  <si>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</si>
  <si>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</si>
  <si>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</si>
  <si>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xml:space="preserve">  * Using the `COUNTIFS()` formula, count how many successful, failed, and canceled projects were created with goals within those ranges listed above. Populate the `Number Successful`, `Number Failed`, and `Number Canceled` columns with this data.</t>
  </si>
  <si>
    <t xml:space="preserve">  * Add up each of the values in the `Number Successful`, `Number Failed`, and `Number Canceled` columns to populate the `Total Projects` column. Then, using a mathematic formulae, find the percentage of projects which were successful, failed, or were canceled per goal range.</t>
  </si>
  <si>
    <t xml:space="preserve">	</t>
  </si>
  <si>
    <t xml:space="preserve">  * Create a line chart which graphs the relationship between a goal's amount and its chances at success, failure, or cancellation.</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</si>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</sst>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_([$$-409]* #,##0.00_);_([$$-409]* \(#,##0.00\);_([$$-409]* &quot;-&quot;??_);_(@_)"/>
    <numFmt numFmtId="165" formatCode="[$-409]m/d/yy\ h:mm\ AM/PM;@"/>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0" fillId="0" borderId="0" xfId="0" applyNumberFormat="1" applyAlignment="1">
      <alignment horizontal="left" indent="1"/>
    </xf>
    <xf numFmtId="0" fontId="3" fillId="0" borderId="0" xfId="0" applyFont="1" applyAlignment="1">
      <alignment vertical="center"/>
    </xf>
    <xf numFmtId="9" fontId="0" fillId="0" borderId="0" xfId="2" applyFont="1"/>
    <xf numFmtId="0" fontId="3" fillId="0" borderId="0" xfId="0" applyFont="1" applyAlignment="1">
      <alignment vertical="center"/>
    </xf>
  </cellXfs>
  <cellStyles count="3">
    <cellStyle name="Currency" xfId="1" builtinId="4"/>
    <cellStyle name="Normal" xfId="0" builtinId="0"/>
    <cellStyle name="Percent" xfId="2" builtinId="5"/>
  </cellStyles>
  <dxfs count="12">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3" formatCode="0%"/>
    </dxf>
    <dxf>
      <font>
        <b val="0"/>
        <i val="0"/>
        <strike val="0"/>
        <condense val="0"/>
        <extend val="0"/>
        <outline val="0"/>
        <shadow val="0"/>
        <u val="none"/>
        <vertAlign val="baseline"/>
        <sz val="11"/>
        <color rgb="FF000000"/>
        <name val="Calibri"/>
        <scheme val="minor"/>
      </font>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fill>
        <patternFill>
          <bgColor rgb="FFFF0000"/>
        </patternFill>
      </fill>
    </dxf>
    <dxf>
      <fill>
        <patternFill>
          <bgColor rgb="FF00B050"/>
        </patternFill>
      </fill>
    </dxf>
    <dxf>
      <fill>
        <patternFill>
          <bgColor rgb="FF0070C0"/>
        </patternFill>
      </fill>
    </dxf>
    <dxf>
      <font>
        <color rgb="FF006100"/>
      </font>
      <fill>
        <patternFill>
          <bgColor rgb="FFC6EFCE"/>
        </patternFill>
      </fill>
    </dxf>
    <dxf>
      <font>
        <color rgb="FF9C0006"/>
      </font>
      <fill>
        <patternFill>
          <bgColor rgb="FFFFC7CE"/>
        </patternFill>
      </fill>
    </dxf>
    <dxf>
      <font>
        <color theme="1" tint="0.34998626667073579"/>
      </font>
      <fill>
        <patternFill>
          <bgColor theme="0" tint="-0.24994659260841701"/>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[StarterBook_Completed_Final.xlsx]Category!PivotTable1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rgbClr val="00B050"/>
          </a:solidFill>
          <a:ln>
            <a:noFill/>
          </a:ln>
          <a:effectLst/>
        </c:spPr>
        <c:marker>
          <c:symbol val="none"/>
        </c:marker>
      </c:pivotFmt>
      <c:pivotFmt>
        <c:idx val="10"/>
        <c:spPr>
          <a:solidFill>
            <a:srgbClr val="FFC000"/>
          </a:solidFill>
          <a:ln>
            <a:noFill/>
          </a:ln>
          <a:effectLst/>
        </c:spPr>
        <c:marker>
          <c:symbol val="none"/>
        </c:marker>
      </c:pivotFmt>
      <c:pivotFmt>
        <c:idx val="11"/>
        <c:spPr>
          <a:solidFill>
            <a:srgbClr val="FF0000"/>
          </a:solidFill>
          <a:ln>
            <a:noFill/>
          </a:ln>
          <a:effectLst/>
        </c:spPr>
        <c:marker>
          <c:symbol val="none"/>
        </c:marker>
      </c:pivotFmt>
      <c:pivotFmt>
        <c:idx val="12"/>
        <c:spPr>
          <a:solidFill>
            <a:schemeClr val="bg1">
              <a:lumMod val="65000"/>
            </a:schemeClr>
          </a:solidFill>
          <a:ln>
            <a:noFill/>
          </a:ln>
          <a:effectLst/>
        </c:spPr>
        <c:marker>
          <c:symbol val="none"/>
        </c:marker>
      </c:pivotFmt>
      <c:pivotFmt>
        <c:idx val="13"/>
        <c:spPr>
          <a:solidFill>
            <a:srgbClr val="00B050"/>
          </a:solidFill>
          <a:ln>
            <a:noFill/>
          </a:ln>
          <a:effectLst/>
        </c:spPr>
        <c:marker>
          <c:symbol val="none"/>
        </c:marker>
      </c:pivotFmt>
      <c:pivotFmt>
        <c:idx val="14"/>
        <c:spPr>
          <a:solidFill>
            <a:schemeClr val="accent1"/>
          </a:solidFill>
          <a:ln>
            <a:noFill/>
          </a:ln>
          <a:effectLst/>
        </c:spPr>
        <c:marker>
          <c:symbol val="none"/>
        </c:marker>
      </c:pivotFmt>
      <c:pivotFmt>
        <c:idx val="15"/>
        <c:spPr>
          <a:solidFill>
            <a:srgbClr val="FF0000"/>
          </a:solidFill>
          <a:ln>
            <a:noFill/>
          </a:ln>
          <a:effectLst/>
        </c:spPr>
        <c:marker>
          <c:symbol val="none"/>
        </c:marker>
      </c:pivotFmt>
      <c:pivotFmt>
        <c:idx val="16"/>
        <c:spPr>
          <a:solidFill>
            <a:srgbClr val="FFC000"/>
          </a:solidFill>
          <a:ln>
            <a:noFill/>
          </a:ln>
          <a:effectLst/>
        </c:spPr>
        <c:marker>
          <c:symbol val="none"/>
        </c:marker>
      </c:pivotFmt>
    </c:pivotFmts>
    <c:plotArea>
      <c:layout/>
      <c:barChart>
        <c:barDir val="col"/>
        <c:grouping val="stacked"/>
        <c:varyColors val="0"/>
        <c:ser>
          <c:idx val="0"/>
          <c:order val="0"/>
          <c:tx>
            <c:strRef>
              <c:f>Category!$B$3:$B$4</c:f>
              <c:strCache>
                <c:ptCount val="1"/>
                <c:pt idx="0">
                  <c:v>successful</c:v>
                </c:pt>
              </c:strCache>
            </c:strRef>
          </c:tx>
          <c:spPr>
            <a:solidFill>
              <a:srgbClr val="00B05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24D-4C70-9E91-908EC967F823}"/>
            </c:ext>
          </c:extLst>
        </c:ser>
        <c:ser>
          <c:idx val="1"/>
          <c:order val="1"/>
          <c:tx>
            <c:strRef>
              <c:f>Category!$C$3:$C$4</c:f>
              <c:strCache>
                <c:ptCount val="1"/>
                <c:pt idx="0">
                  <c:v>failed</c:v>
                </c:pt>
              </c:strCache>
            </c:strRef>
          </c:tx>
          <c:spPr>
            <a:solidFill>
              <a:srgbClr val="FF000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124D-4C70-9E91-908EC967F823}"/>
            </c:ext>
          </c:extLst>
        </c:ser>
        <c:ser>
          <c:idx val="2"/>
          <c:order val="2"/>
          <c:tx>
            <c:strRef>
              <c:f>Category!$D$3:$D$4</c:f>
              <c:strCache>
                <c:ptCount val="1"/>
                <c:pt idx="0">
                  <c:v>canceled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124D-4C70-9E91-908EC967F823}"/>
            </c:ext>
          </c:extLst>
        </c:ser>
        <c:ser>
          <c:idx val="3"/>
          <c:order val="3"/>
          <c:tx>
            <c:strRef>
              <c:f>Category!$E$3:$E$4</c:f>
              <c:strCache>
                <c:ptCount val="1"/>
                <c:pt idx="0">
                  <c:v>live</c:v>
                </c:pt>
              </c:strCache>
            </c:strRef>
          </c:tx>
          <c:spPr>
            <a:solidFill>
              <a:srgbClr val="FFC00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06-124D-4C70-9E91-908EC967F823}"/>
            </c:ext>
          </c:extLst>
        </c:ser>
        <c:dLbls>
          <c:showLegendKey val="0"/>
          <c:showVal val="0"/>
          <c:showCatName val="0"/>
          <c:showSerName val="0"/>
          <c:showPercent val="0"/>
          <c:showBubbleSize val="0"/>
        </c:dLbls>
        <c:gapWidth val="150"/>
        <c:overlap val="100"/>
        <c:axId val="488171392"/>
        <c:axId val="488173472"/>
      </c:barChart>
      <c:catAx>
        <c:axId val="48817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173472"/>
        <c:crosses val="autoZero"/>
        <c:auto val="1"/>
        <c:lblAlgn val="ctr"/>
        <c:lblOffset val="100"/>
        <c:noMultiLvlLbl val="0"/>
      </c:catAx>
      <c:valAx>
        <c:axId val="48817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171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[StarterBook_Completed_Final.xlsx]Sub-Category!PivotTable3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0000"/>
          </a:solidFill>
          <a:ln>
            <a:noFill/>
          </a:ln>
          <a:effectLst/>
        </c:spPr>
        <c:marker>
          <c:symbol val="none"/>
        </c:marker>
      </c:pivotFmt>
      <c:pivotFmt>
        <c:idx val="5"/>
        <c:spPr>
          <a:solidFill>
            <a:srgbClr val="00B050"/>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'Sub-Category'!$B$4:$B$5</c:f>
              <c:strCache>
                <c:ptCount val="1"/>
                <c:pt idx="0">
                  <c:v>successful</c:v>
                </c:pt>
              </c:strCache>
            </c:strRef>
          </c:tx>
          <c:spPr>
            <a:solidFill>
              <a:srgbClr val="00B050"/>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C7C-4008-B607-6DEBE1F57F8C}"/>
            </c:ext>
          </c:extLst>
        </c:ser>
        <c:ser>
          <c:idx val="1"/>
          <c:order val="1"/>
          <c:tx>
            <c:strRef>
              <c:f>'Sub-Category'!$C$4:$C$5</c:f>
              <c:strCache>
                <c:ptCount val="1"/>
                <c:pt idx="0">
                  <c:v>failed</c:v>
                </c:pt>
              </c:strCache>
            </c:strRef>
          </c:tx>
          <c:spPr>
            <a:solidFill>
              <a:srgbClr val="FF0000"/>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C7C-4008-B607-6DEBE1F57F8C}"/>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C7C-4008-B607-6DEBE1F57F8C}"/>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C7C-4008-B607-6DEBE1F57F8C}"/>
            </c:ext>
          </c:extLst>
        </c:ser>
        <c:dLbls>
          <c:showLegendKey val="0"/>
          <c:showVal val="0"/>
          <c:showCatName val="0"/>
          <c:showSerName val="0"/>
          <c:showPercent val="0"/>
          <c:showBubbleSize val="0"/>
        </c:dLbls>
        <c:gapWidth val="150"/>
        <c:overlap val="100"/>
        <c:axId val="551355568"/>
        <c:axId val="333790608"/>
      </c:barChart>
      <c:catAx>
        <c:axId val="55135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90608"/>
        <c:crosses val="autoZero"/>
        <c:auto val="1"/>
        <c:lblAlgn val="ctr"/>
        <c:lblOffset val="100"/>
        <c:noMultiLvlLbl val="0"/>
      </c:catAx>
      <c:valAx>
        <c:axId val="33379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555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[StarterBook_Completed_Final.xlsx]Time!PivotTable4</c:name>
    <c:fmtId val="0"/>
  </c:pivotSource>
  <c:chart>
    <c:autoTitleDeleted val="0"/>
    <c:pivotFmts>
      <c:pivotFmt>
        <c:idx val="0"/>
        <c:spPr>
          <a:solidFill>
            <a:schemeClr val="accent6"/>
          </a:solidFill>
          <a:ln w="28575" cap="rnd">
            <a:solidFill>
              <a:schemeClr val="accent6"/>
            </a:solidFill>
            <a:round/>
          </a:ln>
          <a:effectLst/>
        </c:spPr>
        <c:marker>
          <c:symbol val="none"/>
        </c:marker>
      </c:pivotFmt>
      <c:pivotFmt>
        <c:idx val="1"/>
        <c:spPr>
          <a:solidFill>
            <a:schemeClr val="accent6"/>
          </a:solidFill>
          <a:ln w="28575" cap="rnd">
            <a:solidFill>
              <a:schemeClr val="accent6"/>
            </a:solidFill>
            <a:round/>
          </a:ln>
          <a:effectLst/>
        </c:spPr>
        <c:marker>
          <c:symbol val="none"/>
        </c:marker>
      </c:pivotFmt>
      <c:pivotFmt>
        <c:idx val="2"/>
        <c:spPr>
          <a:solidFill>
            <a:schemeClr val="accent6"/>
          </a:solidFill>
          <a:ln w="28575" cap="rnd">
            <a:solidFill>
              <a:schemeClr val="accent6"/>
            </a:solidFill>
            <a:round/>
          </a:ln>
          <a:effectLst/>
        </c:spPr>
        <c:marker>
          <c:symbol val="none"/>
        </c:marker>
      </c:pivotFmt>
      <c:pivotFmt>
        <c:idx val="3"/>
        <c:spPr>
          <a:ln w="28575" cap="rnd">
            <a:solidFill>
              <a:srgbClr val="FF0000"/>
            </a:solidFill>
            <a:round/>
          </a:ln>
          <a:effectLst/>
        </c:spPr>
        <c:marker>
          <c:symbol val="none"/>
        </c:marker>
      </c:pivotFmt>
      <c:pivotFmt>
        <c:idx val="4"/>
        <c:spPr>
          <a:ln w="28575" cap="rnd">
            <a:solidFill>
              <a:schemeClr val="bg1">
                <a:lumMod val="65000"/>
              </a:schemeClr>
            </a:solidFill>
            <a:round/>
          </a:ln>
          <a:effectLst/>
        </c:spPr>
        <c:marker>
          <c:symbol val="none"/>
        </c:marker>
      </c:pivotFmt>
      <c:pivotFmt>
        <c:idx val="5"/>
        <c:spPr>
          <a:ln w="28575" cap="rnd">
            <a:solidFill>
              <a:schemeClr val="accent6"/>
            </a:solidFill>
            <a:round/>
          </a:ln>
          <a:effectLst/>
        </c:spPr>
        <c:marker>
          <c:symbol val="none"/>
        </c:marker>
      </c:pivotFmt>
    </c:pivotFmts>
    <c:plotArea>
      <c:layout/>
      <c:lineChart>
        <c:grouping val="standard"/>
        <c:varyColors val="0"/>
        <c:ser>
          <c:idx val="0"/>
          <c:order val="0"/>
          <c:tx>
            <c:strRef>
              <c:f>Time!$B$5:$B$6</c:f>
              <c:strCache>
                <c:ptCount val="1"/>
                <c:pt idx="0">
                  <c:v>successful</c:v>
                </c:pt>
              </c:strCache>
            </c:strRef>
          </c:tx>
          <c:spPr>
            <a:ln w="28575" cap="rnd">
              <a:solidFill>
                <a:schemeClr val="accent6"/>
              </a:solidFill>
              <a:round/>
            </a:ln>
            <a:effectLst/>
          </c:spPr>
          <c:marker>
            <c:symbol val="none"/>
          </c:marker>
          <c:cat>
            <c:multiLvlStrRef>
              <c:f>Time!$A$7:$A$23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Time!$B$7:$B$23</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0-C67D-4C69-913E-0EC8A8DA36E6}"/>
            </c:ext>
          </c:extLst>
        </c:ser>
        <c:ser>
          <c:idx val="1"/>
          <c:order val="1"/>
          <c:tx>
            <c:strRef>
              <c:f>Time!$C$5:$C$6</c:f>
              <c:strCache>
                <c:ptCount val="1"/>
                <c:pt idx="0">
                  <c:v>failed</c:v>
                </c:pt>
              </c:strCache>
            </c:strRef>
          </c:tx>
          <c:spPr>
            <a:ln w="28575" cap="rnd">
              <a:solidFill>
                <a:srgbClr val="FF0000"/>
              </a:solidFill>
              <a:round/>
            </a:ln>
            <a:effectLst/>
          </c:spPr>
          <c:marker>
            <c:symbol val="none"/>
          </c:marker>
          <c:cat>
            <c:multiLvlStrRef>
              <c:f>Time!$A$7:$A$23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Time!$C$7:$C$23</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C67D-4C69-913E-0EC8A8DA36E6}"/>
            </c:ext>
          </c:extLst>
        </c:ser>
        <c:ser>
          <c:idx val="2"/>
          <c:order val="2"/>
          <c:tx>
            <c:strRef>
              <c:f>Time!$D$5:$D$6</c:f>
              <c:strCache>
                <c:ptCount val="1"/>
                <c:pt idx="0">
                  <c:v>canceled</c:v>
                </c:pt>
              </c:strCache>
            </c:strRef>
          </c:tx>
          <c:spPr>
            <a:ln w="28575" cap="rnd">
              <a:solidFill>
                <a:schemeClr val="bg1">
                  <a:lumMod val="65000"/>
                </a:schemeClr>
              </a:solidFill>
              <a:round/>
            </a:ln>
            <a:effectLst/>
          </c:spPr>
          <c:marker>
            <c:symbol val="none"/>
          </c:marker>
          <c:cat>
            <c:multiLvlStrRef>
              <c:f>Time!$A$7:$A$23</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Time!$D$7:$D$23</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2-C67D-4C69-913E-0EC8A8DA36E6}"/>
            </c:ext>
          </c:extLst>
        </c:ser>
        <c:dLbls>
          <c:showLegendKey val="0"/>
          <c:showVal val="0"/>
          <c:showCatName val="0"/>
          <c:showSerName val="0"/>
          <c:showPercent val="0"/>
          <c:showBubbleSize val="0"/>
        </c:dLbls>
        <c:smooth val="0"/>
        <c:axId val="629439136"/>
        <c:axId val="629437888"/>
      </c:lineChart>
      <c:catAx>
        <c:axId val="62943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37888"/>
        <c:crosses val="autoZero"/>
        <c:auto val="1"/>
        <c:lblAlgn val="ctr"/>
        <c:lblOffset val="100"/>
        <c:noMultiLvlLbl val="0"/>
      </c:catAx>
      <c:valAx>
        <c:axId val="62943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391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356B-4614-9372-D929E0619150}"/>
            </c:ext>
          </c:extLst>
        </c:ser>
        <c:ser>
          <c:idx val="5"/>
          <c:order val="5"/>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356B-4614-9372-D929E0619150}"/>
            </c:ext>
          </c:extLst>
        </c:ser>
        <c:ser>
          <c:idx val="6"/>
          <c:order val="6"/>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356B-4614-9372-D929E0619150}"/>
            </c:ext>
          </c:extLst>
        </c:ser>
        <c:dLbls>
          <c:showLegendKey val="0"/>
          <c:showVal val="0"/>
          <c:showCatName val="0"/>
          <c:showSerName val="0"/>
          <c:showPercent val="0"/>
          <c:showBubbleSize val="0"/>
        </c:dLbls>
        <c:smooth val="0"/>
        <c:axId val="629434672"/>
        <c:axId val="629430512"/>
        <c:extLst>
          <c:ext xmlns:c15="http://schemas.microsoft.com/office/drawing/2012/chart" uri="{02D57815-91ED-43cb-92C2-25804820EDAC}">
            <c15:filteredLineSeries>
              <c15:ser>
                <c:idx val="0"/>
                <c:order val="0"/>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356B-4614-9372-D929E0619150}"/>
                  </c:ext>
                </c:extLst>
              </c15:ser>
            </c15:filteredLineSeries>
            <c15:filteredLineSeries>
              <c15:ser>
                <c:idx val="1"/>
                <c:order val="1"/>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356B-4614-9372-D929E0619150}"/>
                  </c:ext>
                </c:extLst>
              </c15:ser>
            </c15:filteredLineSeries>
            <c15:filteredLineSeries>
              <c15:ser>
                <c:idx val="2"/>
                <c:order val="2"/>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356B-4614-9372-D929E0619150}"/>
                  </c:ext>
                </c:extLst>
              </c15:ser>
            </c15:filteredLineSeries>
            <c15:filteredLineSeries>
              <c15:ser>
                <c:idx val="3"/>
                <c:order val="3"/>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356B-4614-9372-D929E0619150}"/>
                  </c:ext>
                </c:extLst>
              </c15:ser>
            </c15:filteredLineSeries>
          </c:ext>
        </c:extLst>
      </c:lineChart>
      <c:catAx>
        <c:axId val="62943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30512"/>
        <c:crosses val="autoZero"/>
        <c:auto val="1"/>
        <c:lblAlgn val="ctr"/>
        <c:lblOffset val="100"/>
        <c:noMultiLvlLbl val="0"/>
      </c:catAx>
      <c:valAx>
        <c:axId val="629430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346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0</xdr:rowOff>
    </xdr:from>
    <xdr:to>
      <xdr:col>18</xdr:col>
      <xdr:colOff>0</xdr:colOff>
      <xdr:row>25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xdr:row>
      <xdr:rowOff>0</xdr:rowOff>
    </xdr:from>
    <xdr:to>
      <xdr:col>21</xdr:col>
      <xdr:colOff>0</xdr:colOff>
      <xdr:row>43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4</xdr:row>
      <xdr:rowOff>0</xdr:rowOff>
    </xdr:from>
    <xdr:to>
      <xdr:col>18</xdr:col>
      <xdr:colOff>0</xdr:colOff>
      <xdr:row>26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14</xdr:row>
      <xdr:rowOff>156210</xdr:rowOff>
    </xdr:from>
    <xdr:to>
      <xdr:col>8</xdr:col>
      <xdr:colOff>0</xdr:colOff>
      <xdr:row>36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ason Lee" refreshedDate="43119.909641435188" createdVersion="6" refreshedVersion="6"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0">
      <sharedItems containsSemiMixedTypes="0" containsString="0" containsNumber="1" minValue="0" maxValue="22603"/>
    </cacheField>
    <cacheField name="Average Donation (USD)"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ason Lee" refreshedDate="43119.933762962966" createdVersion="6" refreshedVersion="6" minRefreshableVersion="3" recordCount="4114">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0">
      <sharedItems containsSemiMixedTypes="0" containsString="0" containsNumber="1" minValue="0" maxValue="22603"/>
    </cacheField>
    <cacheField name="Average Donation (USD)"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PST)" numFmtId="165">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2009"/>
          <s v="Jan"/>
          <s v="Feb"/>
          <s v="Mar"/>
          <s v="Apr"/>
          <s v="May"/>
          <s v="Jun"/>
          <s v="Jul"/>
          <s v="Aug"/>
          <s v="Sep"/>
          <s v="Oct"/>
          <s v="Nov"/>
          <s v="Dec"/>
          <s v="&gt;3/15/2017"/>
        </groupItems>
      </fieldGroup>
    </cacheField>
    <cacheField name="Date Ended Conversion (PST)" numFmtId="165">
      <sharedItems containsSemiMixedTypes="0" containsNonDate="0" containsDate="1" containsString="0" minDate="2009-08-10T11:26:00" maxDate="2017-05-03T11:12:00"/>
    </cacheField>
    <cacheField name="Quarters" numFmtId="0" databaseField="0">
      <fieldGroup base="18">
        <rangePr groupBy="quarters" startDate="2009-05-16T19:55:13" endDate="2017-03-15T07:30:07"/>
        <groupItems count="6">
          <s v="&lt;5/16/2009"/>
          <s v="Qtr1"/>
          <s v="Qtr2"/>
          <s v="Qtr3"/>
          <s v="Qtr4"/>
          <s v="&gt;3/15/2017"/>
        </groupItems>
      </fieldGroup>
    </cacheField>
    <cacheField name="Years" numFmtId="0" databaseField="0">
      <fieldGroup base="18">
        <rangePr groupBy="years" startDate="2009-05-16T19:55:13" endDate="2017-03-15T07: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19: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19: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7: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s v="US"/>
    <s v="USD"/>
    <n v="1445660045"/>
    <n v="1443068045"/>
    <b v="0"/>
    <n v="87"/>
    <b v="1"/>
    <s v="film &amp; video/television"/>
    <n v="1"/>
    <n v="137.93103448275863"/>
    <x v="0"/>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8: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5: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1: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1:20:30"/>
  </r>
  <r>
    <n v="104"/>
    <s v="Good 'Ol Trumpet"/>
    <s v="UCF short film about an old man, his love for music, and his misplaced trumpet.  "/>
    <n v="500"/>
    <n v="600"/>
    <x v="0"/>
    <s v="US"/>
    <s v="USD"/>
    <n v="1301792400"/>
    <n v="1299775266"/>
    <b v="0"/>
    <n v="10"/>
    <b v="1"/>
    <s v="film &amp; video/shorts"/>
    <n v="1.2"/>
    <n v="60"/>
    <x v="0"/>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6:00:00"/>
  </r>
  <r>
    <n v="106"/>
    <s v="LOST WEEKEND"/>
    <s v="A Boy. A Girl. A Car. A Serial Killer."/>
    <n v="5000"/>
    <n v="5025"/>
    <x v="0"/>
    <s v="US"/>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2:34:48"/>
  </r>
  <r>
    <n v="115"/>
    <s v="The World's Greatest Lover"/>
    <s v="Never judge a book (or a lover) by their cover."/>
    <n v="450"/>
    <n v="632"/>
    <x v="0"/>
    <s v="US"/>
    <s v="USD"/>
    <n v="1328377444"/>
    <n v="1326217444"/>
    <b v="0"/>
    <n v="22"/>
    <b v="1"/>
    <s v="film &amp; video/shorts"/>
    <n v="1.4044444444444444"/>
    <n v="28.727272727272727"/>
    <x v="0"/>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5: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2:16:00"/>
  </r>
  <r>
    <n v="131"/>
    <s v="I (Canceled)"/>
    <s v="I"/>
    <n v="1200"/>
    <n v="0"/>
    <x v="1"/>
    <s v="US"/>
    <s v="USD"/>
    <n v="1467763200"/>
    <n v="1466453161"/>
    <b v="0"/>
    <n v="0"/>
    <b v="0"/>
    <s v="film &amp; video/science fiction"/>
    <n v="0"/>
    <n v="0"/>
    <x v="0"/>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09:31:00"/>
  </r>
  <r>
    <n v="134"/>
    <s v="MARLEY'S GHOST (AMBASSADORS OF STEAM) (Canceled)"/>
    <s v="steampunk  remake of &quot;a Christmas carol&quot;"/>
    <n v="5000"/>
    <n v="0"/>
    <x v="1"/>
    <s v="US"/>
    <s v="USD"/>
    <n v="1441386000"/>
    <n v="1438811418"/>
    <b v="0"/>
    <n v="0"/>
    <b v="0"/>
    <s v="film &amp; video/science fiction"/>
    <n v="0"/>
    <n v="0"/>
    <x v="0"/>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6:23:18"/>
  </r>
  <r>
    <n v="147"/>
    <s v="Consumed (Static Air) (Canceled)"/>
    <s v="Film makers catch live footage beyond their wildest dreams."/>
    <n v="7000"/>
    <n v="0"/>
    <x v="1"/>
    <s v="GB"/>
    <s v="GBP"/>
    <n v="1420741080"/>
    <n v="1417026340"/>
    <b v="0"/>
    <n v="0"/>
    <b v="0"/>
    <s v="film &amp; video/science fiction"/>
    <n v="0"/>
    <n v="0"/>
    <x v="0"/>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5: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0:18:21"/>
  </r>
  <r>
    <n v="165"/>
    <s v="NET"/>
    <s v="A teacher. A boy. The beach and a heatwave that drove them all insane."/>
    <n v="17000"/>
    <n v="0"/>
    <x v="2"/>
    <s v="GB"/>
    <s v="GBP"/>
    <n v="1452613724"/>
    <n v="1450021724"/>
    <b v="0"/>
    <n v="0"/>
    <b v="0"/>
    <s v="film &amp; video/drama"/>
    <n v="0"/>
    <n v="0"/>
    <x v="0"/>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0: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1:46:39"/>
  </r>
  <r>
    <n v="177"/>
    <s v="The Good Samaritan"/>
    <s v="I'm making a modern day version of the bible story &quot; The Good Samaritan&quot;"/>
    <n v="450"/>
    <n v="180"/>
    <x v="2"/>
    <s v="US"/>
    <s v="USD"/>
    <n v="1427155726"/>
    <n v="1425690526"/>
    <b v="0"/>
    <n v="7"/>
    <b v="0"/>
    <s v="film &amp; video/drama"/>
    <n v="0.4"/>
    <n v="25.714285714285715"/>
    <x v="0"/>
    <s v="drama"/>
    <x v="177"/>
    <d v="2015-03-23T16:08:46"/>
  </r>
  <r>
    <n v="178"/>
    <s v="El viaje de LucÃ­a"/>
    <s v="El viaje de LucÃ­a es un largometraje de ficciÃ³n con temÃ¡tica sobre el cÃ¡ncer infantil."/>
    <n v="500000"/>
    <n v="0"/>
    <x v="2"/>
    <s v="ES"/>
    <s v="EUR"/>
    <n v="1448582145"/>
    <n v="1445986545"/>
    <b v="0"/>
    <n v="0"/>
    <b v="0"/>
    <s v="film &amp; video/drama"/>
    <n v="0"/>
    <n v="0"/>
    <x v="0"/>
    <s v="drama"/>
    <x v="178"/>
    <d v="2015-11-26T15:55:45"/>
  </r>
  <r>
    <n v="179"/>
    <s v="Sustain: A Film About Survival"/>
    <s v="A feature-length film about how three people survive in a diseased world."/>
    <n v="1000"/>
    <n v="200"/>
    <x v="2"/>
    <s v="US"/>
    <s v="USD"/>
    <n v="1457056555"/>
    <n v="1454464555"/>
    <b v="0"/>
    <n v="2"/>
    <b v="0"/>
    <s v="film &amp; video/drama"/>
    <n v="0.2"/>
    <n v="100"/>
    <x v="0"/>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6:17:12"/>
  </r>
  <r>
    <n v="183"/>
    <s v="Three Little Words"/>
    <s v="Don't kill me until I meet my Dad"/>
    <n v="12500"/>
    <n v="4482"/>
    <x v="2"/>
    <s v="GB"/>
    <s v="GBP"/>
    <n v="1417033610"/>
    <n v="1414438010"/>
    <b v="0"/>
    <n v="12"/>
    <b v="0"/>
    <s v="film &amp; video/drama"/>
    <n v="0.35855999999999999"/>
    <n v="373.5"/>
    <x v="0"/>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19:59:00"/>
  </r>
  <r>
    <n v="185"/>
    <s v="BLANK Short Movie"/>
    <s v="Love has no boundaries!"/>
    <n v="40000"/>
    <n v="2200"/>
    <x v="2"/>
    <s v="NO"/>
    <s v="NOK"/>
    <n v="1471557139"/>
    <n v="1468965139"/>
    <b v="0"/>
    <n v="10"/>
    <b v="0"/>
    <s v="film &amp; video/drama"/>
    <n v="5.5E-2"/>
    <n v="220"/>
    <x v="0"/>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8:34:37"/>
  </r>
  <r>
    <n v="190"/>
    <s v="REGIONRAT, the movie"/>
    <s v="Because hope can be a 4 letter word"/>
    <n v="12000"/>
    <n v="50"/>
    <x v="2"/>
    <s v="US"/>
    <s v="USD"/>
    <n v="1466091446"/>
    <n v="1465227446"/>
    <b v="0"/>
    <n v="1"/>
    <b v="0"/>
    <s v="film &amp; video/drama"/>
    <n v="4.1666666666666666E-3"/>
    <n v="50"/>
    <x v="0"/>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18: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1:38:49"/>
  </r>
  <r>
    <n v="202"/>
    <s v="Modern Gangsters"/>
    <s v="new web series created by jonney terry"/>
    <n v="6000"/>
    <n v="0"/>
    <x v="2"/>
    <s v="US"/>
    <s v="USD"/>
    <n v="1444337940"/>
    <n v="1441750564"/>
    <b v="0"/>
    <n v="0"/>
    <b v="0"/>
    <s v="film &amp; video/drama"/>
    <n v="0"/>
    <n v="0"/>
    <x v="0"/>
    <s v="drama"/>
    <x v="202"/>
    <d v="2015-10-08T12: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7:10:22"/>
  </r>
  <r>
    <n v="206"/>
    <s v="Blood Bond Movie Development"/>
    <s v="A love story featuring adoption,struggle,dysfunction,grace, healing, and restoration."/>
    <n v="12700"/>
    <n v="0"/>
    <x v="2"/>
    <s v="US"/>
    <s v="USD"/>
    <n v="1470441983"/>
    <n v="1468627583"/>
    <b v="0"/>
    <n v="0"/>
    <b v="0"/>
    <s v="film &amp; video/drama"/>
    <n v="0"/>
    <n v="0"/>
    <x v="0"/>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4:00:37"/>
  </r>
  <r>
    <n v="217"/>
    <s v="Bitch"/>
    <s v="A roadmovie by paw"/>
    <n v="100000"/>
    <n v="11943"/>
    <x v="2"/>
    <s v="SE"/>
    <s v="SEK"/>
    <n v="1419780149"/>
    <n v="1417101749"/>
    <b v="0"/>
    <n v="38"/>
    <b v="0"/>
    <s v="film &amp; video/drama"/>
    <n v="0.11942999999999999"/>
    <n v="314.28947368421052"/>
    <x v="0"/>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7: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2:06:00"/>
  </r>
  <r>
    <n v="221"/>
    <s v="Archetypes"/>
    <s v="Film about Schizophrenia with Surreal Twists!"/>
    <n v="50000"/>
    <n v="0"/>
    <x v="2"/>
    <s v="US"/>
    <s v="USD"/>
    <n v="1427569564"/>
    <n v="1422389164"/>
    <b v="0"/>
    <n v="0"/>
    <b v="0"/>
    <s v="film &amp; video/drama"/>
    <n v="0"/>
    <n v="0"/>
    <x v="0"/>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4: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3:27:21"/>
  </r>
  <r>
    <n v="228"/>
    <s v="Facets of a Geek life"/>
    <s v="I am making a film from one one of my books called facets of a Geek life."/>
    <n v="8000"/>
    <n v="0"/>
    <x v="2"/>
    <s v="GB"/>
    <s v="GBP"/>
    <n v="1433176105"/>
    <n v="1427992105"/>
    <b v="0"/>
    <n v="0"/>
    <b v="0"/>
    <s v="film &amp; video/drama"/>
    <n v="0"/>
    <n v="0"/>
    <x v="0"/>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6:00:00"/>
  </r>
  <r>
    <n v="237"/>
    <s v="Making The Choice"/>
    <s v="Making The Choice is a christian short film series."/>
    <n v="15000"/>
    <n v="50"/>
    <x v="2"/>
    <s v="US"/>
    <s v="USD"/>
    <n v="1457445069"/>
    <n v="1452261069"/>
    <b v="0"/>
    <n v="1"/>
    <b v="0"/>
    <s v="film &amp; video/drama"/>
    <n v="3.3333333333333335E-3"/>
    <n v="50"/>
    <x v="0"/>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6: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s v="US"/>
    <s v="USD"/>
    <n v="1306904340"/>
    <n v="1305219744"/>
    <b v="1"/>
    <n v="202"/>
    <b v="1"/>
    <s v="film &amp; video/documentary"/>
    <n v="1.142725"/>
    <n v="101.8269801980198"/>
    <x v="0"/>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1:05:33"/>
  </r>
  <r>
    <n v="307"/>
    <s v="Grammar Revolution"/>
    <s v="Why is grammar important?"/>
    <n v="22000"/>
    <n v="24490"/>
    <x v="0"/>
    <s v="US"/>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0: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0: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0: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1:03:16"/>
  </r>
  <r>
    <n v="442"/>
    <s v="The Paranormal Idiot"/>
    <s v="Doomsday is here"/>
    <n v="17000"/>
    <n v="6691"/>
    <x v="2"/>
    <s v="US"/>
    <s v="USD"/>
    <n v="1424380783"/>
    <n v="1421788783"/>
    <b v="0"/>
    <n v="17"/>
    <b v="0"/>
    <s v="film &amp; video/animation"/>
    <n v="0.39358823529411763"/>
    <n v="393.58823529411762"/>
    <x v="0"/>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09: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8:22:07"/>
  </r>
  <r>
    <n v="460"/>
    <s v="Darwin's Kiss"/>
    <s v="An animated web series about biological evolution gone haywire."/>
    <n v="8500"/>
    <n v="25"/>
    <x v="2"/>
    <s v="US"/>
    <s v="USD"/>
    <n v="1401595200"/>
    <n v="1398862875"/>
    <b v="0"/>
    <n v="2"/>
    <b v="0"/>
    <s v="film &amp; video/animation"/>
    <n v="2.9411764705882353E-3"/>
    <n v="12.5"/>
    <x v="0"/>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2:22:15"/>
  </r>
  <r>
    <n v="465"/>
    <s v="&quot;Amp&quot; A Story About a Robot"/>
    <s v="&quot;Amp&quot; is a short film about a robot with needs."/>
    <n v="512"/>
    <n v="138"/>
    <x v="2"/>
    <s v="US"/>
    <s v="USD"/>
    <n v="1403837574"/>
    <n v="1402455174"/>
    <b v="0"/>
    <n v="8"/>
    <b v="0"/>
    <s v="film &amp; video/animation"/>
    <n v="0.26953125"/>
    <n v="17.25"/>
    <x v="0"/>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19: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18: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3:33:00"/>
  </r>
  <r>
    <n v="490"/>
    <s v="PROJECT IS CANCELLED"/>
    <s v="Cancelled"/>
    <n v="1000"/>
    <n v="0"/>
    <x v="2"/>
    <s v="US"/>
    <s v="USD"/>
    <n v="1345677285"/>
    <n v="1343085285"/>
    <b v="0"/>
    <n v="0"/>
    <b v="0"/>
    <s v="film &amp; video/animation"/>
    <n v="0"/>
    <n v="0"/>
    <x v="0"/>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1: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4:21:14"/>
  </r>
  <r>
    <n v="497"/>
    <s v="Galaxy Probe Kids"/>
    <s v="live-action/animated series pilot."/>
    <n v="4480"/>
    <n v="30"/>
    <x v="2"/>
    <s v="US"/>
    <s v="USD"/>
    <n v="1419483600"/>
    <n v="1414889665"/>
    <b v="0"/>
    <n v="3"/>
    <b v="0"/>
    <s v="film &amp; video/animation"/>
    <n v="6.6964285714285711E-3"/>
    <n v="10"/>
    <x v="0"/>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3:46:41"/>
  </r>
  <r>
    <n v="516"/>
    <s v="Shipmates"/>
    <s v="A big brother style comedy animation series starring famous seafarers"/>
    <n v="5000"/>
    <n v="0"/>
    <x v="2"/>
    <s v="GB"/>
    <s v="GBP"/>
    <n v="1432752080"/>
    <n v="1427568080"/>
    <b v="0"/>
    <n v="0"/>
    <b v="0"/>
    <s v="film &amp; video/animation"/>
    <n v="0"/>
    <n v="0"/>
    <x v="0"/>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0: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8:05:00"/>
  </r>
  <r>
    <n v="528"/>
    <s v="Devastated No Matter What"/>
    <s v="A Festival Backed Production of a Full-Length Play."/>
    <n v="1150"/>
    <n v="1330"/>
    <x v="0"/>
    <s v="US"/>
    <s v="USD"/>
    <n v="1434921600"/>
    <n v="1433109907"/>
    <b v="0"/>
    <n v="30"/>
    <b v="1"/>
    <s v="theater/plays"/>
    <n v="1.1565217391304348"/>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1: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09: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6: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0:29:03"/>
  </r>
  <r>
    <n v="556"/>
    <s v="Braille Academy"/>
    <s v="An educational platform for learning Unified English Braille Code"/>
    <n v="8000"/>
    <n v="200"/>
    <x v="2"/>
    <s v="US"/>
    <s v="USD"/>
    <n v="1452112717"/>
    <n v="1449520717"/>
    <b v="0"/>
    <n v="1"/>
    <b v="0"/>
    <s v="technology/web"/>
    <n v="2.5000000000000001E-2"/>
    <n v="200"/>
    <x v="2"/>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3: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2:20:12"/>
  </r>
  <r>
    <n v="570"/>
    <s v="Relaunching in May"/>
    <s v="Humans have AM/FM/Satellite radio, kids have radio Disney, pets have DogCatRadio."/>
    <n v="85000"/>
    <n v="142"/>
    <x v="2"/>
    <s v="US"/>
    <s v="USD"/>
    <n v="1455822569"/>
    <n v="1453230569"/>
    <b v="0"/>
    <n v="1"/>
    <b v="0"/>
    <s v="technology/web"/>
    <n v="1.6705882352941177E-3"/>
    <n v="142"/>
    <x v="2"/>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8: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6:08:22"/>
  </r>
  <r>
    <n v="578"/>
    <s v="weBuy Crowdsourced Shopping"/>
    <s v="weBuy trade built on technology and Crowd Sourced Power"/>
    <n v="125000"/>
    <n v="14"/>
    <x v="2"/>
    <s v="GB"/>
    <s v="GBP"/>
    <n v="1441633993"/>
    <n v="1439560393"/>
    <b v="0"/>
    <n v="7"/>
    <b v="0"/>
    <s v="technology/web"/>
    <n v="1.12E-4"/>
    <n v="2"/>
    <x v="2"/>
    <s v="web"/>
    <x v="578"/>
    <d v="2015-09-07T05: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0: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8:11:56"/>
  </r>
  <r>
    <n v="585"/>
    <s v="Link Card"/>
    <s v="SAVE UP TO 40% WHEN YOU SPEND!_x000a__x000a_PRE-ORDER YOUR LINK CARD TODAY"/>
    <n v="9000"/>
    <n v="0"/>
    <x v="2"/>
    <s v="GB"/>
    <s v="GBP"/>
    <n v="1448928000"/>
    <n v="1444123377"/>
    <b v="0"/>
    <n v="0"/>
    <b v="0"/>
    <s v="technology/web"/>
    <n v="0"/>
    <n v="0"/>
    <x v="2"/>
    <s v="web"/>
    <x v="585"/>
    <d v="2015-11-30T16: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1:28:06"/>
  </r>
  <r>
    <n v="589"/>
    <s v="Get Neighborly"/>
    <s v="Services closer than you think..."/>
    <n v="7500"/>
    <n v="1"/>
    <x v="2"/>
    <s v="US"/>
    <s v="USD"/>
    <n v="1436366699"/>
    <n v="1435070699"/>
    <b v="0"/>
    <n v="1"/>
    <b v="0"/>
    <s v="technology/web"/>
    <n v="1.3333333333333334E-4"/>
    <n v="1"/>
    <x v="2"/>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7:15:45"/>
  </r>
  <r>
    <n v="594"/>
    <s v="Unleashed Fitness"/>
    <s v="Creating a fitness site that will change the fitness game forever!"/>
    <n v="25000"/>
    <n v="26"/>
    <x v="2"/>
    <s v="US"/>
    <s v="USD"/>
    <n v="1460832206"/>
    <n v="1458240206"/>
    <b v="0"/>
    <n v="2"/>
    <b v="0"/>
    <s v="technology/web"/>
    <n v="1.0399999999999999E-3"/>
    <n v="13"/>
    <x v="2"/>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7: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8:00:00"/>
  </r>
  <r>
    <n v="598"/>
    <s v="Goals not creeds"/>
    <s v="This is a project to create a crowd-funding site for Urantia Book readers worldwide."/>
    <n v="2500"/>
    <n v="850"/>
    <x v="2"/>
    <s v="US"/>
    <s v="USD"/>
    <n v="1417737781"/>
    <n v="1415145781"/>
    <b v="0"/>
    <n v="7"/>
    <b v="0"/>
    <s v="technology/web"/>
    <n v="0.34"/>
    <n v="121.42857142857143"/>
    <x v="2"/>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7: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6:50:56"/>
  </r>
  <r>
    <n v="605"/>
    <s v="Teach Your Parents iPad (Canceled)"/>
    <s v="An iPad support care package for your parents / seniors."/>
    <n v="5000"/>
    <n v="131"/>
    <x v="1"/>
    <s v="US"/>
    <s v="USD"/>
    <n v="1440318908"/>
    <n v="1436430908"/>
    <b v="0"/>
    <n v="8"/>
    <b v="0"/>
    <s v="technology/web"/>
    <n v="2.6200000000000001E-2"/>
    <n v="16.375"/>
    <x v="2"/>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7: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5:27:17"/>
  </r>
  <r>
    <n v="612"/>
    <s v="Web Streaming 2.0 (Canceled)"/>
    <s v="A Fast and Reliable new Web platform to stream videos from Internet"/>
    <n v="10000"/>
    <n v="0"/>
    <x v="1"/>
    <s v="IT"/>
    <s v="EUR"/>
    <n v="1472777146"/>
    <n v="1470185146"/>
    <b v="0"/>
    <n v="0"/>
    <b v="0"/>
    <s v="technology/web"/>
    <n v="0"/>
    <n v="0"/>
    <x v="2"/>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1:26:43"/>
  </r>
  <r>
    <n v="619"/>
    <s v="Big Data (Canceled)"/>
    <s v="Big Data Sets for researchers interested in improving the quality of life."/>
    <n v="2500000"/>
    <n v="1"/>
    <x v="1"/>
    <s v="US"/>
    <s v="USD"/>
    <n v="1416933390"/>
    <n v="1411745790"/>
    <b v="0"/>
    <n v="1"/>
    <b v="0"/>
    <s v="technology/web"/>
    <n v="3.9999999999999998E-7"/>
    <n v="1"/>
    <x v="2"/>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5:00:00"/>
  </r>
  <r>
    <n v="634"/>
    <s v="pitchtograndma (Canceled)"/>
    <s v="We help companies to explain what they do in simple, grandma-would-understand terms."/>
    <n v="5000"/>
    <n v="1"/>
    <x v="1"/>
    <s v="US"/>
    <s v="USD"/>
    <n v="1424989029"/>
    <n v="1422397029"/>
    <b v="0"/>
    <n v="1"/>
    <b v="0"/>
    <s v="technology/web"/>
    <n v="2.0000000000000001E-4"/>
    <n v="1"/>
    <x v="2"/>
    <s v="web"/>
    <x v="634"/>
    <d v="2015-02-26T14: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8:12:42"/>
  </r>
  <r>
    <n v="636"/>
    <s v="Keto Advice (Canceled)"/>
    <s v="With no central location for keto knowledge, keto advice will be a community run knowledge base."/>
    <n v="2000"/>
    <n v="4"/>
    <x v="1"/>
    <s v="GB"/>
    <s v="GBP"/>
    <n v="1433587620"/>
    <n v="1430996150"/>
    <b v="0"/>
    <n v="1"/>
    <b v="0"/>
    <s v="technology/web"/>
    <n v="2E-3"/>
    <n v="4"/>
    <x v="2"/>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5:04:00"/>
  </r>
  <r>
    <n v="638"/>
    <s v="W (Canceled)"/>
    <s v="O0"/>
    <n v="200000"/>
    <n v="18"/>
    <x v="1"/>
    <s v="DE"/>
    <s v="EUR"/>
    <n v="1490447662"/>
    <n v="1485267262"/>
    <b v="0"/>
    <n v="6"/>
    <b v="0"/>
    <s v="technology/web"/>
    <n v="9.0000000000000006E-5"/>
    <n v="3"/>
    <x v="2"/>
    <s v="web"/>
    <x v="638"/>
    <d v="2017-03-25T05: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09:25:49"/>
  </r>
  <r>
    <n v="648"/>
    <s v="Audio Jacket"/>
    <s v="Get ready for the next product that you canâ€™t live without"/>
    <n v="35000"/>
    <n v="44388"/>
    <x v="0"/>
    <s v="US"/>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0:00:00"/>
  </r>
  <r>
    <n v="659"/>
    <s v="Lulu Watch Designs - Apple Watch"/>
    <s v="Sync up your lifestyle"/>
    <n v="3000"/>
    <n v="3017"/>
    <x v="0"/>
    <s v="US"/>
    <s v="USD"/>
    <n v="1440339295"/>
    <n v="1437747295"/>
    <b v="0"/>
    <n v="21"/>
    <b v="1"/>
    <s v="technology/wearables"/>
    <n v="1.0056666666666667"/>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3: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0: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4:30:20"/>
  </r>
  <r>
    <n v="696"/>
    <s v="trustee"/>
    <s v="Show your fidelity by wearing the Trustee rings! Show where you are (at)!"/>
    <n v="175000"/>
    <n v="1"/>
    <x v="2"/>
    <s v="NL"/>
    <s v="EUR"/>
    <n v="1406326502"/>
    <n v="1403734502"/>
    <b v="0"/>
    <n v="1"/>
    <b v="0"/>
    <s v="technology/wearables"/>
    <n v="5.7142857142857145E-6"/>
    <n v="1"/>
    <x v="2"/>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0:37:48"/>
  </r>
  <r>
    <n v="705"/>
    <s v="SomnoScope"/>
    <s v="The closest thing ever to the Holy Grail of wearables technology"/>
    <n v="100000"/>
    <n v="977"/>
    <x v="2"/>
    <s v="NL"/>
    <s v="EUR"/>
    <n v="1484999278"/>
    <n v="1482407278"/>
    <b v="0"/>
    <n v="5"/>
    <b v="0"/>
    <s v="technology/wearables"/>
    <n v="9.7699999999999992E-3"/>
    <n v="195.4"/>
    <x v="2"/>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5:56:40"/>
  </r>
  <r>
    <n v="709"/>
    <s v="lumiglove"/>
    <s v="A &quot;handheld&quot; light, which eases the way you illuminate objects and/or paths."/>
    <n v="15000"/>
    <n v="61"/>
    <x v="2"/>
    <s v="US"/>
    <s v="USD"/>
    <n v="1417741159"/>
    <n v="1415149159"/>
    <b v="0"/>
    <n v="2"/>
    <b v="0"/>
    <s v="technology/wearables"/>
    <n v="4.0666666666666663E-3"/>
    <n v="30.5"/>
    <x v="2"/>
    <s v="wearables"/>
    <x v="709"/>
    <d v="2014-12-04T16:59:19"/>
  </r>
  <r>
    <n v="710"/>
    <s v="Hate York Shirt 2.0"/>
    <s v="Shirts, so technologically advanced, they connect mentally to their audience upon sight."/>
    <n v="1200"/>
    <n v="0"/>
    <x v="2"/>
    <s v="CA"/>
    <s v="CAD"/>
    <n v="1408495440"/>
    <n v="1405640302"/>
    <b v="0"/>
    <n v="0"/>
    <b v="0"/>
    <s v="technology/wearables"/>
    <n v="0"/>
    <n v="0"/>
    <x v="2"/>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6:00:00"/>
  </r>
  <r>
    <n v="717"/>
    <s v="cool air belt"/>
    <s v="Cool air flowing under clothing keeps you cool."/>
    <n v="100000"/>
    <n v="305"/>
    <x v="2"/>
    <s v="US"/>
    <s v="USD"/>
    <n v="1409949002"/>
    <n v="1407357002"/>
    <b v="0"/>
    <n v="4"/>
    <b v="0"/>
    <s v="technology/wearables"/>
    <n v="3.0500000000000002E-3"/>
    <n v="76.25"/>
    <x v="2"/>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0: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2: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19: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5: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2: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2: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5:00:00"/>
  </r>
  <r>
    <n v="806"/>
    <s v="Golden Animals NEW Album!"/>
    <s v="Help Golden Animals finish their NEW Album!"/>
    <n v="8000"/>
    <n v="8355"/>
    <x v="0"/>
    <s v="US"/>
    <s v="USD"/>
    <n v="1315413339"/>
    <n v="1312821339"/>
    <b v="0"/>
    <n v="71"/>
    <b v="1"/>
    <s v="music/rock"/>
    <n v="1.0443750000000001"/>
    <n v="117.67605633802818"/>
    <x v="4"/>
    <s v="rock"/>
    <x v="806"/>
    <d v="2011-09-07T08:35:39"/>
  </r>
  <r>
    <n v="807"/>
    <s v="Sic Vita - New EP Release - 2017"/>
    <s v="Join the Sic Vita family and lend a hand as we create a new album!"/>
    <n v="4000"/>
    <n v="4205"/>
    <x v="0"/>
    <s v="US"/>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0: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7:21:02"/>
  </r>
  <r>
    <n v="811"/>
    <s v="Love Water Tour"/>
    <s v="We need your financial support to cover the tour costs!  (Sound, lights, travel, stage design)"/>
    <n v="1000"/>
    <n v="1040"/>
    <x v="0"/>
    <s v="US"/>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5: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0:04:00"/>
  </r>
  <r>
    <n v="815"/>
    <s v="Some Late Help for The Early Reset"/>
    <s v="Be a part of helping The Early Reset finish their new 7 song EP."/>
    <n v="4000"/>
    <n v="4280"/>
    <x v="0"/>
    <s v="US"/>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09:01:00"/>
  </r>
  <r>
    <n v="819"/>
    <s v="Winter Tour"/>
    <s v="We are touring the Southeast in support of our new EP"/>
    <n v="400"/>
    <n v="435"/>
    <x v="0"/>
    <s v="US"/>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0:13:00"/>
  </r>
  <r>
    <n v="833"/>
    <s v="Ragman Rolls"/>
    <s v="This is an American rock album."/>
    <n v="6000"/>
    <n v="6100"/>
    <x v="0"/>
    <s v="US"/>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19:00:00"/>
  </r>
  <r>
    <n v="836"/>
    <s v="DESMADRE Full Album + Press Kit"/>
    <s v="An album you can bring home to mom."/>
    <n v="5000"/>
    <n v="5046.5200000000004"/>
    <x v="0"/>
    <s v="US"/>
    <s v="USD"/>
    <n v="1381108918"/>
    <n v="1378516918"/>
    <b v="0"/>
    <n v="46"/>
    <b v="1"/>
    <s v="music/rock"/>
    <n v="1.009304"/>
    <n v="109.70695652173914"/>
    <x v="4"/>
    <s v="rock"/>
    <x v="836"/>
    <d v="2013-10-06T17: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6:00:00"/>
  </r>
  <r>
    <n v="847"/>
    <s v="CENTROPYMUSIC"/>
    <s v="MUSIC WITH MEANING!  MUSIC THAT MATTERS!!!"/>
    <n v="10"/>
    <n v="10"/>
    <x v="0"/>
    <s v="US"/>
    <s v="USD"/>
    <n v="1436555376"/>
    <n v="1433963376"/>
    <b v="0"/>
    <n v="1"/>
    <b v="1"/>
    <s v="music/metal"/>
    <n v="1"/>
    <n v="10"/>
    <x v="4"/>
    <s v="metal"/>
    <x v="847"/>
    <d v="2015-07-10T11: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1: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3: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1:00:00"/>
  </r>
  <r>
    <n v="857"/>
    <s v="A Reason To Breathe - DEBUT ALBUM"/>
    <s v="Modern Post-Hardcore/Electro music (Hardstyle, EDM, Trap, Dubstep, Dembow, House)."/>
    <n v="1200"/>
    <n v="1200"/>
    <x v="0"/>
    <s v="ES"/>
    <s v="EUR"/>
    <n v="1448463431"/>
    <n v="1444831031"/>
    <b v="0"/>
    <n v="24"/>
    <b v="1"/>
    <s v="music/metal"/>
    <n v="1"/>
    <n v="50"/>
    <x v="4"/>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4: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0: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1: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09:22:11"/>
  </r>
  <r>
    <n v="876"/>
    <s v="Sound Of Dobells"/>
    <s v="What was the greatest record shop ever?  DOBELLS!"/>
    <n v="3152"/>
    <n v="1286"/>
    <x v="2"/>
    <s v="GB"/>
    <s v="GBP"/>
    <n v="1359978927"/>
    <n v="1357127727"/>
    <b v="0"/>
    <n v="45"/>
    <b v="0"/>
    <s v="music/jazz"/>
    <n v="0.40799492385786801"/>
    <n v="28.577777777777779"/>
    <x v="4"/>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0: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7: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1:45:26"/>
  </r>
  <r>
    <n v="906"/>
    <s v="24th Music Presents Channeling Motown (Live)"/>
    <s v="The DMV's most respected saxophonist pay tribute to Motown."/>
    <n v="15000"/>
    <n v="0"/>
    <x v="2"/>
    <s v="US"/>
    <s v="USD"/>
    <n v="1394681590"/>
    <n v="1392093190"/>
    <b v="0"/>
    <n v="0"/>
    <b v="0"/>
    <s v="music/jazz"/>
    <n v="0"/>
    <n v="0"/>
    <x v="4"/>
    <s v="jazz"/>
    <x v="906"/>
    <d v="2014-03-12T19:33:10"/>
  </r>
  <r>
    <n v="907"/>
    <s v="Greg Chambers Saxophone CD"/>
    <s v="Greg Chambers' self-titled CD needs support for post production, replication, and promotion."/>
    <n v="2900"/>
    <n v="0"/>
    <x v="2"/>
    <s v="US"/>
    <s v="USD"/>
    <n v="1315715823"/>
    <n v="1313123823"/>
    <b v="0"/>
    <n v="0"/>
    <b v="0"/>
    <s v="music/jazz"/>
    <n v="0"/>
    <n v="0"/>
    <x v="4"/>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19: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4:59:21"/>
  </r>
  <r>
    <n v="919"/>
    <s v="Jazz CD:  Out of The Blue"/>
    <s v="Cool jazz with a New Orleans flavor."/>
    <n v="20000"/>
    <n v="100"/>
    <x v="2"/>
    <s v="US"/>
    <s v="USD"/>
    <n v="1355930645"/>
    <n v="1352906645"/>
    <b v="0"/>
    <n v="1"/>
    <b v="0"/>
    <s v="music/jazz"/>
    <n v="5.0000000000000001E-3"/>
    <n v="100"/>
    <x v="4"/>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4:40:00"/>
  </r>
  <r>
    <n v="927"/>
    <s v="JETRO DA SILVA FUNK PROJECT"/>
    <s v="Studio CD/DVD Solo project of Pianist &amp; Keyboardist Jetro da Silva"/>
    <n v="20000"/>
    <n v="0"/>
    <x v="2"/>
    <s v="US"/>
    <s v="USD"/>
    <n v="1337024695"/>
    <n v="1334432695"/>
    <b v="0"/>
    <n v="0"/>
    <b v="0"/>
    <s v="music/jazz"/>
    <n v="0"/>
    <n v="0"/>
    <x v="4"/>
    <s v="jazz"/>
    <x v="927"/>
    <d v="2012-05-14T11: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4: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2: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5: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0:01:01"/>
  </r>
  <r>
    <n v="951"/>
    <s v="Smart Harness"/>
    <s v="Revolutionizing the way we walk our dogs!"/>
    <n v="50000"/>
    <n v="19195"/>
    <x v="2"/>
    <s v="US"/>
    <s v="USD"/>
    <n v="1465054872"/>
    <n v="1461166872"/>
    <b v="0"/>
    <n v="121"/>
    <b v="0"/>
    <s v="technology/wearables"/>
    <n v="0.38390000000000002"/>
    <n v="158.63636363636363"/>
    <x v="2"/>
    <s v="wearables"/>
    <x v="951"/>
    <d v="2016-06-04T07: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2: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09: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7: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2: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4: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0:33:45"/>
  </r>
  <r>
    <n v="989"/>
    <s v="Power Rope"/>
    <s v="The most useful phone charger you will ever buy"/>
    <n v="10000"/>
    <n v="1677"/>
    <x v="2"/>
    <s v="US"/>
    <s v="USD"/>
    <n v="1475101495"/>
    <n v="1472509495"/>
    <b v="0"/>
    <n v="32"/>
    <b v="0"/>
    <s v="technology/wearables"/>
    <n v="0.16769999999999999"/>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0: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7:27:00"/>
  </r>
  <r>
    <n v="997"/>
    <s v="iPhanny"/>
    <s v="The iPhanny keeps your iPhone 6 safe from bending in those dangerous pants pockets."/>
    <n v="5000"/>
    <n v="65"/>
    <x v="2"/>
    <s v="US"/>
    <s v="USD"/>
    <n v="1417145297"/>
    <n v="1414549697"/>
    <b v="0"/>
    <n v="8"/>
    <b v="0"/>
    <s v="technology/wearables"/>
    <n v="1.2999999999999999E-2"/>
    <n v="8.125"/>
    <x v="2"/>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0: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09: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7:16:29"/>
  </r>
  <r>
    <n v="1049"/>
    <s v="J1 (Canceled)"/>
    <s v="------"/>
    <n v="12000"/>
    <n v="0"/>
    <x v="1"/>
    <s v="US"/>
    <s v="USD"/>
    <n v="1455272445"/>
    <n v="1452680445"/>
    <b v="0"/>
    <n v="0"/>
    <b v="0"/>
    <s v="journalism/audio"/>
    <n v="0"/>
    <n v="0"/>
    <x v="5"/>
    <s v="audio"/>
    <x v="1049"/>
    <d v="2016-02-12T02:20:45"/>
  </r>
  <r>
    <n v="1050"/>
    <s v="The (Secular) Barbershop Podcast (Canceled)"/>
    <s v="Secularism is on the rise and I hear you.Talk to me."/>
    <n v="2500"/>
    <n v="0"/>
    <x v="1"/>
    <s v="US"/>
    <s v="USD"/>
    <n v="1442257677"/>
    <n v="1439665677"/>
    <b v="0"/>
    <n v="0"/>
    <b v="0"/>
    <s v="journalism/audio"/>
    <n v="0"/>
    <n v="0"/>
    <x v="5"/>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6:00:00"/>
  </r>
  <r>
    <n v="1059"/>
    <s v="Voice Over Artist (Canceled)"/>
    <s v="Turning myself into a vocal artist."/>
    <n v="1100"/>
    <n v="0"/>
    <x v="1"/>
    <s v="US"/>
    <s v="USD"/>
    <n v="1426269456"/>
    <n v="1423681056"/>
    <b v="0"/>
    <n v="0"/>
    <b v="0"/>
    <s v="journalism/audio"/>
    <n v="0"/>
    <n v="0"/>
    <x v="5"/>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3:54:53"/>
  </r>
  <r>
    <n v="1061"/>
    <s v="Chat Box 23 (Canceled)"/>
    <s v="T.O., Adi &amp; Mercedes discuss their point of views, women's issues &amp; Hollywood Hotties."/>
    <n v="4000"/>
    <n v="0"/>
    <x v="1"/>
    <s v="US"/>
    <s v="USD"/>
    <n v="1462150800"/>
    <n v="1456987108"/>
    <b v="0"/>
    <n v="0"/>
    <b v="0"/>
    <s v="journalism/audio"/>
    <n v="0"/>
    <n v="0"/>
    <x v="5"/>
    <s v="audio"/>
    <x v="1061"/>
    <d v="2016-05-01T17:00:00"/>
  </r>
  <r>
    <n v="1062"/>
    <s v="RETURNING AT A LATER DATE"/>
    <s v="SEE US ON PATREON www.badgirlartwork.com"/>
    <n v="199"/>
    <n v="190"/>
    <x v="1"/>
    <s v="US"/>
    <s v="USD"/>
    <n v="1468351341"/>
    <n v="1467746541"/>
    <b v="0"/>
    <n v="4"/>
    <b v="0"/>
    <s v="journalism/audio"/>
    <n v="0.95477386934673369"/>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1: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0: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7:49:43"/>
  </r>
  <r>
    <n v="1084"/>
    <s v="My own channel"/>
    <s v="I want to start my own channel for gaming"/>
    <n v="550"/>
    <n v="0"/>
    <x v="2"/>
    <s v="US"/>
    <s v="USD"/>
    <n v="1407534804"/>
    <n v="1404942804"/>
    <b v="0"/>
    <n v="0"/>
    <b v="0"/>
    <s v="games/video games"/>
    <n v="0"/>
    <n v="0"/>
    <x v="6"/>
    <s v="video games"/>
    <x v="1084"/>
    <d v="2014-08-08T13: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7:06:15"/>
  </r>
  <r>
    <n v="1086"/>
    <s v="Cyber Universe Online"/>
    <s v="Humanity's future in the Galaxy"/>
    <n v="18000"/>
    <n v="15"/>
    <x v="2"/>
    <s v="US"/>
    <s v="USD"/>
    <n v="1408913291"/>
    <n v="1406321291"/>
    <b v="0"/>
    <n v="2"/>
    <b v="0"/>
    <s v="games/video games"/>
    <n v="8.3333333333333339E-4"/>
    <n v="7.5"/>
    <x v="6"/>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09: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1: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1: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8: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7: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1: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2: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3:30:00"/>
  </r>
  <r>
    <n v="1128"/>
    <s v="Flying Turds"/>
    <s v="#havingfunFTW"/>
    <n v="1000"/>
    <n v="1"/>
    <x v="2"/>
    <s v="GB"/>
    <s v="GBP"/>
    <n v="1407425717"/>
    <n v="1404833717"/>
    <b v="0"/>
    <n v="1"/>
    <b v="0"/>
    <s v="games/mobile games"/>
    <n v="1E-3"/>
    <n v="1"/>
    <x v="6"/>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3:05:21"/>
  </r>
  <r>
    <n v="1141"/>
    <s v="Arena Z - Zombie Survival"/>
    <s v="I think this will be a great game!"/>
    <n v="500"/>
    <n v="0"/>
    <x v="2"/>
    <s v="DE"/>
    <s v="EUR"/>
    <n v="1436460450"/>
    <n v="1433868450"/>
    <b v="0"/>
    <n v="0"/>
    <b v="0"/>
    <s v="games/mobile games"/>
    <n v="0"/>
    <n v="0"/>
    <x v="6"/>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0: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5: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1:06:21"/>
  </r>
  <r>
    <n v="1149"/>
    <s v="The Floridian Food Truck"/>
    <s v="Bringing culturally diverse Floridian cuisine to the people!"/>
    <n v="50000"/>
    <n v="75"/>
    <x v="2"/>
    <s v="US"/>
    <s v="USD"/>
    <n v="1466096566"/>
    <n v="1463504566"/>
    <b v="0"/>
    <n v="2"/>
    <b v="0"/>
    <s v="food/food trucks"/>
    <n v="1.5E-3"/>
    <n v="37.5"/>
    <x v="7"/>
    <s v="food trucks"/>
    <x v="1149"/>
    <d v="2016-06-16T09:02:46"/>
  </r>
  <r>
    <n v="1150"/>
    <s v="Chef Po's Food Truck"/>
    <s v="Bringing delicious authentic and fusion Taiwanese Food to the West Coast."/>
    <n v="2500"/>
    <n v="252"/>
    <x v="2"/>
    <s v="US"/>
    <s v="USD"/>
    <n v="1452293675"/>
    <n v="1447109675"/>
    <b v="0"/>
    <n v="6"/>
    <b v="0"/>
    <s v="food/food trucks"/>
    <n v="0.1008"/>
    <n v="42"/>
    <x v="7"/>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18:27:43"/>
  </r>
  <r>
    <n v="1152"/>
    <s v="Peruvian King Food Truck"/>
    <s v="Peruvian food truck with an LA twist."/>
    <n v="16000"/>
    <n v="911"/>
    <x v="2"/>
    <s v="US"/>
    <s v="USD"/>
    <n v="1431709312"/>
    <n v="1429117312"/>
    <b v="0"/>
    <n v="15"/>
    <b v="0"/>
    <s v="food/food trucks"/>
    <n v="5.6937500000000002E-2"/>
    <n v="60.733333333333334"/>
    <x v="7"/>
    <s v="food trucks"/>
    <x v="1152"/>
    <d v="2015-05-15T09: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2:18:47"/>
  </r>
  <r>
    <n v="1172"/>
    <s v="let your dayz take you to the dogs."/>
    <s v="Bringing YOUR favorite dog recipes to the streets."/>
    <n v="9000"/>
    <n v="0"/>
    <x v="2"/>
    <s v="US"/>
    <s v="USD"/>
    <n v="1408551752"/>
    <n v="1405959752"/>
    <b v="0"/>
    <n v="0"/>
    <b v="0"/>
    <s v="food/food trucks"/>
    <n v="0"/>
    <n v="0"/>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1: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5: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2: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4: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19:14:59"/>
  </r>
  <r>
    <n v="1236"/>
    <s v="&quot;Volando&quot; CD Release (Canceled)"/>
    <s v="Raising money to give the musicians their due."/>
    <n v="2500"/>
    <n v="0"/>
    <x v="1"/>
    <s v="US"/>
    <s v="USD"/>
    <n v="1343491200"/>
    <n v="1342801164"/>
    <b v="0"/>
    <n v="0"/>
    <b v="0"/>
    <s v="music/world music"/>
    <n v="0"/>
    <n v="0"/>
    <x v="4"/>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6:38:56"/>
  </r>
  <r>
    <n v="1239"/>
    <s v="Help Calmenco! finance new CD and Tour (Canceled)"/>
    <s v="Please consider helping us with our new CD and Riverdance Tour"/>
    <n v="2500"/>
    <n v="0"/>
    <x v="1"/>
    <s v="US"/>
    <s v="USD"/>
    <n v="1325804767"/>
    <n v="1323212767"/>
    <b v="0"/>
    <n v="0"/>
    <b v="0"/>
    <s v="music/world music"/>
    <n v="0"/>
    <n v="0"/>
    <x v="4"/>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2: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19:14:05"/>
  </r>
  <r>
    <n v="1290"/>
    <s v="I Died... I Came Back, ... Whatever"/>
    <s v="Sometimes your Heart has to STOP for your Life to START."/>
    <n v="3500"/>
    <n v="3800"/>
    <x v="0"/>
    <s v="US"/>
    <s v="USD"/>
    <n v="1429772340"/>
    <n v="1427121931"/>
    <b v="0"/>
    <n v="86"/>
    <b v="1"/>
    <s v="theater/plays"/>
    <n v="1.0857142857142856"/>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8:23:31"/>
  </r>
  <r>
    <n v="1303"/>
    <s v="Forward Arena Theatre Company: Summer Season"/>
    <s v="Groundbreaking queer theatre."/>
    <n v="3500"/>
    <n v="4559.13"/>
    <x v="0"/>
    <s v="GB"/>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2: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4: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1: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8:35:52"/>
  </r>
  <r>
    <n v="1366"/>
    <s v="Kick It! A Tribute to the A.K.s"/>
    <s v="A musical memorial for Alexi Petersen."/>
    <n v="7500"/>
    <n v="9486.69"/>
    <x v="0"/>
    <s v="US"/>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0:12:22"/>
  </r>
  <r>
    <n v="1372"/>
    <s v="Ted Lukas &amp; the Misled new CD - &quot;FEED&quot;"/>
    <s v="Please help us raise funds to press our new CD!"/>
    <n v="500"/>
    <n v="620"/>
    <x v="0"/>
    <s v="US"/>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0:11:00"/>
  </r>
  <r>
    <n v="1378"/>
    <s v="SIX BY SEVEN"/>
    <s v="A psychedelic post rock masterpiece!"/>
    <n v="2000"/>
    <n v="4067"/>
    <x v="0"/>
    <s v="GB"/>
    <s v="GBP"/>
    <n v="1470075210"/>
    <n v="1468779210"/>
    <b v="0"/>
    <n v="133"/>
    <b v="1"/>
    <s v="music/rock"/>
    <n v="2.0335000000000001"/>
    <n v="30.578947368421051"/>
    <x v="4"/>
    <s v="rock"/>
    <x v="1378"/>
    <d v="2016-08-01T10:13:30"/>
  </r>
  <r>
    <n v="1379"/>
    <s v="J. Walter Makes a Record"/>
    <s v="---------The long-awaited debut full-length from Justin Ruddy--------"/>
    <n v="10000"/>
    <n v="11160"/>
    <x v="0"/>
    <s v="US"/>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s v="US"/>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s v="US"/>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0: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19:43:06"/>
  </r>
  <r>
    <n v="1393"/>
    <s v="WolfHunt | Social Commentary Rock Project"/>
    <s v="Rock n' Roll tales of our times"/>
    <n v="10000"/>
    <n v="10235"/>
    <x v="0"/>
    <s v="US"/>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19:00:00"/>
  </r>
  <r>
    <n v="1395"/>
    <s v="Quiet Oaks Full Length Album"/>
    <s v="Help Quiet Oaks record their debut album!!!"/>
    <n v="3500"/>
    <n v="3916"/>
    <x v="0"/>
    <s v="US"/>
    <s v="USD"/>
    <n v="1484430481"/>
    <n v="1481838481"/>
    <b v="0"/>
    <n v="82"/>
    <b v="1"/>
    <s v="music/rock"/>
    <n v="1.1188571428571428"/>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4: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09:20:01"/>
  </r>
  <r>
    <n v="1406"/>
    <s v="Man Down! Translation project"/>
    <s v="The White coat and the battle dress uniform"/>
    <n v="12000"/>
    <n v="15"/>
    <x v="2"/>
    <s v="IT"/>
    <s v="EUR"/>
    <n v="1449914400"/>
    <n v="1445336607"/>
    <b v="0"/>
    <n v="3"/>
    <b v="0"/>
    <s v="publishing/translations"/>
    <n v="1.25E-3"/>
    <n v="5"/>
    <x v="3"/>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2: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0: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2:44:38"/>
  </r>
  <r>
    <n v="1447"/>
    <s v="Indian Language Dictionary"/>
    <s v="I'm creating a dictionary of multiple Indian languages."/>
    <n v="500000"/>
    <n v="75"/>
    <x v="2"/>
    <s v="US"/>
    <s v="USD"/>
    <n v="1467999134"/>
    <n v="1465407134"/>
    <b v="0"/>
    <n v="3"/>
    <b v="0"/>
    <s v="publishing/translations"/>
    <n v="1.4999999999999999E-4"/>
    <n v="25"/>
    <x v="3"/>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5: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8: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6: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2:52:18"/>
  </r>
  <r>
    <n v="1464"/>
    <s v="Science Studio"/>
    <s v="The Best Science Media on the Web"/>
    <n v="5000"/>
    <n v="8160"/>
    <x v="0"/>
    <s v="US"/>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5:01:43"/>
  </r>
  <r>
    <n v="1473"/>
    <s v="ONE LOVES ONLY FORM"/>
    <s v="Public Radio Project"/>
    <n v="1500"/>
    <n v="1807.74"/>
    <x v="0"/>
    <s v="US"/>
    <s v="USD"/>
    <n v="1330644639"/>
    <n v="1328052639"/>
    <b v="1"/>
    <n v="47"/>
    <b v="1"/>
    <s v="publishing/radio &amp; podcasts"/>
    <n v="1.20516"/>
    <n v="38.462553191489363"/>
    <x v="3"/>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0:37:55"/>
  </r>
  <r>
    <n v="1484"/>
    <s v="a book called filtered down thru the stars"/>
    <s v="The mussings of an old wizard"/>
    <n v="2000"/>
    <n v="0"/>
    <x v="2"/>
    <s v="US"/>
    <s v="USD"/>
    <n v="1342882260"/>
    <n v="1337834963"/>
    <b v="0"/>
    <n v="0"/>
    <b v="0"/>
    <s v="publishing/fiction"/>
    <n v="0"/>
    <n v="0"/>
    <x v="3"/>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4: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7: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3: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3: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6: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1: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2: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7:29:45"/>
  </r>
  <r>
    <n v="1569"/>
    <s v="to be removed (Canceled)"/>
    <s v="to be removed"/>
    <n v="30000"/>
    <n v="0"/>
    <x v="1"/>
    <s v="US"/>
    <s v="USD"/>
    <n v="1369498714"/>
    <n v="1366906714"/>
    <b v="0"/>
    <n v="0"/>
    <b v="0"/>
    <s v="publishing/art books"/>
    <n v="0"/>
    <n v="0"/>
    <x v="3"/>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2:46:30"/>
  </r>
  <r>
    <n v="1582"/>
    <s v="Scenes from New Orleans"/>
    <s v="I create canvas prints of images from in and around New Orleans"/>
    <n v="1000"/>
    <n v="93"/>
    <x v="2"/>
    <s v="US"/>
    <s v="USD"/>
    <n v="1445894400"/>
    <n v="1440961053"/>
    <b v="0"/>
    <n v="3"/>
    <b v="0"/>
    <s v="photography/places"/>
    <n v="9.2999999999999999E-2"/>
    <n v="31"/>
    <x v="8"/>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3:00:00"/>
  </r>
  <r>
    <n v="1586"/>
    <s v="Missouri In Pictures"/>
    <s v="Show the world the beauty that is in all of our back yards!"/>
    <n v="1500"/>
    <n v="0"/>
    <x v="2"/>
    <s v="US"/>
    <s v="USD"/>
    <n v="1428197422"/>
    <n v="1425609022"/>
    <b v="0"/>
    <n v="0"/>
    <b v="0"/>
    <s v="photography/places"/>
    <n v="0"/>
    <n v="0"/>
    <x v="8"/>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4:49:25"/>
  </r>
  <r>
    <n v="1588"/>
    <s v="The Right Side of Texas"/>
    <s v="Southeast Texas as seen through the lens of a cell phone camera"/>
    <n v="516"/>
    <n v="0"/>
    <x v="2"/>
    <s v="US"/>
    <s v="USD"/>
    <n v="1422735120"/>
    <n v="1420091999"/>
    <b v="0"/>
    <n v="0"/>
    <b v="0"/>
    <s v="photography/places"/>
    <n v="0"/>
    <n v="0"/>
    <x v="8"/>
    <s v="places"/>
    <x v="1588"/>
    <d v="2015-01-31T12: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5:38:06"/>
  </r>
  <r>
    <n v="1590"/>
    <s v="An Italian Adventure"/>
    <s v="Discover Italy through photography."/>
    <n v="60000"/>
    <n v="1020"/>
    <x v="2"/>
    <s v="IT"/>
    <s v="EUR"/>
    <n v="1443040464"/>
    <n v="1440448464"/>
    <b v="0"/>
    <n v="2"/>
    <b v="0"/>
    <s v="photography/places"/>
    <n v="1.7000000000000001E-2"/>
    <n v="510"/>
    <x v="8"/>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8:25:41"/>
  </r>
  <r>
    <n v="1592"/>
    <s v="The Views of Pittsburgh"/>
    <s v="A portfolio collage of beautiful pictures of authentic Pittsburgh locations and scenery."/>
    <n v="25"/>
    <n v="0"/>
    <x v="2"/>
    <s v="US"/>
    <s v="USD"/>
    <n v="1427503485"/>
    <n v="1423619085"/>
    <b v="0"/>
    <n v="0"/>
    <b v="0"/>
    <s v="photography/places"/>
    <n v="0"/>
    <n v="0"/>
    <x v="8"/>
    <s v="places"/>
    <x v="1592"/>
    <d v="2015-03-27T16: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2: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2: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8: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4:11:50"/>
  </r>
  <r>
    <n v="1611"/>
    <s v="Skelton-Luns CD/7&quot;             No Big Deal."/>
    <s v="Skelton-Luns CD/7&quot; No Big Deal."/>
    <n v="800"/>
    <n v="1001"/>
    <x v="0"/>
    <s v="US"/>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0: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s v="US"/>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1: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5:39:00"/>
  </r>
  <r>
    <n v="1638"/>
    <s v="Avenues EP 2013"/>
    <s v="Avenues will be going in to the studio to record a new EP with Matt Allison!"/>
    <n v="1000"/>
    <n v="1050"/>
    <x v="0"/>
    <s v="US"/>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7:59:00"/>
  </r>
  <r>
    <n v="1641"/>
    <s v="Tanya Dartson- Run for Your Life music video"/>
    <s v="Music Video For Upbeat and Inspiring Song - Run For Your Life"/>
    <n v="2500"/>
    <n v="2535"/>
    <x v="0"/>
    <s v="US"/>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6: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3: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0: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2: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7:39:05"/>
  </r>
  <r>
    <n v="1680"/>
    <s v="Kick Out a Record"/>
    <s v="Working Musician dilemma #164: how the taxman put Kick the Record 2.0 on hold"/>
    <n v="1000"/>
    <n v="1175"/>
    <x v="0"/>
    <s v="US"/>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0: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3:49:54"/>
  </r>
  <r>
    <n v="1689"/>
    <s v="Fly Away"/>
    <s v="Praising the Living God in the second half of life."/>
    <n v="2400"/>
    <n v="2400"/>
    <x v="3"/>
    <s v="US"/>
    <s v="USD"/>
    <n v="1489700230"/>
    <n v="1487111830"/>
    <b v="0"/>
    <n v="14"/>
    <b v="0"/>
    <s v="music/faith"/>
    <n v="1"/>
    <n v="171.42857142857142"/>
    <x v="4"/>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7: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7:56:45"/>
  </r>
  <r>
    <n v="1702"/>
    <s v="lyndale lewis and new vision prosper cd release"/>
    <s v="I can do all things through christ jesus"/>
    <n v="16500"/>
    <n v="1"/>
    <x v="2"/>
    <s v="US"/>
    <s v="USD"/>
    <n v="1427745150"/>
    <n v="1425156750"/>
    <b v="0"/>
    <n v="1"/>
    <b v="0"/>
    <s v="music/faith"/>
    <n v="6.0606060606060605E-5"/>
    <n v="1"/>
    <x v="4"/>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2: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19: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2: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1: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6: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0:00:00"/>
  </r>
  <r>
    <n v="1718"/>
    <s v="The Prodigal Son"/>
    <s v="A melody for the galaxy."/>
    <n v="35000"/>
    <n v="75"/>
    <x v="2"/>
    <s v="US"/>
    <s v="USD"/>
    <n v="1463201940"/>
    <n v="1459435149"/>
    <b v="0"/>
    <n v="2"/>
    <b v="0"/>
    <s v="music/faith"/>
    <n v="2.142857142857143E-3"/>
    <n v="37.5"/>
    <x v="4"/>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5: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18:06:23"/>
  </r>
  <r>
    <n v="1731"/>
    <s v="Sam Cox Band First Christian Tour"/>
    <s v="We are a Christin Worship band looking to midwest tour. God Bless!"/>
    <n v="1000"/>
    <n v="0"/>
    <x v="2"/>
    <s v="US"/>
    <s v="USD"/>
    <n v="1434034800"/>
    <n v="1432849552"/>
    <b v="0"/>
    <n v="0"/>
    <b v="0"/>
    <s v="music/faith"/>
    <n v="0"/>
    <n v="0"/>
    <x v="4"/>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5T21: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1: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4:46:32"/>
  </r>
  <r>
    <n v="1738"/>
    <s v="The Flashing Lights"/>
    <s v="Music that inspires and gives hope for overcoming and change. And it is good music."/>
    <n v="5000"/>
    <n v="20"/>
    <x v="2"/>
    <s v="US"/>
    <s v="USD"/>
    <n v="1412283542"/>
    <n v="1409691542"/>
    <b v="0"/>
    <n v="1"/>
    <b v="0"/>
    <s v="music/faith"/>
    <n v="4.0000000000000001E-3"/>
    <n v="20"/>
    <x v="4"/>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1: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4:56:32"/>
  </r>
  <r>
    <n v="1759"/>
    <s v="Death Valley"/>
    <s v="Death Valley will be the first photo book of Andi State"/>
    <n v="5000"/>
    <n v="5330"/>
    <x v="0"/>
    <s v="US"/>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8: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5:37:40"/>
  </r>
  <r>
    <n v="1762"/>
    <s v="&quot;The Naked Pixel&quot; Ali Pakele"/>
    <s v="Project rewards $25 gets you 190+ digital images"/>
    <n v="100"/>
    <n v="885"/>
    <x v="0"/>
    <s v="US"/>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5: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5: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8: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3T23: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4: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7:19:09"/>
  </r>
  <r>
    <n v="1807"/>
    <s v="Anywhere but Here"/>
    <s v="I want to explore alternative cultures and lifestyles in America."/>
    <n v="5000"/>
    <n v="553"/>
    <x v="2"/>
    <s v="US"/>
    <s v="USD"/>
    <n v="1411868313"/>
    <n v="1409276313"/>
    <b v="1"/>
    <n v="8"/>
    <b v="0"/>
    <s v="photography/photobooks"/>
    <n v="0.1106"/>
    <n v="69.125"/>
    <x v="8"/>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3: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2T23: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2: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2T23: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8:26:16"/>
  </r>
  <r>
    <n v="1824"/>
    <s v="Tin Man's Broken Wisdom Fund"/>
    <s v="cd fund raiser"/>
    <n v="3000"/>
    <n v="3002"/>
    <x v="0"/>
    <s v="US"/>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2:01:43"/>
  </r>
  <r>
    <n v="1826"/>
    <s v="BEAR GHOST! Professional Recording! Yay!"/>
    <s v="Hear your favorite Bear Ghost in eargasmic quality!"/>
    <n v="2000"/>
    <n v="2020"/>
    <x v="0"/>
    <s v="US"/>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23:59:00"/>
  </r>
  <r>
    <n v="1834"/>
    <s v="TDJ - All Part of the Plan EP/Tour"/>
    <s v="Help us fund our first tour and promote our new EP!"/>
    <n v="10000"/>
    <n v="11805"/>
    <x v="0"/>
    <s v="US"/>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7:51:11"/>
  </r>
  <r>
    <n v="1836"/>
    <s v="KICKSTART OUR &lt;+3"/>
    <s v="Help fund our 2013 Sound &amp; Lighting Touring rig!"/>
    <n v="5000"/>
    <n v="10017"/>
    <x v="0"/>
    <s v="US"/>
    <s v="USD"/>
    <n v="1361129129"/>
    <n v="1359660329"/>
    <b v="0"/>
    <n v="55"/>
    <b v="1"/>
    <s v="music/rock"/>
    <n v="2.0034000000000001"/>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0: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1:48:41"/>
  </r>
  <r>
    <n v="1859"/>
    <s v="Queen Kwong Tour to London and Paris"/>
    <s v="Queen Kwong is going ON TOUR to London and Paris!"/>
    <n v="3000"/>
    <n v="3955"/>
    <x v="0"/>
    <s v="US"/>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5: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6: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19:59:00"/>
  </r>
  <r>
    <n v="1894"/>
    <s v="Help me release my first 3 song EP!!"/>
    <s v="Im trying to raise $1000 for a 3 song EP in a studio!"/>
    <n v="1000"/>
    <n v="1145"/>
    <x v="0"/>
    <s v="US"/>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8: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1: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7: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0: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5: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6:26:00"/>
  </r>
  <r>
    <n v="1927"/>
    <s v="GBS Detroit Presents Hampshire"/>
    <s v="Hampshire is headed to GBS Detroit."/>
    <n v="600"/>
    <n v="620"/>
    <x v="0"/>
    <s v="US"/>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19: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3: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0: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1: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7:21:16"/>
  </r>
  <r>
    <n v="1988"/>
    <s v="Phillip Michael Photography"/>
    <s v="Expressing art in an image!"/>
    <n v="6000"/>
    <n v="25"/>
    <x v="2"/>
    <s v="US"/>
    <s v="USD"/>
    <n v="1440094742"/>
    <n v="1437502742"/>
    <b v="0"/>
    <n v="1"/>
    <b v="0"/>
    <s v="photography/people"/>
    <n v="4.1666666666666666E-3"/>
    <n v="25"/>
    <x v="8"/>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0: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3: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8: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0: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0: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7: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3: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0: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19: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8:43:55"/>
  </r>
  <r>
    <n v="2099"/>
    <s v="Roosevelt Died."/>
    <s v="Our tour van died, we need help!"/>
    <n v="3000"/>
    <n v="3971"/>
    <x v="0"/>
    <s v="US"/>
    <s v="USD"/>
    <n v="1435808400"/>
    <n v="1434650084"/>
    <b v="0"/>
    <n v="63"/>
    <b v="1"/>
    <s v="music/indie rock"/>
    <n v="1.3236666666666668"/>
    <n v="63.031746031746032"/>
    <x v="4"/>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2: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09: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4: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0: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19: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5: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6: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8: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0: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1: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8:18:30"/>
  </r>
  <r>
    <n v="2147"/>
    <s v="Johnny Rocketfingers 3"/>
    <s v="A Point and Click Adventure on Steroids."/>
    <n v="390000"/>
    <n v="2716"/>
    <x v="2"/>
    <s v="US"/>
    <s v="USD"/>
    <n v="1416125148"/>
    <n v="1413356748"/>
    <b v="0"/>
    <n v="55"/>
    <b v="0"/>
    <s v="games/video games"/>
    <n v="6.9641025641025639E-3"/>
    <n v="49.381818181818183"/>
    <x v="6"/>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6:00:00"/>
  </r>
  <r>
    <n v="2150"/>
    <s v="The Unknown Door"/>
    <s v="A pixel styled open world detective game."/>
    <n v="50000"/>
    <n v="405"/>
    <x v="2"/>
    <s v="NO"/>
    <s v="NOK"/>
    <n v="1468392599"/>
    <n v="1465800599"/>
    <b v="0"/>
    <n v="4"/>
    <b v="0"/>
    <s v="games/video games"/>
    <n v="8.0999999999999996E-3"/>
    <n v="101.25"/>
    <x v="6"/>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09T23: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7: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8: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2:30:06"/>
  </r>
  <r>
    <n v="2157"/>
    <s v="Nin"/>
    <s v="Gamers and 90's fans unite in this small tale of epic proportions!"/>
    <n v="75000"/>
    <n v="21144"/>
    <x v="2"/>
    <s v="US"/>
    <s v="USD"/>
    <n v="1482479940"/>
    <n v="1479684783"/>
    <b v="0"/>
    <n v="57"/>
    <b v="0"/>
    <s v="games/video games"/>
    <n v="0.28192"/>
    <n v="370.94736842105266"/>
    <x v="6"/>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09:05:05"/>
  </r>
  <r>
    <n v="2161"/>
    <s v="CallMeGhost DEBUT ALBUM preorder!"/>
    <s v="We're trying to fund hard copies of our debut album!"/>
    <n v="400"/>
    <n v="463"/>
    <x v="0"/>
    <s v="US"/>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19:50:00"/>
  </r>
  <r>
    <n v="2164"/>
    <s v="Rosaline debut record"/>
    <s v="South Florida roots country/rock outfit's long awaited debut record"/>
    <n v="5500"/>
    <n v="5645"/>
    <x v="0"/>
    <s v="US"/>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8: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0: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0: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09: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0: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5: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1: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1: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5: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2: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09:33:46"/>
  </r>
  <r>
    <n v="2297"/>
    <s v="Company Company: Debut EP"/>
    <s v="New Jersey Alternative Rock band COCO needs YOUR help self-releasing debut EP!"/>
    <n v="1000"/>
    <n v="1006"/>
    <x v="0"/>
    <s v="US"/>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09: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5: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0: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2: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08: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4:02:16"/>
  </r>
  <r>
    <n v="2356"/>
    <s v="HardstyleUnited.com (Canceled)"/>
    <s v="HardstyleUnited.com The Global Hardstyle community. Your Hardstyle community."/>
    <n v="10000"/>
    <n v="0"/>
    <x v="1"/>
    <s v="NL"/>
    <s v="EUR"/>
    <n v="1433530104"/>
    <n v="1430938104"/>
    <b v="0"/>
    <n v="0"/>
    <b v="0"/>
    <s v="technology/web"/>
    <n v="0"/>
    <n v="0"/>
    <x v="2"/>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7:39:31"/>
  </r>
  <r>
    <n v="2373"/>
    <s v="Cykelauktion.com (Canceled)"/>
    <s v="We want to create a safe marketplace for buying and selling bicycles."/>
    <n v="850000"/>
    <n v="50"/>
    <x v="1"/>
    <s v="SE"/>
    <s v="SEK"/>
    <n v="1440863624"/>
    <n v="1438271624"/>
    <b v="0"/>
    <n v="1"/>
    <b v="0"/>
    <s v="technology/web"/>
    <n v="5.8823529411764708E-5"/>
    <n v="50"/>
    <x v="2"/>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3:53:03"/>
  </r>
  <r>
    <n v="2378"/>
    <s v="KEEPUP INC (Canceled)"/>
    <s v="KEEPUP allows you to extend your social circle by introducing you to new people via your friends."/>
    <n v="110000"/>
    <n v="0"/>
    <x v="1"/>
    <s v="US"/>
    <s v="USD"/>
    <n v="1440548330"/>
    <n v="1438042730"/>
    <b v="0"/>
    <n v="0"/>
    <b v="0"/>
    <s v="technology/web"/>
    <n v="0"/>
    <n v="0"/>
    <x v="2"/>
    <s v="web"/>
    <x v="2378"/>
    <d v="2015-08-25T16:18:50"/>
  </r>
  <r>
    <n v="2379"/>
    <s v="SelectCooks.com (Canceled)"/>
    <s v="Selectcooks.com is a community marketplace for people to list, find and hire chefs."/>
    <n v="30000"/>
    <n v="0"/>
    <x v="1"/>
    <s v="US"/>
    <s v="USD"/>
    <n v="1444004616"/>
    <n v="1440116616"/>
    <b v="0"/>
    <n v="0"/>
    <b v="0"/>
    <s v="technology/web"/>
    <n v="0"/>
    <n v="0"/>
    <x v="2"/>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3T22: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0: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1:44:56"/>
  </r>
  <r>
    <n v="2402"/>
    <s v="Cupcake Truck Unite"/>
    <s v="Small town, delicious treats, and a mobile truck"/>
    <n v="12000"/>
    <n v="52"/>
    <x v="2"/>
    <s v="US"/>
    <s v="USD"/>
    <n v="1431533931"/>
    <n v="1428941931"/>
    <b v="0"/>
    <n v="1"/>
    <b v="0"/>
    <s v="food/food trucks"/>
    <n v="4.3333333333333331E-3"/>
    <n v="52"/>
    <x v="7"/>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6: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2: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3:13:07"/>
  </r>
  <r>
    <n v="2418"/>
    <s v="Mexican food truck"/>
    <s v="I want to start my food truck business."/>
    <n v="25000"/>
    <n v="5"/>
    <x v="2"/>
    <s v="US"/>
    <s v="USD"/>
    <n v="1427225644"/>
    <n v="1422045244"/>
    <b v="0"/>
    <n v="5"/>
    <b v="0"/>
    <s v="food/food trucks"/>
    <n v="2.0000000000000001E-4"/>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7:41:35"/>
  </r>
  <r>
    <n v="2421"/>
    <s v="hot dog cart"/>
    <s v="help me start Merrill's first hot dog cart in this empty lot"/>
    <n v="6000"/>
    <n v="1"/>
    <x v="2"/>
    <s v="US"/>
    <s v="USD"/>
    <n v="1424536196"/>
    <n v="1421944196"/>
    <b v="0"/>
    <n v="1"/>
    <b v="0"/>
    <s v="food/food trucks"/>
    <n v="1.6666666666666666E-4"/>
    <n v="1"/>
    <x v="7"/>
    <s v="food trucks"/>
    <x v="2421"/>
    <d v="2015-02-21T08:29:56"/>
  </r>
  <r>
    <n v="2422"/>
    <s v="Help starting a family owned food truck"/>
    <s v="Family owned business serving BBQ and seafood to the public"/>
    <n v="500"/>
    <n v="1"/>
    <x v="2"/>
    <s v="US"/>
    <s v="USD"/>
    <n v="1426091036"/>
    <n v="1423502636"/>
    <b v="0"/>
    <n v="1"/>
    <b v="0"/>
    <s v="food/food trucks"/>
    <n v="2E-3"/>
    <n v="1"/>
    <x v="7"/>
    <s v="food trucks"/>
    <x v="2422"/>
    <d v="2015-03-11T08: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8:54:50"/>
  </r>
  <r>
    <n v="2424"/>
    <s v="Lily and Memphs"/>
    <s v="Great and creative food from the heart in the form of a sweet food truck!"/>
    <n v="25000"/>
    <n v="310"/>
    <x v="2"/>
    <s v="US"/>
    <s v="USD"/>
    <n v="1414445108"/>
    <n v="1411853108"/>
    <b v="0"/>
    <n v="9"/>
    <b v="0"/>
    <s v="food/food trucks"/>
    <n v="1.24E-2"/>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0: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2:38:53"/>
  </r>
  <r>
    <n v="2428"/>
    <s v="Premium Burgers"/>
    <s v="From Moo 2 You! We want to offer premium burgers to a taco flooded environment."/>
    <n v="35000"/>
    <n v="1"/>
    <x v="2"/>
    <s v="US"/>
    <s v="USD"/>
    <n v="1426182551"/>
    <n v="1423594151"/>
    <b v="0"/>
    <n v="1"/>
    <b v="0"/>
    <s v="food/food trucks"/>
    <n v="2.8571428571428571E-5"/>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19:08:24"/>
  </r>
  <r>
    <n v="2431"/>
    <s v="Murphy's good eatin'"/>
    <s v="Go to Colorado and run a food truck with homemade food of all kinds."/>
    <n v="100000"/>
    <n v="2"/>
    <x v="2"/>
    <s v="US"/>
    <s v="USD"/>
    <n v="1467080613"/>
    <n v="1461896613"/>
    <b v="0"/>
    <n v="2"/>
    <b v="0"/>
    <s v="food/food trucks"/>
    <n v="2.0000000000000002E-5"/>
    <n v="1"/>
    <x v="7"/>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6: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1: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3:35:13"/>
  </r>
  <r>
    <n v="2441"/>
    <s v="Bring Alchemy Pops to the People!"/>
    <s v="YOU can help Alchemy Pops POP up on a street near you!"/>
    <n v="7500"/>
    <n v="8091"/>
    <x v="0"/>
    <s v="US"/>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s v="US"/>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0: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7:51:00"/>
  </r>
  <r>
    <n v="2492"/>
    <s v="SUPER NICE EP 2012"/>
    <s v="We're a band from Hawaii trying to produce our first EP and we need help!"/>
    <n v="600"/>
    <n v="750"/>
    <x v="0"/>
    <s v="US"/>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3: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3:00:00"/>
  </r>
  <r>
    <n v="2507"/>
    <s v="Help Cafe Talavera get a New Kitchen!"/>
    <s v="Unique dishes for a unique city!."/>
    <n v="42850"/>
    <n v="0"/>
    <x v="2"/>
    <s v="US"/>
    <s v="USD"/>
    <n v="1431308704"/>
    <n v="1428716704"/>
    <b v="0"/>
    <n v="0"/>
    <b v="0"/>
    <s v="food/restaurants"/>
    <n v="0"/>
    <n v="0"/>
    <x v="7"/>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09: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3:00:00"/>
  </r>
  <r>
    <n v="2529"/>
    <s v="UrbanArias is DC's Contemporary Opera Company"/>
    <s v="Opera. Short. New."/>
    <n v="6000"/>
    <n v="6257"/>
    <x v="0"/>
    <s v="US"/>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2:00:00"/>
  </r>
  <r>
    <n v="2535"/>
    <s v="Mark Hayes Requiem Recording"/>
    <s v="Mark Hayes: Requiem Recording"/>
    <n v="20000"/>
    <n v="20755"/>
    <x v="0"/>
    <s v="US"/>
    <s v="USD"/>
    <n v="1417463945"/>
    <n v="1414781945"/>
    <b v="0"/>
    <n v="78"/>
    <b v="1"/>
    <s v="music/classical music"/>
    <n v="1.03775"/>
    <n v="266.08974358974359"/>
    <x v="4"/>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4:35:39"/>
  </r>
  <r>
    <n v="2563"/>
    <s v="Phoenix Pearl Boba Tea Truck (Canceled)"/>
    <s v="Michigan based bubble tea and specialty ice cream food truck"/>
    <n v="20000"/>
    <n v="0"/>
    <x v="1"/>
    <s v="US"/>
    <s v="USD"/>
    <n v="1438226451"/>
    <n v="1433042451"/>
    <b v="0"/>
    <n v="0"/>
    <b v="0"/>
    <s v="food/food trucks"/>
    <n v="0"/>
    <n v="0"/>
    <x v="7"/>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18:36:34"/>
  </r>
  <r>
    <n v="2576"/>
    <s v="2 Go Fast Food (Canceled)"/>
    <s v="A New Twist with an American and Philippine fast food Mobile Trailer."/>
    <n v="10000"/>
    <n v="0"/>
    <x v="1"/>
    <s v="US"/>
    <s v="USD"/>
    <n v="1428707647"/>
    <n v="1424823247"/>
    <b v="0"/>
    <n v="0"/>
    <b v="0"/>
    <s v="food/food trucks"/>
    <n v="0"/>
    <n v="0"/>
    <x v="7"/>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8:04:58"/>
  </r>
  <r>
    <n v="2582"/>
    <s v="Drunken Wings"/>
    <s v="The place where chicken meets liquor for the first time!"/>
    <n v="90000"/>
    <n v="1"/>
    <x v="2"/>
    <s v="US"/>
    <s v="USD"/>
    <n v="1477784634"/>
    <n v="1475192634"/>
    <b v="0"/>
    <n v="1"/>
    <b v="0"/>
    <s v="food/food trucks"/>
    <n v="1.1111111111111112E-5"/>
    <n v="1"/>
    <x v="7"/>
    <s v="food trucks"/>
    <x v="2582"/>
    <d v="2016-10-29T15: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5: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5: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2: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2: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2: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09: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5:25:26"/>
  </r>
  <r>
    <n v="2655"/>
    <s v="Balloons (Canceled)"/>
    <s v="Thank you for your support!"/>
    <n v="15000"/>
    <n v="3155"/>
    <x v="1"/>
    <s v="US"/>
    <s v="USD"/>
    <n v="1455048000"/>
    <n v="1452631647"/>
    <b v="0"/>
    <n v="43"/>
    <b v="0"/>
    <s v="technology/space exploration"/>
    <n v="0.21033333333333334"/>
    <n v="73.372093023255815"/>
    <x v="2"/>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3:13:14"/>
  </r>
  <r>
    <n v="2659"/>
    <s v="test (Canceled)"/>
    <s v="test"/>
    <n v="49000"/>
    <n v="1333"/>
    <x v="1"/>
    <s v="US"/>
    <s v="USD"/>
    <n v="1429321210"/>
    <n v="1426729210"/>
    <b v="0"/>
    <n v="10"/>
    <b v="0"/>
    <s v="technology/space exploration"/>
    <n v="2.720408163265306E-2"/>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6:01:34"/>
  </r>
  <r>
    <n v="2680"/>
    <s v="iHeart Pillow"/>
    <s v="iHeartPillow, Connecting loved ones"/>
    <n v="32000"/>
    <n v="276"/>
    <x v="2"/>
    <s v="ES"/>
    <s v="EUR"/>
    <n v="1459915491"/>
    <n v="1457327091"/>
    <b v="0"/>
    <n v="4"/>
    <b v="0"/>
    <s v="technology/makerspaces"/>
    <n v="8.6250000000000007E-3"/>
    <n v="69"/>
    <x v="2"/>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3: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5: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07:21:58"/>
  </r>
  <r>
    <n v="2688"/>
    <s v="Mac N Cheez Food Truck"/>
    <s v="The amazing gourmet Mac N Cheez Food Truck Campaigne!"/>
    <n v="50000"/>
    <n v="74"/>
    <x v="2"/>
    <s v="US"/>
    <s v="USD"/>
    <n v="1424746800"/>
    <n v="1422067870"/>
    <b v="0"/>
    <n v="14"/>
    <b v="0"/>
    <s v="food/food trucks"/>
    <n v="1.48E-3"/>
    <n v="5.2857142857142856"/>
    <x v="7"/>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8:31:16"/>
  </r>
  <r>
    <n v="2691"/>
    <s v="Cook"/>
    <s v="A Great New local Food Truck serving up ethnic fusion inspired eats in Ottawa."/>
    <n v="65000"/>
    <n v="35"/>
    <x v="2"/>
    <s v="CA"/>
    <s v="CAD"/>
    <n v="1431278557"/>
    <n v="1427390557"/>
    <b v="0"/>
    <n v="2"/>
    <b v="0"/>
    <s v="food/food trucks"/>
    <n v="5.3846153846153844E-4"/>
    <n v="17.5"/>
    <x v="7"/>
    <s v="food trucks"/>
    <x v="2691"/>
    <d v="2015-05-10T09: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19: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3: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0: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1:41:54"/>
  </r>
  <r>
    <n v="2705"/>
    <s v="Fischer Theatre Marquee"/>
    <s v="Help light the lights at the historic Fischer Theatre in Danville, IL."/>
    <n v="16500"/>
    <n v="1739"/>
    <x v="3"/>
    <s v="US"/>
    <s v="USD"/>
    <n v="1490389158"/>
    <n v="1486504758"/>
    <b v="0"/>
    <n v="8"/>
    <b v="0"/>
    <s v="theater/spaces"/>
    <n v="0.10539393939393939"/>
    <n v="217.375"/>
    <x v="1"/>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2: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19: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09:52:15"/>
  </r>
  <r>
    <n v="2726"/>
    <s v="Krimston TWO - Dual SIM case for iPhone"/>
    <s v="Krimston TWO: iPhone Dual SIM Case"/>
    <n v="100000"/>
    <n v="105745"/>
    <x v="0"/>
    <s v="US"/>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8: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8: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09: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3:36:41"/>
  </r>
  <r>
    <n v="2757"/>
    <s v="C is for Crooked"/>
    <s v="A children's letter book that Lampoons Hillary Clinton"/>
    <n v="1500"/>
    <n v="10"/>
    <x v="2"/>
    <s v="US"/>
    <s v="USD"/>
    <n v="1470498332"/>
    <n v="1469202332"/>
    <b v="0"/>
    <n v="2"/>
    <b v="0"/>
    <s v="publishing/children's books"/>
    <n v="6.6666666666666671E-3"/>
    <n v="5"/>
    <x v="3"/>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5: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7: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3:00:00"/>
  </r>
  <r>
    <n v="2786"/>
    <s v="Fierce"/>
    <s v="A heart-melting farce about sex, art and the lovelorn lay-abouts of London-town."/>
    <n v="2500"/>
    <n v="2946"/>
    <x v="0"/>
    <s v="GB"/>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0: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8:50:43"/>
  </r>
  <r>
    <n v="2789"/>
    <s v="The Adventurers Club"/>
    <s v="BNT's Biggest Adventure So Far: Our 2015 full length production!"/>
    <n v="3000"/>
    <n v="3035"/>
    <x v="0"/>
    <s v="US"/>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3:00:00"/>
  </r>
  <r>
    <n v="2807"/>
    <s v="The Commission Theatre Co."/>
    <s v="Bringing Shakespeare back to the Playwrights"/>
    <n v="5000"/>
    <n v="6300"/>
    <x v="0"/>
    <s v="US"/>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2: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19: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4:00:00"/>
  </r>
  <r>
    <n v="2833"/>
    <s v="Star Man Rocket Man"/>
    <s v="A new play about exploring outer space"/>
    <n v="2700"/>
    <n v="2923"/>
    <x v="0"/>
    <s v="US"/>
    <s v="USD"/>
    <n v="1444528800"/>
    <n v="1442804633"/>
    <b v="0"/>
    <n v="35"/>
    <b v="1"/>
    <s v="theater/plays"/>
    <n v="1.0825925925925926"/>
    <n v="83.51428571428572"/>
    <x v="1"/>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08: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5: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0: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3: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8:12:03"/>
  </r>
  <r>
    <n v="2864"/>
    <s v="'Haunting Julia' by Alan Ayckbourn"/>
    <s v="Accessible, original theatre for all!"/>
    <n v="2500"/>
    <n v="40"/>
    <x v="2"/>
    <s v="GB"/>
    <s v="GBP"/>
    <n v="1437139080"/>
    <n v="1434552207"/>
    <b v="0"/>
    <n v="3"/>
    <b v="0"/>
    <s v="theater/plays"/>
    <n v="1.6E-2"/>
    <n v="13.333333333333334"/>
    <x v="1"/>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09:43:33"/>
  </r>
  <r>
    <n v="2872"/>
    <s v="Loud Arts"/>
    <s v="Local Theatre group in Loudoun County, Virginia. Looking for funds to start producing shows!"/>
    <n v="3000"/>
    <n v="0"/>
    <x v="2"/>
    <s v="US"/>
    <s v="USD"/>
    <n v="1434768438"/>
    <n v="1429584438"/>
    <b v="0"/>
    <n v="0"/>
    <b v="0"/>
    <s v="theater/plays"/>
    <n v="0"/>
    <n v="0"/>
    <x v="1"/>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0: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09:27:15"/>
  </r>
  <r>
    <n v="2885"/>
    <s v="The Wedding"/>
    <s v="An historic and proud work of Polish nationalistic literature performed on stage."/>
    <n v="400"/>
    <n v="130"/>
    <x v="2"/>
    <s v="US"/>
    <s v="USD"/>
    <n v="1426294201"/>
    <n v="1423705801"/>
    <b v="0"/>
    <n v="5"/>
    <b v="0"/>
    <s v="theater/plays"/>
    <n v="0.32500000000000001"/>
    <n v="26"/>
    <x v="1"/>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3:00:00"/>
  </r>
  <r>
    <n v="2893"/>
    <s v="REDISCOVERING KIA THE PLAY"/>
    <s v="Fundraising for REDISCOVERING KIA THE PLAY"/>
    <n v="5000"/>
    <n v="25"/>
    <x v="2"/>
    <s v="US"/>
    <s v="USD"/>
    <n v="1420768800"/>
    <n v="1415644395"/>
    <b v="0"/>
    <n v="2"/>
    <b v="0"/>
    <s v="theater/plays"/>
    <n v="5.0000000000000001E-3"/>
    <n v="12.5"/>
    <x v="1"/>
    <s v="plays"/>
    <x v="2893"/>
    <d v="2015-01-08T18:00:00"/>
  </r>
  <r>
    <n v="2894"/>
    <s v="How Could You Do This To Me (The Stage Play)"/>
    <s v="This Is A Story About A Woman A Man And A Woman"/>
    <n v="50000"/>
    <n v="0"/>
    <x v="2"/>
    <s v="US"/>
    <s v="USD"/>
    <n v="1428100815"/>
    <n v="1422920415"/>
    <b v="0"/>
    <n v="0"/>
    <b v="0"/>
    <s v="theater/plays"/>
    <n v="0"/>
    <n v="0"/>
    <x v="1"/>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1: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4:08:59"/>
  </r>
  <r>
    <n v="2914"/>
    <s v="Hercules the Panto"/>
    <s v="Hercules must complete four challenges in order to meet the father he never knew"/>
    <n v="25000"/>
    <n v="1"/>
    <x v="2"/>
    <s v="GB"/>
    <s v="GBP"/>
    <n v="1426365994"/>
    <n v="1421185594"/>
    <b v="0"/>
    <n v="1"/>
    <b v="0"/>
    <s v="theater/plays"/>
    <n v="4.0000000000000003E-5"/>
    <n v="1"/>
    <x v="1"/>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7: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0: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7: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1: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0:41:21"/>
  </r>
  <r>
    <n v="2989"/>
    <s v="Let's Light Up The Gem!"/>
    <s v="Bring the movies back to Bethel, Maine."/>
    <n v="20000"/>
    <n v="35307"/>
    <x v="0"/>
    <s v="US"/>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0:25:10"/>
  </r>
  <r>
    <n v="2993"/>
    <s v="TRUE WEST: Think, Dog! Productions"/>
    <s v="Help us build the Kitchen from Hell!"/>
    <n v="1000"/>
    <n v="1003"/>
    <x v="0"/>
    <s v="US"/>
    <s v="USD"/>
    <n v="1455998867"/>
    <n v="1453406867"/>
    <b v="0"/>
    <n v="22"/>
    <b v="1"/>
    <s v="theater/spaces"/>
    <n v="1.0029999999999999"/>
    <n v="45.590909090909093"/>
    <x v="1"/>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0:09:51"/>
  </r>
  <r>
    <n v="3007"/>
    <s v="Bethlem"/>
    <s v="Consuite for 2015 CoreCon.  An adventure into insanity."/>
    <n v="600"/>
    <n v="1080"/>
    <x v="0"/>
    <s v="US"/>
    <s v="USD"/>
    <n v="1429938683"/>
    <n v="1428124283"/>
    <b v="0"/>
    <n v="20"/>
    <b v="1"/>
    <s v="theater/spaces"/>
    <n v="1.8"/>
    <n v="54"/>
    <x v="1"/>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7: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8T23: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5: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0: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4: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2:35:34"/>
  </r>
  <r>
    <n v="3061"/>
    <s v="Help Save Parkway Cinemas!"/>
    <s v="Save a historic Local theater."/>
    <n v="1000000"/>
    <n v="0"/>
    <x v="2"/>
    <s v="US"/>
    <s v="USD"/>
    <n v="1407955748"/>
    <n v="1405363748"/>
    <b v="0"/>
    <n v="0"/>
    <b v="0"/>
    <s v="theater/spaces"/>
    <n v="0"/>
    <n v="0"/>
    <x v="1"/>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0: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4: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8:27:20"/>
  </r>
  <r>
    <n v="3076"/>
    <s v="10,000 Hours"/>
    <s v="Helping female comedians get in their 10,000 Hours of practice!"/>
    <n v="10000"/>
    <n v="1506"/>
    <x v="2"/>
    <s v="US"/>
    <s v="USD"/>
    <n v="1444405123"/>
    <n v="1439221123"/>
    <b v="0"/>
    <n v="50"/>
    <b v="0"/>
    <s v="theater/spaces"/>
    <n v="0.15060000000000001"/>
    <n v="30.12"/>
    <x v="1"/>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0: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1:32:31"/>
  </r>
  <r>
    <n v="3108"/>
    <s v="Funding a home for our Children's Theater"/>
    <s v="We need a permanent home for the theater!"/>
    <n v="50000"/>
    <n v="26"/>
    <x v="2"/>
    <s v="US"/>
    <s v="USD"/>
    <n v="1430234394"/>
    <n v="1425053994"/>
    <b v="0"/>
    <n v="2"/>
    <b v="0"/>
    <s v="theater/spaces"/>
    <n v="5.1999999999999995E-4"/>
    <n v="13"/>
    <x v="1"/>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2: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4: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5: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8:18:55"/>
  </r>
  <r>
    <n v="3122"/>
    <s v="be back soon (Canceled)"/>
    <s v="cancelled until further notice"/>
    <n v="199"/>
    <n v="116"/>
    <x v="1"/>
    <s v="US"/>
    <s v="USD"/>
    <n v="1478733732"/>
    <n v="1478298132"/>
    <b v="0"/>
    <n v="2"/>
    <b v="0"/>
    <s v="theater/spaces"/>
    <n v="0.58291457286432158"/>
    <n v="58"/>
    <x v="1"/>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0:43:21"/>
  </r>
  <r>
    <n v="3125"/>
    <s v="N/A (Canceled)"/>
    <s v="N/A"/>
    <n v="1500000"/>
    <n v="0"/>
    <x v="1"/>
    <s v="US"/>
    <s v="USD"/>
    <n v="1452142672"/>
    <n v="1449550672"/>
    <b v="0"/>
    <n v="0"/>
    <b v="0"/>
    <s v="theater/spaces"/>
    <n v="0"/>
    <n v="0"/>
    <x v="1"/>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1: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0:59:00"/>
  </r>
  <r>
    <n v="3131"/>
    <s v="SNAKE EYES"/>
    <s v="A Staged Reading of &quot;Snake Eyes,&quot; a new play by Alex Rafala"/>
    <n v="4100"/>
    <n v="645"/>
    <x v="3"/>
    <s v="US"/>
    <s v="USD"/>
    <n v="1491656045"/>
    <n v="1489067645"/>
    <b v="0"/>
    <n v="12"/>
    <b v="0"/>
    <s v="theater/plays"/>
    <n v="0.15731707317073171"/>
    <n v="53.75"/>
    <x v="1"/>
    <s v="plays"/>
    <x v="3131"/>
    <d v="2017-04-08T04:54:05"/>
  </r>
  <r>
    <n v="3132"/>
    <s v="A Bite of a Snake Play"/>
    <s v="Smells Like Money, Drips Like Honey, Taste Like Mocha, Better Run AWAY"/>
    <n v="30000"/>
    <n v="10"/>
    <x v="3"/>
    <s v="US"/>
    <s v="USD"/>
    <n v="1492759460"/>
    <n v="1487579060"/>
    <b v="0"/>
    <n v="1"/>
    <b v="0"/>
    <s v="theater/plays"/>
    <n v="3.3333333333333332E-4"/>
    <n v="10"/>
    <x v="1"/>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2: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5:58:54"/>
  </r>
  <r>
    <n v="3146"/>
    <s v="SoÃ±Ã© una ciudad amurallada"/>
    <s v="Somos... Podemos... Amamos... Nuestra muralla, nuestra utopÃ­a. Que el amor sea el lÃ­mite"/>
    <n v="50000"/>
    <n v="5250"/>
    <x v="3"/>
    <s v="MX"/>
    <s v="MXN"/>
    <n v="1492356166"/>
    <n v="1488471766"/>
    <b v="0"/>
    <n v="12"/>
    <b v="0"/>
    <s v="theater/plays"/>
    <n v="0.105"/>
    <n v="437.5"/>
    <x v="1"/>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2: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4:52:24"/>
  </r>
  <r>
    <n v="3157"/>
    <s v="Summer FourPlay"/>
    <s v="Four Directors.  Four One Acts.  Four Genres.  For You."/>
    <n v="4000"/>
    <n v="4040"/>
    <x v="0"/>
    <s v="US"/>
    <s v="USD"/>
    <n v="1405746000"/>
    <n v="1404932105"/>
    <b v="1"/>
    <n v="41"/>
    <b v="1"/>
    <s v="theater/plays"/>
    <n v="1.01"/>
    <n v="98.536585365853654"/>
    <x v="1"/>
    <s v="plays"/>
    <x v="3157"/>
    <d v="2014-07-18T21:00:00"/>
  </r>
  <r>
    <n v="3158"/>
    <s v="Nursery Crimes"/>
    <s v="A 40s crime-noir play using nursery rhyme characters."/>
    <n v="5000"/>
    <n v="5700"/>
    <x v="0"/>
    <s v="US"/>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4:00:00"/>
  </r>
  <r>
    <n v="3169"/>
    <s v="The Window"/>
    <s v="We're bringing The Window to the Cherry Lane Theater in January 2014."/>
    <n v="8000"/>
    <n v="8241"/>
    <x v="0"/>
    <s v="US"/>
    <s v="USD"/>
    <n v="1386910740"/>
    <n v="1384364561"/>
    <b v="1"/>
    <n v="82"/>
    <b v="1"/>
    <s v="theater/plays"/>
    <n v="1.030125"/>
    <n v="100.5"/>
    <x v="1"/>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6: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6: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8:00:00"/>
  </r>
  <r>
    <n v="3212"/>
    <s v="Campo Maldito"/>
    <s v="Help us bring our production of Campo Maldito to New York AND San Francisco!"/>
    <n v="4000"/>
    <n v="5050"/>
    <x v="0"/>
    <s v="US"/>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6: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4:35:47"/>
  </r>
  <r>
    <n v="3220"/>
    <s v="Burners"/>
    <s v="A sci-fi thriller for the stage opening March 10 in Los Angeles."/>
    <n v="15000"/>
    <n v="15126"/>
    <x v="0"/>
    <s v="US"/>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3: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19: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09: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09: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4:47:45"/>
  </r>
  <r>
    <n v="3271"/>
    <s v="Saxon Court at Southwark Playhouse"/>
    <s v="A razor sharp satire to darken your Christmas."/>
    <n v="1500"/>
    <n v="1950"/>
    <x v="0"/>
    <s v="GB"/>
    <s v="GBP"/>
    <n v="1414927775"/>
    <n v="1412332175"/>
    <b v="1"/>
    <n v="51"/>
    <b v="1"/>
    <s v="theater/plays"/>
    <n v="1.3"/>
    <n v="38.235294117647058"/>
    <x v="1"/>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1:59:00"/>
  </r>
  <r>
    <n v="3285"/>
    <s v="By Morning"/>
    <s v="A new play by Matthew Gasda"/>
    <n v="4999"/>
    <n v="5604"/>
    <x v="0"/>
    <s v="US"/>
    <s v="USD"/>
    <n v="1488258000"/>
    <n v="1485556626"/>
    <b v="0"/>
    <n v="81"/>
    <b v="1"/>
    <s v="theater/plays"/>
    <n v="1.1210242048409682"/>
    <n v="69.18518518518519"/>
    <x v="1"/>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2:59:00"/>
  </r>
  <r>
    <n v="3302"/>
    <s v="El muro de BorÃ­s KiÃ©n"/>
    <s v="FilosofÃ­a de los anÃ³nimos"/>
    <n v="8400"/>
    <n v="8685"/>
    <x v="0"/>
    <s v="ES"/>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3:02:45"/>
  </r>
  <r>
    <n v="3309"/>
    <s v="Collision Course"/>
    <s v="Two unlikely friends, a garage, tinned beans &amp; the end of the world."/>
    <n v="350"/>
    <n v="558"/>
    <x v="0"/>
    <s v="GB"/>
    <s v="GBP"/>
    <n v="1476632178"/>
    <n v="1473953778"/>
    <b v="0"/>
    <n v="31"/>
    <b v="1"/>
    <s v="theater/plays"/>
    <n v="1.5942857142857143"/>
    <n v="18"/>
    <x v="1"/>
    <s v="plays"/>
    <x v="3309"/>
    <d v="2016-10-16T07: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s v="CA"/>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7: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8: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3: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0: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7:22:14"/>
  </r>
  <r>
    <n v="3360"/>
    <s v="Pretty Butch"/>
    <s v="World Premiere, an M1 Singapore Fringe Festival 2017 commission."/>
    <n v="9000"/>
    <n v="9124"/>
    <x v="0"/>
    <s v="SG"/>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6:17:25"/>
  </r>
  <r>
    <n v="3395"/>
    <s v="MIRAMAR"/>
    <s v="Miramar is a a darkly funny play exploring what it is we call â€˜homeâ€™."/>
    <n v="500"/>
    <n v="920"/>
    <x v="0"/>
    <s v="GB"/>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5: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6: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4: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4:20:00"/>
  </r>
  <r>
    <n v="3447"/>
    <s v="The Vagabond Halfback"/>
    <s v="&quot;He was a poet, a vagrant, a philosopher, a lady's man and a hard drinker&quot;"/>
    <n v="1000"/>
    <n v="1078"/>
    <x v="0"/>
    <s v="US"/>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2: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5:27:30"/>
  </r>
  <r>
    <n v="3467"/>
    <s v="Venus in Fur, Los Angeles."/>
    <s v="Venus in Fur, By David Ives."/>
    <n v="3000"/>
    <n v="3030"/>
    <x v="0"/>
    <s v="US"/>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6: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6: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2:00:00"/>
  </r>
  <r>
    <n v="3531"/>
    <s v="The Reinvention of Lily Johnson"/>
    <s v="A political comedy for a crazy election year"/>
    <n v="1000"/>
    <n v="1280"/>
    <x v="0"/>
    <s v="US"/>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1: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2:36:53"/>
  </r>
  <r>
    <n v="3572"/>
    <s v="Monster"/>
    <s v="A darkly comic one woman show by Abram Rooney as part of The Camden Fringe 2015."/>
    <n v="500"/>
    <n v="500"/>
    <x v="0"/>
    <s v="GB"/>
    <s v="GBP"/>
    <n v="1434894082"/>
    <n v="1432302082"/>
    <b v="0"/>
    <n v="9"/>
    <b v="1"/>
    <s v="theater/plays"/>
    <n v="1"/>
    <n v="55.555555555555557"/>
    <x v="1"/>
    <s v="plays"/>
    <x v="3572"/>
    <d v="2015-06-21T05: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2: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3: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09:11:30"/>
  </r>
  <r>
    <n v="3586"/>
    <s v="Actors &amp; Musicians who are Blind or Autistic"/>
    <s v="See Theatre In A New Light"/>
    <n v="7500"/>
    <n v="8207"/>
    <x v="0"/>
    <s v="US"/>
    <s v="USD"/>
    <n v="1474649070"/>
    <n v="1469465070"/>
    <b v="0"/>
    <n v="54"/>
    <b v="1"/>
    <s v="theater/plays"/>
    <n v="1.0942666666666667"/>
    <n v="151.9814814814815"/>
    <x v="1"/>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7:36:22"/>
  </r>
  <r>
    <n v="3595"/>
    <s v="The Flu Season"/>
    <s v="A new theatre company staging Will Eno's The Flu Season in Seattle"/>
    <n v="2600"/>
    <n v="3081"/>
    <x v="0"/>
    <s v="US"/>
    <s v="USD"/>
    <n v="1426229940"/>
    <n v="1423959123"/>
    <b v="0"/>
    <n v="62"/>
    <b v="1"/>
    <s v="theater/plays"/>
    <n v="1.1850000000000001"/>
    <n v="49.693548387096776"/>
    <x v="1"/>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1: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6:00:00"/>
  </r>
  <r>
    <n v="3600"/>
    <s v="Pariah"/>
    <s v="The First Play From The Man Who Brought You The Black James Bond!"/>
    <n v="10"/>
    <n v="13"/>
    <x v="0"/>
    <s v="US"/>
    <s v="USD"/>
    <n v="1476390164"/>
    <n v="1473970964"/>
    <b v="0"/>
    <n v="4"/>
    <b v="1"/>
    <s v="theater/plays"/>
    <n v="1.3"/>
    <n v="3.25"/>
    <x v="1"/>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6: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3: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19:59:00"/>
  </r>
  <r>
    <n v="3635"/>
    <s v="Mary's Son"/>
    <s v="Mary's Son is a pop opera about Jesus and the hope he brings to all people."/>
    <n v="3500"/>
    <n v="1276"/>
    <x v="2"/>
    <s v="US"/>
    <s v="USD"/>
    <n v="1461186676"/>
    <n v="1458594676"/>
    <b v="0"/>
    <n v="10"/>
    <b v="0"/>
    <s v="theater/musical"/>
    <n v="0.36457142857142855"/>
    <n v="127.6"/>
    <x v="1"/>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8: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09: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3:42:00"/>
  </r>
  <r>
    <n v="3658"/>
    <s v="Mr. Marmalade"/>
    <s v="Life is hard when your own imaginary friend can't make time for you."/>
    <n v="1500"/>
    <n v="1510"/>
    <x v="0"/>
    <s v="US"/>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1:54:00"/>
  </r>
  <r>
    <n v="3666"/>
    <s v="Israel LÃ³pez @ Ojai Playwrights Conference"/>
    <s v="Artistic Internship @ Ojai Playwrights Conference"/>
    <n v="1200"/>
    <n v="1200"/>
    <x v="0"/>
    <s v="US"/>
    <s v="USD"/>
    <n v="1406185200"/>
    <n v="1404337382"/>
    <b v="0"/>
    <n v="38"/>
    <b v="1"/>
    <s v="theater/plays"/>
    <n v="1"/>
    <n v="31.578947368421051"/>
    <x v="1"/>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1: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19: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7: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s v="US"/>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6:26:56"/>
  </r>
  <r>
    <n v="3700"/>
    <s v="Generations (Senior Project)"/>
    <s v="Help me produce the play I have written for my senior project!"/>
    <n v="500"/>
    <n v="606"/>
    <x v="0"/>
    <s v="US"/>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2: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09:11:15"/>
  </r>
  <r>
    <n v="3719"/>
    <s v="Corium"/>
    <s v="A new piece of physical theatre about love, regret and longing."/>
    <n v="200"/>
    <n v="420"/>
    <x v="0"/>
    <s v="GB"/>
    <s v="GBP"/>
    <n v="1434994266"/>
    <n v="1432402266"/>
    <b v="0"/>
    <n v="4"/>
    <b v="1"/>
    <s v="theater/plays"/>
    <n v="2.1"/>
    <n v="105"/>
    <x v="1"/>
    <s v="plays"/>
    <x v="3719"/>
    <d v="2015-06-22T09: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4:59:00"/>
  </r>
  <r>
    <n v="3723"/>
    <s v="Beauty and the Beast"/>
    <s v="Saltmine Theatre Company present Beauty and the Beast:"/>
    <n v="4500"/>
    <n v="4592"/>
    <x v="0"/>
    <s v="GB"/>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4: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3:38:16"/>
  </r>
  <r>
    <n v="3735"/>
    <s v="Women Beware Women"/>
    <s v="Young Actor's taking on a Jacobean tragedy. Family, betrayal, love, lust, sex and death."/>
    <n v="150"/>
    <n v="20"/>
    <x v="2"/>
    <s v="GB"/>
    <s v="GBP"/>
    <n v="1432831089"/>
    <n v="1430239089"/>
    <b v="0"/>
    <n v="2"/>
    <b v="0"/>
    <s v="theater/plays"/>
    <n v="0.13333333333333333"/>
    <n v="10"/>
    <x v="1"/>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0: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2: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7: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1:09:04"/>
  </r>
  <r>
    <n v="3743"/>
    <s v="Down the Mississippi"/>
    <s v="I'm taking the Adventures of Huckleberry Finn puppet show down the Mississippi River!"/>
    <n v="2200"/>
    <n v="0"/>
    <x v="2"/>
    <s v="US"/>
    <s v="USD"/>
    <n v="1404406964"/>
    <n v="1401814964"/>
    <b v="0"/>
    <n v="0"/>
    <b v="0"/>
    <s v="theater/plays"/>
    <n v="0"/>
    <n v="0"/>
    <x v="1"/>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19: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8:45:02"/>
  </r>
  <r>
    <n v="3746"/>
    <s v="Stage Play Production - &quot;I Love You to Death&quot;"/>
    <s v="Generational curses CAN be broken...right?"/>
    <n v="8500"/>
    <n v="202"/>
    <x v="2"/>
    <s v="US"/>
    <s v="USD"/>
    <n v="1475918439"/>
    <n v="1473326439"/>
    <b v="0"/>
    <n v="1"/>
    <b v="0"/>
    <s v="theater/plays"/>
    <n v="2.3764705882352941E-2"/>
    <n v="202"/>
    <x v="1"/>
    <s v="plays"/>
    <x v="3746"/>
    <d v="2016-10-08T01:20:39"/>
  </r>
  <r>
    <n v="3747"/>
    <s v="Counting Stars"/>
    <s v="The world premiere of an astonishing new play by acclaimed writer Atiha Sen Gupta."/>
    <n v="2500"/>
    <n v="25"/>
    <x v="2"/>
    <s v="GB"/>
    <s v="GBP"/>
    <n v="1436137140"/>
    <n v="1433833896"/>
    <b v="0"/>
    <n v="1"/>
    <b v="0"/>
    <s v="theater/plays"/>
    <n v="0.01"/>
    <n v="25"/>
    <x v="1"/>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2:25:15"/>
  </r>
  <r>
    <n v="3758"/>
    <s v="Luigi's Ladies"/>
    <s v="LUIGI'S LADIES: an original one-woman musical comedy"/>
    <n v="1500"/>
    <n v="1535"/>
    <x v="0"/>
    <s v="US"/>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4:20:10"/>
  </r>
  <r>
    <n v="3771"/>
    <s v="COME OUT SWINGIN'!"/>
    <s v="I would like to make a demo recording of six songs from COME OUT SWINGIN'!"/>
    <n v="1000"/>
    <n v="1460"/>
    <x v="0"/>
    <s v="US"/>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2: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1: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09:00:23"/>
  </r>
  <r>
    <n v="3791"/>
    <s v="Spin! at The Cumming Playhouse"/>
    <s v="Spin! is an original musical comedy-drama presented by Blue Palm Productions."/>
    <n v="1500"/>
    <n v="0"/>
    <x v="2"/>
    <s v="US"/>
    <s v="USD"/>
    <n v="1404664592"/>
    <n v="1399480592"/>
    <b v="0"/>
    <n v="0"/>
    <b v="0"/>
    <s v="theater/musical"/>
    <n v="0"/>
    <n v="0"/>
    <x v="1"/>
    <s v="musical"/>
    <x v="3791"/>
    <d v="2014-07-06T08:36:32"/>
  </r>
  <r>
    <n v="3792"/>
    <s v="BorikÃ©n: The Show"/>
    <s v="A cultural and historic journey through Puerto Rico's music and dance!"/>
    <n v="12500"/>
    <n v="35"/>
    <x v="2"/>
    <s v="US"/>
    <s v="USD"/>
    <n v="1436957022"/>
    <n v="1434365022"/>
    <b v="0"/>
    <n v="2"/>
    <b v="0"/>
    <s v="theater/musical"/>
    <n v="2.8E-3"/>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5: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09: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19: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0: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19: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2: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7:51:50"/>
  </r>
  <r>
    <n v="3861"/>
    <s v="READY OR NOT HERE I COME"/>
    <s v="THE COMING OF THE LORD!"/>
    <n v="2000"/>
    <n v="100"/>
    <x v="2"/>
    <s v="US"/>
    <s v="USD"/>
    <n v="1415828820"/>
    <n v="1412258977"/>
    <b v="0"/>
    <n v="1"/>
    <b v="0"/>
    <s v="theater/plays"/>
    <n v="0.05"/>
    <n v="100"/>
    <x v="1"/>
    <s v="plays"/>
    <x v="3861"/>
    <d v="2014-11-12T13:47:00"/>
  </r>
  <r>
    <n v="3862"/>
    <s v="The Container Play"/>
    <s v="The hit immersive theatre experience of England comes to Corpus Christi!"/>
    <n v="7500"/>
    <n v="1"/>
    <x v="2"/>
    <s v="US"/>
    <s v="USD"/>
    <n v="1473699540"/>
    <n v="1472451356"/>
    <b v="0"/>
    <n v="1"/>
    <b v="0"/>
    <s v="theater/plays"/>
    <n v="1.3333333333333334E-4"/>
    <n v="1"/>
    <x v="1"/>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1: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1:32:19"/>
  </r>
  <r>
    <n v="3868"/>
    <s v="1000 words (Canceled)"/>
    <s v="New collection of music by Scott Evan Davis!"/>
    <n v="5000"/>
    <n v="10"/>
    <x v="1"/>
    <s v="GB"/>
    <s v="GBP"/>
    <n v="1410191405"/>
    <n v="1408031405"/>
    <b v="0"/>
    <n v="1"/>
    <b v="0"/>
    <s v="theater/musical"/>
    <n v="2E-3"/>
    <n v="10"/>
    <x v="1"/>
    <s v="musical"/>
    <x v="3868"/>
    <d v="2014-09-08T07: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5:00:00"/>
  </r>
  <r>
    <n v="3881"/>
    <s v="My Real Mother's Name is... (Canceled)"/>
    <s v="A musical journey coming to the Blue Venue at the 2017 Orlando Fringe Festival!"/>
    <n v="500"/>
    <n v="25"/>
    <x v="1"/>
    <s v="US"/>
    <s v="USD"/>
    <n v="1487550399"/>
    <n v="1484958399"/>
    <b v="0"/>
    <n v="1"/>
    <b v="0"/>
    <s v="theater/musical"/>
    <n v="0.05"/>
    <n v="25"/>
    <x v="1"/>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4:49:51"/>
  </r>
  <r>
    <n v="3886"/>
    <s v="a (Canceled)"/>
    <n v="1"/>
    <n v="10000"/>
    <n v="0"/>
    <x v="1"/>
    <s v="AU"/>
    <s v="AUD"/>
    <n v="1418275702"/>
    <n v="1415683702"/>
    <b v="0"/>
    <n v="0"/>
    <b v="0"/>
    <s v="theater/musical"/>
    <n v="0"/>
    <n v="0"/>
    <x v="1"/>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0: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1:38:00"/>
  </r>
  <r>
    <n v="3904"/>
    <s v="Black America from Prophets to Pimps"/>
    <s v="A play that will cover 4000 years of black history."/>
    <n v="10000"/>
    <n v="3"/>
    <x v="2"/>
    <s v="US"/>
    <s v="USD"/>
    <n v="1429074240"/>
    <n v="1427866200"/>
    <b v="0"/>
    <n v="2"/>
    <b v="0"/>
    <s v="theater/plays"/>
    <n v="2.9999999999999997E-4"/>
    <n v="1.5"/>
    <x v="1"/>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0: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4: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2: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1: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4: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6: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5: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4:11:30"/>
  </r>
  <r>
    <n v="3988"/>
    <s v="Folk-Tales: What Stories Do Your Folks Tell?"/>
    <s v="An evening of of stories based both in myth and truth."/>
    <n v="1500"/>
    <n v="32"/>
    <x v="2"/>
    <s v="US"/>
    <s v="USD"/>
    <n v="1440813413"/>
    <n v="1439517413"/>
    <b v="0"/>
    <n v="4"/>
    <b v="0"/>
    <s v="theater/plays"/>
    <n v="2.1333333333333333E-2"/>
    <n v="8"/>
    <x v="1"/>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8:08:13"/>
  </r>
  <r>
    <n v="3991"/>
    <s v="NTACTheatre - North Texas Actor's Collaborative Theatre"/>
    <s v="North Texas first actor-driven theatre company needs your help"/>
    <n v="500"/>
    <n v="100"/>
    <x v="2"/>
    <s v="US"/>
    <s v="USD"/>
    <n v="1433086082"/>
    <n v="1430494082"/>
    <b v="0"/>
    <n v="1"/>
    <b v="0"/>
    <s v="theater/plays"/>
    <n v="0.2"/>
    <n v="100"/>
    <x v="1"/>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2: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0: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1:51:49"/>
  </r>
  <r>
    <n v="4000"/>
    <s v="The Escorts"/>
    <s v="An Enticing Trip into the World of Assisted Dying"/>
    <n v="8000"/>
    <n v="10"/>
    <x v="2"/>
    <s v="US"/>
    <s v="USD"/>
    <n v="1462631358"/>
    <n v="1457450958"/>
    <b v="0"/>
    <n v="1"/>
    <b v="0"/>
    <s v="theater/plays"/>
    <n v="1.25E-3"/>
    <n v="10"/>
    <x v="1"/>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6:05:47"/>
  </r>
  <r>
    <n v="4004"/>
    <s v="South Florida Tours"/>
    <s v="Help Launch The Queen Into South Florida!"/>
    <n v="500"/>
    <n v="1"/>
    <x v="2"/>
    <s v="US"/>
    <s v="USD"/>
    <n v="1412740457"/>
    <n v="1410148457"/>
    <b v="0"/>
    <n v="1"/>
    <b v="0"/>
    <s v="theater/plays"/>
    <n v="2E-3"/>
    <n v="1"/>
    <x v="1"/>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8:07:54"/>
  </r>
  <r>
    <n v="4018"/>
    <s v="Time Please Fringe"/>
    <s v="Funding for a production of Time Please at the Brighton Fringe 2017... and beyond."/>
    <n v="1500"/>
    <n v="130"/>
    <x v="2"/>
    <s v="GB"/>
    <s v="GBP"/>
    <n v="1475877108"/>
    <n v="1473285108"/>
    <b v="0"/>
    <n v="4"/>
    <b v="0"/>
    <s v="theater/plays"/>
    <n v="8.666666666666667E-2"/>
    <n v="32.5"/>
    <x v="1"/>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19: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8: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3: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19: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8: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6: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4: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09: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0:00:00"/>
  </r>
  <r>
    <n v="4087"/>
    <s v="Stage Production &quot;The Nail Shop&quot;"/>
    <s v="Comedy Stage Play"/>
    <n v="9600"/>
    <n v="0"/>
    <x v="2"/>
    <s v="US"/>
    <s v="USD"/>
    <n v="1468777786"/>
    <n v="1466185786"/>
    <b v="0"/>
    <n v="0"/>
    <b v="0"/>
    <s v="theater/plays"/>
    <n v="0"/>
    <n v="0"/>
    <x v="1"/>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0: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5:55:00"/>
  </r>
  <r>
    <n v="4098"/>
    <s v="Life is simple"/>
    <s v="Community Youth play, written by and performed by the youth about finding joy in the simple things in life"/>
    <n v="75000"/>
    <n v="0"/>
    <x v="2"/>
    <s v="US"/>
    <s v="USD"/>
    <n v="1465060797"/>
    <n v="1462468797"/>
    <b v="0"/>
    <n v="0"/>
    <b v="0"/>
    <s v="theater/plays"/>
    <n v="0"/>
    <n v="0"/>
    <x v="1"/>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3: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2: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6: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13" series="1">
      <pivotArea type="data" outline="0" fieldPosition="0">
        <references count="2">
          <reference field="4294967294" count="1" selected="0">
            <x v="0"/>
          </reference>
          <reference field="5" count="1" selected="0">
            <x v="0"/>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1"/>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23"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axis="axisRow" showAll="0" defaultSubtotal="0">
      <items count="6">
        <item sd="0" x="0"/>
        <item x="1"/>
        <item x="2"/>
        <item x="3"/>
        <item x="4"/>
        <item sd="0" x="5"/>
      </items>
    </pivotField>
    <pivotField axis="axisPage" showAll="0" defaultSubtotal="0">
      <items count="11">
        <item x="0"/>
        <item x="1"/>
        <item x="2"/>
        <item x="3"/>
        <item x="4"/>
        <item x="5"/>
        <item x="6"/>
        <item x="7"/>
        <item x="8"/>
        <item x="9"/>
        <item x="10"/>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H13" totalsRowShown="0" dataDxfId="4" dataCellStyle="Percent">
  <autoFilter ref="A1:H13"/>
  <tableColumns count="8">
    <tableColumn id="1" name="Goal" dataDxfId="3"/>
    <tableColumn id="2" name="Number Successful"/>
    <tableColumn id="3" name="Number Failed"/>
    <tableColumn id="4" name="Number Cancelled"/>
    <tableColumn id="5" name="Total Projects">
      <calculatedColumnFormula>SUM(B2:D2)</calculatedColumnFormula>
    </tableColumn>
    <tableColumn id="6" name="Percentage Successful" dataDxfId="2" dataCellStyle="Percent">
      <calculatedColumnFormula>B2/$E2</calculatedColumnFormula>
    </tableColumn>
    <tableColumn id="7" name="Percentage Failed" dataDxfId="1" dataCellStyle="Percent">
      <calculatedColumnFormula>C2/$E2</calculatedColumnFormula>
    </tableColumn>
    <tableColumn id="8" name="Percentage Cancelled" dataDxfId="0" dataCellStyle="Percent">
      <calculatedColumnFormula>D2/$E2</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1"/>
  <sheetViews>
    <sheetView tabSelected="1" workbookViewId="0"/>
  </sheetViews>
  <sheetFormatPr defaultRowHeight="14.4" x14ac:dyDescent="0.3"/>
  <sheetData>
    <row r="1" spans="1:1" x14ac:dyDescent="0.3">
      <c r="A1" t="s">
        <v>8384</v>
      </c>
    </row>
    <row r="3" spans="1:1" x14ac:dyDescent="0.3">
      <c r="A3" t="s">
        <v>8385</v>
      </c>
    </row>
    <row r="5" spans="1:1" x14ac:dyDescent="0.3">
      <c r="A5" t="s">
        <v>8386</v>
      </c>
    </row>
    <row r="7" spans="1:1" x14ac:dyDescent="0.3">
      <c r="A7" t="s">
        <v>8387</v>
      </c>
    </row>
    <row r="9" spans="1:1" x14ac:dyDescent="0.3">
      <c r="A9" t="s">
        <v>8388</v>
      </c>
    </row>
    <row r="11" spans="1:1" x14ac:dyDescent="0.3">
      <c r="A11" t="s">
        <v>8392</v>
      </c>
    </row>
    <row r="13" spans="1:1" x14ac:dyDescent="0.3">
      <c r="A13" t="s">
        <v>8389</v>
      </c>
    </row>
    <row r="15" spans="1:1" x14ac:dyDescent="0.3">
      <c r="A15" t="s">
        <v>8393</v>
      </c>
    </row>
    <row r="17" spans="1:1" x14ac:dyDescent="0.3">
      <c r="A17" t="s">
        <v>8394</v>
      </c>
    </row>
    <row r="19" spans="1:1" x14ac:dyDescent="0.3">
      <c r="A19" t="s">
        <v>8395</v>
      </c>
    </row>
    <row r="21" spans="1:1" x14ac:dyDescent="0.3">
      <c r="A21" t="s">
        <v>8396</v>
      </c>
    </row>
    <row r="23" spans="1:1" x14ac:dyDescent="0.3">
      <c r="A23" t="s">
        <v>8397</v>
      </c>
    </row>
    <row r="25" spans="1:1" x14ac:dyDescent="0.3">
      <c r="A25" t="s">
        <v>8398</v>
      </c>
    </row>
    <row r="27" spans="1:1" x14ac:dyDescent="0.3">
      <c r="A27" t="s">
        <v>8399</v>
      </c>
    </row>
    <row r="29" spans="1:1" x14ac:dyDescent="0.3">
      <c r="A29" t="s">
        <v>8400</v>
      </c>
    </row>
    <row r="31" spans="1:1" x14ac:dyDescent="0.3">
      <c r="A31" t="s">
        <v>8401</v>
      </c>
    </row>
    <row r="33" spans="1:1" x14ac:dyDescent="0.3">
      <c r="A33" t="s">
        <v>8402</v>
      </c>
    </row>
    <row r="35" spans="1:1" x14ac:dyDescent="0.3">
      <c r="A35" t="s">
        <v>8403</v>
      </c>
    </row>
    <row r="37" spans="1:1" x14ac:dyDescent="0.3">
      <c r="A37" t="s">
        <v>8404</v>
      </c>
    </row>
    <row r="39" spans="1:1" x14ac:dyDescent="0.3">
      <c r="A39" t="s">
        <v>8405</v>
      </c>
    </row>
    <row r="41" spans="1:1" x14ac:dyDescent="0.3">
      <c r="A41" t="s">
        <v>8406</v>
      </c>
    </row>
    <row r="43" spans="1:1" x14ac:dyDescent="0.3">
      <c r="A43" t="s">
        <v>8407</v>
      </c>
    </row>
    <row r="45" spans="1:1" x14ac:dyDescent="0.3">
      <c r="A45" t="s">
        <v>8408</v>
      </c>
    </row>
    <row r="47" spans="1:1" x14ac:dyDescent="0.3">
      <c r="A47" t="s">
        <v>8409</v>
      </c>
    </row>
    <row r="48" spans="1:1" x14ac:dyDescent="0.3">
      <c r="A48" t="s">
        <v>8410</v>
      </c>
    </row>
    <row r="49" spans="1:1" x14ac:dyDescent="0.3">
      <c r="A49" t="s">
        <v>8390</v>
      </c>
    </row>
    <row r="51" spans="1:1" x14ac:dyDescent="0.3">
      <c r="A51" t="s">
        <v>8411</v>
      </c>
    </row>
    <row r="52" spans="1:1" x14ac:dyDescent="0.3">
      <c r="A52" t="s">
        <v>8412</v>
      </c>
    </row>
    <row r="53" spans="1:1" x14ac:dyDescent="0.3">
      <c r="A53" t="s">
        <v>8413</v>
      </c>
    </row>
    <row r="55" spans="1:1" x14ac:dyDescent="0.3">
      <c r="A55" t="s">
        <v>8391</v>
      </c>
    </row>
    <row r="57" spans="1:1" x14ac:dyDescent="0.3">
      <c r="A57" t="s">
        <v>8414</v>
      </c>
    </row>
    <row r="59" spans="1:1" x14ac:dyDescent="0.3">
      <c r="A59" t="s">
        <v>8415</v>
      </c>
    </row>
    <row r="61" spans="1:1" x14ac:dyDescent="0.3">
      <c r="A61" t="s">
        <v>8416</v>
      </c>
    </row>
    <row r="62" spans="1:1" x14ac:dyDescent="0.3">
      <c r="A62" t="s">
        <v>8417</v>
      </c>
    </row>
    <row r="63" spans="1:1" x14ac:dyDescent="0.3">
      <c r="A63" t="s">
        <v>8418</v>
      </c>
    </row>
    <row r="64" spans="1:1" x14ac:dyDescent="0.3">
      <c r="A64" t="s">
        <v>8419</v>
      </c>
    </row>
    <row r="65" spans="1:1" x14ac:dyDescent="0.3">
      <c r="A65" t="s">
        <v>8420</v>
      </c>
    </row>
    <row r="66" spans="1:1" x14ac:dyDescent="0.3">
      <c r="A66" t="s">
        <v>8421</v>
      </c>
    </row>
    <row r="67" spans="1:1" x14ac:dyDescent="0.3">
      <c r="A67" t="s">
        <v>8422</v>
      </c>
    </row>
    <row r="68" spans="1:1" x14ac:dyDescent="0.3">
      <c r="A68" t="s">
        <v>8423</v>
      </c>
    </row>
    <row r="69" spans="1:1" x14ac:dyDescent="0.3">
      <c r="A69" t="s">
        <v>8424</v>
      </c>
    </row>
    <row r="70" spans="1:1" x14ac:dyDescent="0.3">
      <c r="A70" t="s">
        <v>8425</v>
      </c>
    </row>
    <row r="71" spans="1:1" x14ac:dyDescent="0.3">
      <c r="A71" t="s">
        <v>8426</v>
      </c>
    </row>
    <row r="72" spans="1:1" x14ac:dyDescent="0.3">
      <c r="A72" t="s">
        <v>8427</v>
      </c>
    </row>
    <row r="74" spans="1:1" x14ac:dyDescent="0.3">
      <c r="A74" t="s">
        <v>8428</v>
      </c>
    </row>
    <row r="76" spans="1:1" x14ac:dyDescent="0.3">
      <c r="A76" t="s">
        <v>8429</v>
      </c>
    </row>
    <row r="78" spans="1:1" x14ac:dyDescent="0.3">
      <c r="A78" t="s">
        <v>8430</v>
      </c>
    </row>
    <row r="80" spans="1:1" x14ac:dyDescent="0.3">
      <c r="A80" t="s">
        <v>8431</v>
      </c>
    </row>
    <row r="81" spans="1:1" x14ac:dyDescent="0.3">
      <c r="A81" t="s">
        <v>8432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115"/>
  <sheetViews>
    <sheetView zoomScale="55" zoomScaleNormal="55" workbookViewId="0">
      <pane ySplit="1" topLeftCell="A2" activePane="bottomLeft" state="frozen"/>
      <selection pane="bottomLeft" activeCell="A2" sqref="A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4.33203125" bestFit="1" customWidth="1"/>
    <col min="16" max="16" width="29.44140625" bestFit="1" customWidth="1"/>
    <col min="17" max="17" width="12.21875" bestFit="1" customWidth="1"/>
    <col min="18" max="18" width="17.6640625" bestFit="1" customWidth="1"/>
    <col min="19" max="19" width="37.44140625" bestFit="1" customWidth="1"/>
    <col min="20" max="20" width="35.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IF(L2&lt;1,0,E2/L2)</f>
        <v>63.917582417582416</v>
      </c>
      <c r="Q2" t="str">
        <f>LEFT(N2,SEARCH("/",N2)-1)</f>
        <v>film &amp; video</v>
      </c>
      <c r="R2" t="str">
        <f>RIGHT(N2,LEN(N2)-SEARCH("/",N2))</f>
        <v>television</v>
      </c>
      <c r="S2" s="10">
        <f>(((J2/60)/60)/24)+DATE(1970,1,1)+(-8/24)</f>
        <v>42176.673738425925</v>
      </c>
      <c r="T2" s="10">
        <f>(((I2/60)/60)/24)+DATE(1970,1,1)+(-8/24)</f>
        <v>42207.791666666664</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IF(L3&lt;1,0,E3/L3)</f>
        <v>185.48101265822785</v>
      </c>
      <c r="Q3" t="str">
        <f t="shared" ref="Q3:Q66" si="2">LEFT(N3,SEARCH("/",N3)-1)</f>
        <v>film &amp; video</v>
      </c>
      <c r="R3" t="str">
        <f t="shared" ref="R3:R66" si="3">RIGHT(N3,LEN(N3)-SEARCH("/",N3))</f>
        <v>television</v>
      </c>
      <c r="S3" s="10">
        <f t="shared" ref="S3:S66" si="4">(((J3/60)/60)/24)+DATE(1970,1,1)+(-8/24)</f>
        <v>42766.267164351848</v>
      </c>
      <c r="T3" s="10">
        <f t="shared" ref="T3:T66" si="5">(((I3/60)/60)/24)+DATE(1970,1,1)+(-8/24)</f>
        <v>42796.267164351848</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42405.369016203702</v>
      </c>
      <c r="T4" s="10">
        <f t="shared" si="5"/>
        <v>42415.369016203702</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41828.181793981479</v>
      </c>
      <c r="T5" s="10">
        <f t="shared" si="5"/>
        <v>41858.181793981479</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42327.500914351847</v>
      </c>
      <c r="T6" s="10">
        <f t="shared" si="5"/>
        <v>42357.500914351847</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42563.599618055552</v>
      </c>
      <c r="T7" s="10">
        <f t="shared" si="5"/>
        <v>42579.899305555555</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41793.739004629628</v>
      </c>
      <c r="T8" s="10">
        <f t="shared" si="5"/>
        <v>41803.739004629628</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42515.713738425926</v>
      </c>
      <c r="T9" s="10">
        <f t="shared" si="5"/>
        <v>42555.713738425926</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42468.611249999994</v>
      </c>
      <c r="T10" s="10">
        <f t="shared" si="5"/>
        <v>42475.541666666664</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42446.770185185182</v>
      </c>
      <c r="T11" s="10">
        <f t="shared" si="5"/>
        <v>42476.770185185182</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41779.734710648147</v>
      </c>
      <c r="T12" s="10">
        <f t="shared" si="5"/>
        <v>41814.734710648147</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42572.445162037031</v>
      </c>
      <c r="T13" s="10">
        <f t="shared" si="5"/>
        <v>42603.791666666664</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41791.379918981482</v>
      </c>
      <c r="T14" s="10">
        <f t="shared" si="5"/>
        <v>41835.791666666664</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42508.343854166662</v>
      </c>
      <c r="T15" s="10">
        <f t="shared" si="5"/>
        <v>42544.518749999996</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41807.693148148144</v>
      </c>
      <c r="T16" s="10">
        <f t="shared" si="5"/>
        <v>41833.249305555553</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42256.058541666665</v>
      </c>
      <c r="T17" s="10">
        <f t="shared" si="5"/>
        <v>42274.509722222218</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41760.463090277779</v>
      </c>
      <c r="T18" s="10">
        <f t="shared" si="5"/>
        <v>41805.895833333328</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41917.398402777777</v>
      </c>
      <c r="T19" s="10">
        <f t="shared" si="5"/>
        <v>41947.440069444441</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41869.208981481483</v>
      </c>
      <c r="T20" s="10">
        <f t="shared" si="5"/>
        <v>41899.208981481483</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42175.483032407406</v>
      </c>
      <c r="T21" s="10">
        <f t="shared" si="5"/>
        <v>42205.483032407406</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42200.424907407411</v>
      </c>
      <c r="T22" s="10">
        <f t="shared" si="5"/>
        <v>42260.424907407411</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41878.293854166666</v>
      </c>
      <c r="T23" s="10">
        <f t="shared" si="5"/>
        <v>41908.293854166666</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41989.578009259254</v>
      </c>
      <c r="T24" s="10">
        <f t="shared" si="5"/>
        <v>42004.999305555553</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42097.445613425924</v>
      </c>
      <c r="T25" s="10">
        <f t="shared" si="5"/>
        <v>42124.305555555555</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42229.486840277772</v>
      </c>
      <c r="T26" s="10">
        <f t="shared" si="5"/>
        <v>42262.48541666667</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42317.691678240742</v>
      </c>
      <c r="T27" s="10">
        <f t="shared" si="5"/>
        <v>42377.691678240742</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41828.182222222218</v>
      </c>
      <c r="T28" s="10">
        <f t="shared" si="5"/>
        <v>41868.182222222218</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41928.831400462957</v>
      </c>
      <c r="T29" s="10">
        <f t="shared" si="5"/>
        <v>41958.873067129629</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42324.630601851844</v>
      </c>
      <c r="T30" s="10">
        <f t="shared" si="5"/>
        <v>42354.630601851844</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41812.339907407404</v>
      </c>
      <c r="T31" s="10">
        <f t="shared" si="5"/>
        <v>41842.339907407404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41841.959664351853</v>
      </c>
      <c r="T32" s="10">
        <f t="shared" si="5"/>
        <v>41871.959664351853</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42376.458726851844</v>
      </c>
      <c r="T33" s="10">
        <f t="shared" si="5"/>
        <v>42394.458726851844</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42461.294178240736</v>
      </c>
      <c r="T34" s="10">
        <f t="shared" si="5"/>
        <v>42502.832638888889</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42286.327557870369</v>
      </c>
      <c r="T35" s="10">
        <f t="shared" si="5"/>
        <v>42316.36922453704</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41840.988437499997</v>
      </c>
      <c r="T36" s="10">
        <f t="shared" si="5"/>
        <v>41855.988437499997</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42097.958495370367</v>
      </c>
      <c r="T37" s="10">
        <f t="shared" si="5"/>
        <v>42121.666666666664</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42067.973668981482</v>
      </c>
      <c r="T38" s="10">
        <f t="shared" si="5"/>
        <v>42097.93200231481</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42032.359710648147</v>
      </c>
      <c r="T39" s="10">
        <f t="shared" si="5"/>
        <v>42062.359710648147</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41374.723888888882</v>
      </c>
      <c r="T40" s="10">
        <f t="shared" si="5"/>
        <v>41404.723888888882</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41753.713749999995</v>
      </c>
      <c r="T41" s="10">
        <f t="shared" si="5"/>
        <v>41784.624305555553</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41788.880648148144</v>
      </c>
      <c r="T42" s="10">
        <f t="shared" si="5"/>
        <v>41808.833333333328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41887.235578703701</v>
      </c>
      <c r="T43" s="10">
        <f t="shared" si="5"/>
        <v>41917.235578703701</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41971.305856481478</v>
      </c>
      <c r="T44" s="10">
        <f t="shared" si="5"/>
        <v>42001.305856481478</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41802.457013888888</v>
      </c>
      <c r="T45" s="10">
        <f t="shared" si="5"/>
        <v>41832.666666666664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41873.765474537038</v>
      </c>
      <c r="T46" s="10">
        <f t="shared" si="5"/>
        <v>41918.765474537038</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42457.290590277778</v>
      </c>
      <c r="T47" s="10">
        <f t="shared" si="5"/>
        <v>42487.290590277778</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42323.631643518522</v>
      </c>
      <c r="T48" s="10">
        <f t="shared" si="5"/>
        <v>42353.631643518522</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41932.486192129625</v>
      </c>
      <c r="T49" s="10">
        <f t="shared" si="5"/>
        <v>41992.527858796289</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42033.183564814812</v>
      </c>
      <c r="T50" s="10">
        <f t="shared" si="5"/>
        <v>42064.166666666664</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42270.843113425923</v>
      </c>
      <c r="T51" s="10">
        <f t="shared" si="5"/>
        <v>42300.843113425923</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41995.419652777775</v>
      </c>
      <c r="T52" s="10">
        <f t="shared" si="5"/>
        <v>42034.374999999993</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42196.595335648148</v>
      </c>
      <c r="T53" s="10">
        <f t="shared" si="5"/>
        <v>42226.595335648148</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41807.368587962963</v>
      </c>
      <c r="T54" s="10">
        <f t="shared" si="5"/>
        <v>41837.368587962963</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41719.215798611105</v>
      </c>
      <c r="T55" s="10">
        <f t="shared" si="5"/>
        <v>41733.583333333328</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42333.379872685182</v>
      </c>
      <c r="T56" s="10">
        <f t="shared" si="5"/>
        <v>42363.379872685182</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42496.635601851849</v>
      </c>
      <c r="T57" s="10">
        <f t="shared" si="5"/>
        <v>42517.635601851849</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42149.215555555551</v>
      </c>
      <c r="T58" s="10">
        <f t="shared" si="5"/>
        <v>42163.333333333336</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42089.499560185184</v>
      </c>
      <c r="T59" s="10">
        <f t="shared" si="5"/>
        <v>42119.499560185184</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41932.411712962959</v>
      </c>
      <c r="T60" s="10">
        <f t="shared" si="5"/>
        <v>41962.453379629624</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42229.902500000004</v>
      </c>
      <c r="T61" s="10">
        <f t="shared" si="5"/>
        <v>42261.541666666664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41701.568483796291</v>
      </c>
      <c r="T62" s="10">
        <f t="shared" si="5"/>
        <v>41720.666666666664</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41409.480983796297</v>
      </c>
      <c r="T63" s="10">
        <f t="shared" si="5"/>
        <v>41431.480983796297</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41311.466180555552</v>
      </c>
      <c r="T64" s="10">
        <f t="shared" si="5"/>
        <v>41336.466180555552</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41612.578854166662</v>
      </c>
      <c r="T65" s="10">
        <f t="shared" si="5"/>
        <v>41635.874305555553</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41432.684965277775</v>
      </c>
      <c r="T66" s="10">
        <f t="shared" si="5"/>
        <v>41462.684965277775</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IF(L67&lt;1,0,E67/L67)</f>
        <v>132.05263157894737</v>
      </c>
      <c r="Q67" t="str">
        <f t="shared" ref="Q67:Q130" si="8">LEFT(N67,SEARCH("/",N67)-1)</f>
        <v>film &amp; video</v>
      </c>
      <c r="R67" t="str">
        <f t="shared" ref="R67:R130" si="9">RIGHT(N67,LEN(N67)-SEARCH("/",N67))</f>
        <v>shorts</v>
      </c>
      <c r="S67" s="10">
        <f t="shared" ref="S67:S130" si="10">(((J67/60)/60)/24)+DATE(1970,1,1)+(-8/24)</f>
        <v>41835.487893518519</v>
      </c>
      <c r="T67" s="10">
        <f t="shared" ref="T67:T130" si="11">(((I67/60)/60)/24)+DATE(1970,1,1)+(-8/24)</f>
        <v>41861.915972222218</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42539.516435185178</v>
      </c>
      <c r="T68" s="10">
        <f t="shared" si="11"/>
        <v>42569.516435185178</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41075.250046296293</v>
      </c>
      <c r="T69" s="10">
        <f t="shared" si="11"/>
        <v>41105.250046296293</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41663.23600694444</v>
      </c>
      <c r="T70" s="10">
        <f t="shared" si="11"/>
        <v>41693.23600694444</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40785.854456018518</v>
      </c>
      <c r="T71" s="10">
        <f t="shared" si="11"/>
        <v>40817.957638888889</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40730.563020833331</v>
      </c>
      <c r="T72" s="10">
        <f t="shared" si="11"/>
        <v>40790.563020833331</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40996.938159722216</v>
      </c>
      <c r="T73" s="10">
        <f t="shared" si="11"/>
        <v>41056.938159722216</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41207.676863425921</v>
      </c>
      <c r="T74" s="10">
        <f t="shared" si="11"/>
        <v>41227.666666666664</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40587.423425925925</v>
      </c>
      <c r="T75" s="10">
        <f t="shared" si="11"/>
        <v>40665.832638888889</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42360.153877314813</v>
      </c>
      <c r="T76" s="10">
        <f t="shared" si="11"/>
        <v>42390.153877314813</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41356.875833333332</v>
      </c>
      <c r="T77" s="10">
        <f t="shared" si="11"/>
        <v>41386.875833333332</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40844.358310185184</v>
      </c>
      <c r="T78" s="10">
        <f t="shared" si="11"/>
        <v>40904.399976851848</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40996.811539351853</v>
      </c>
      <c r="T79" s="10">
        <f t="shared" si="11"/>
        <v>41049.790972222218</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42604.397233796299</v>
      </c>
      <c r="T80" s="10">
        <f t="shared" si="11"/>
        <v>42614.397233796299</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41724.443206018514</v>
      </c>
      <c r="T81" s="10">
        <f t="shared" si="11"/>
        <v>41754.443206018514</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41582.750648148147</v>
      </c>
      <c r="T82" s="10">
        <f t="shared" si="11"/>
        <v>41617.750648148147</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41099.825543981482</v>
      </c>
      <c r="T83" s="10">
        <f t="shared" si="11"/>
        <v>41103.79305555555</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40795.486817129626</v>
      </c>
      <c r="T84" s="10">
        <f t="shared" si="11"/>
        <v>40825.486817129626</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42042.282280092586</v>
      </c>
      <c r="T85" s="10">
        <f t="shared" si="11"/>
        <v>42057.145833333336</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40648.42460648148</v>
      </c>
      <c r="T86" s="10">
        <f t="shared" si="11"/>
        <v>40678.42460648148</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40778.792094907403</v>
      </c>
      <c r="T87" s="10">
        <f t="shared" si="11"/>
        <v>40808.792094907403</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42291.222743055558</v>
      </c>
      <c r="T88" s="10">
        <f t="shared" si="11"/>
        <v>42365.264409722215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40322.206053240734</v>
      </c>
      <c r="T89" s="10">
        <f t="shared" si="11"/>
        <v>40331.736805555556</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41786.325590277775</v>
      </c>
      <c r="T90" s="10">
        <f t="shared" si="11"/>
        <v>41812.325590277775</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41402.418888888889</v>
      </c>
      <c r="T91" s="10">
        <f t="shared" si="11"/>
        <v>41427.418888888889</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40705.964108796295</v>
      </c>
      <c r="T92" s="10">
        <f t="shared" si="11"/>
        <v>40735.964108796295</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40619.069027777776</v>
      </c>
      <c r="T93" s="10">
        <f t="shared" si="11"/>
        <v>40680.069027777776</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42720.865543981483</v>
      </c>
      <c r="T94" s="10">
        <f t="shared" si="11"/>
        <v>42766.999999999993</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41065.524733796294</v>
      </c>
      <c r="T95" s="10">
        <f t="shared" si="11"/>
        <v>41093.541666666664</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41716.384513888886</v>
      </c>
      <c r="T96" s="10">
        <f t="shared" si="11"/>
        <v>41736.384513888886</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40934.671770833331</v>
      </c>
      <c r="T97" s="10">
        <f t="shared" si="11"/>
        <v>40964.671770833331</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40324.32917824074</v>
      </c>
      <c r="T98" s="10">
        <f t="shared" si="11"/>
        <v>40390.791666666664</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40705.801874999997</v>
      </c>
      <c r="T99" s="10">
        <f t="shared" si="11"/>
        <v>40735.801874999997</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41214.461504629624</v>
      </c>
      <c r="T100" s="10">
        <f t="shared" si="11"/>
        <v>41250.645833333328</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41631.569432870368</v>
      </c>
      <c r="T101" s="10">
        <f t="shared" si="11"/>
        <v>41661.569432870368</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41197.419976851852</v>
      </c>
      <c r="T102" s="10">
        <f t="shared" si="11"/>
        <v>41217.461643518516</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41274.443402777775</v>
      </c>
      <c r="T103" s="10">
        <f t="shared" si="11"/>
        <v>41298.443402777775</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40504.797835648147</v>
      </c>
      <c r="T104" s="10">
        <f t="shared" si="11"/>
        <v>40534.797835648147</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41682.472569444442</v>
      </c>
      <c r="T105" s="10">
        <f t="shared" si="11"/>
        <v>41705.472569444442</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40612.361874999995</v>
      </c>
      <c r="T106" s="10">
        <f t="shared" si="11"/>
        <v>40635.708333333328</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42485.391435185178</v>
      </c>
      <c r="T107" s="10">
        <f t="shared" si="11"/>
        <v>42503.666666666664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40987.443298611113</v>
      </c>
      <c r="T108" s="10">
        <f t="shared" si="11"/>
        <v>41001.443298611113</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40635.649155092593</v>
      </c>
      <c r="T109" s="10">
        <f t="shared" si="11"/>
        <v>40657.649155092593</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41365.279745370368</v>
      </c>
      <c r="T110" s="10">
        <f t="shared" si="11"/>
        <v>41425.279745370368</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40569.692476851851</v>
      </c>
      <c r="T111" s="10">
        <f t="shared" si="11"/>
        <v>40599.692476851851</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41557.616354166668</v>
      </c>
      <c r="T112" s="10">
        <f t="shared" si="11"/>
        <v>41591.915972222218</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42124.999849537031</v>
      </c>
      <c r="T113" s="10">
        <f t="shared" si="11"/>
        <v>42154.999849537031</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41717.709699074068</v>
      </c>
      <c r="T114" s="10">
        <f t="shared" si="11"/>
        <v>41741.75</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40753.425092592588</v>
      </c>
      <c r="T115" s="10">
        <f t="shared" si="11"/>
        <v>40761.291666666664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40860.940833333334</v>
      </c>
      <c r="T116" s="10">
        <f t="shared" si="11"/>
        <v>40920.940833333334</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40918.405601851846</v>
      </c>
      <c r="T117" s="10">
        <f t="shared" si="11"/>
        <v>40943.405601851846</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40595.163831018515</v>
      </c>
      <c r="T118" s="10">
        <f t="shared" si="11"/>
        <v>40641.122164351851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40248.501666666663</v>
      </c>
      <c r="T119" s="10">
        <f t="shared" si="11"/>
        <v>40338.458333333328</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40722.720324074071</v>
      </c>
      <c r="T120" s="10">
        <f t="shared" si="11"/>
        <v>40752.720324074071</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40738.735949074071</v>
      </c>
      <c r="T121" s="10">
        <f t="shared" si="11"/>
        <v>40768.625</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42615.716516203705</v>
      </c>
      <c r="T122" s="10">
        <f t="shared" si="11"/>
        <v>42645.716516203705</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42096.371643518512</v>
      </c>
      <c r="T123" s="10">
        <f t="shared" si="11"/>
        <v>42112.094444444439</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f t="shared" si="7"/>
        <v>0</v>
      </c>
      <c r="Q124" t="str">
        <f t="shared" si="8"/>
        <v>film &amp; video</v>
      </c>
      <c r="R124" t="str">
        <f t="shared" si="9"/>
        <v>science fiction</v>
      </c>
      <c r="S124" s="10">
        <f t="shared" si="10"/>
        <v>42593.098460648143</v>
      </c>
      <c r="T124" s="10">
        <f t="shared" si="11"/>
        <v>42653.098460648143</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41904.448657407404</v>
      </c>
      <c r="T125" s="10">
        <f t="shared" si="11"/>
        <v>41940.583333333328</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f t="shared" si="7"/>
        <v>0</v>
      </c>
      <c r="Q126" t="str">
        <f t="shared" si="8"/>
        <v>film &amp; video</v>
      </c>
      <c r="R126" t="str">
        <f t="shared" si="9"/>
        <v>science fiction</v>
      </c>
      <c r="S126" s="10">
        <f t="shared" si="10"/>
        <v>42114.595393518517</v>
      </c>
      <c r="T126" s="10">
        <f t="shared" si="11"/>
        <v>42139.595393518517</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42709.66064814815</v>
      </c>
      <c r="T127" s="10">
        <f t="shared" si="11"/>
        <v>42769.66064814815</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42135.256215277775</v>
      </c>
      <c r="T128" s="10">
        <f t="shared" si="11"/>
        <v>42165.749999999993</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42067.290983796294</v>
      </c>
      <c r="T129" s="10">
        <f t="shared" si="11"/>
        <v>42097.24931712963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42627.894594907404</v>
      </c>
      <c r="T130" s="10">
        <f t="shared" si="11"/>
        <v>42662.894594907404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f t="shared" ref="P131:P194" si="13">IF(L131&lt;1,0,E131/L131)</f>
        <v>0</v>
      </c>
      <c r="Q131" t="str">
        <f t="shared" ref="Q131:Q194" si="14">LEFT(N131,SEARCH("/",N131)-1)</f>
        <v>film &amp; video</v>
      </c>
      <c r="R131" t="str">
        <f t="shared" ref="R131:R194" si="15">RIGHT(N131,LEN(N131)-SEARCH("/",N131))</f>
        <v>science fiction</v>
      </c>
      <c r="S131" s="10">
        <f t="shared" ref="S131:S194" si="16">(((J131/60)/60)/24)+DATE(1970,1,1)+(-8/24)</f>
        <v>41882.603969907403</v>
      </c>
      <c r="T131" s="10">
        <f t="shared" ref="T131:T194" si="17">(((I131/60)/60)/24)+DATE(1970,1,1)+(-8/24)</f>
        <v>41942.603969907403</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f t="shared" si="13"/>
        <v>0</v>
      </c>
      <c r="Q132" t="str">
        <f t="shared" si="14"/>
        <v>film &amp; video</v>
      </c>
      <c r="R132" t="str">
        <f t="shared" si="15"/>
        <v>science fiction</v>
      </c>
      <c r="S132" s="10">
        <f t="shared" si="16"/>
        <v>41778.582083333327</v>
      </c>
      <c r="T132" s="10">
        <f t="shared" si="17"/>
        <v>41806.511111111111</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f t="shared" si="13"/>
        <v>0</v>
      </c>
      <c r="Q133" t="str">
        <f t="shared" si="14"/>
        <v>film &amp; video</v>
      </c>
      <c r="R133" t="str">
        <f t="shared" si="15"/>
        <v>science fiction</v>
      </c>
      <c r="S133" s="10">
        <f t="shared" si="16"/>
        <v>42541.504178240742</v>
      </c>
      <c r="T133" s="10">
        <f t="shared" si="17"/>
        <v>42556.666666666664</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41905.47924768518</v>
      </c>
      <c r="T134" s="10">
        <f t="shared" si="17"/>
        <v>41950.520914351851</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f t="shared" si="13"/>
        <v>0</v>
      </c>
      <c r="Q135" t="str">
        <f t="shared" si="14"/>
        <v>film &amp; video</v>
      </c>
      <c r="R135" t="str">
        <f t="shared" si="15"/>
        <v>science fiction</v>
      </c>
      <c r="S135" s="10">
        <f t="shared" si="16"/>
        <v>42491.474351851844</v>
      </c>
      <c r="T135" s="10">
        <f t="shared" si="17"/>
        <v>42521.396527777775</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f t="shared" si="13"/>
        <v>0</v>
      </c>
      <c r="Q136" t="str">
        <f t="shared" si="14"/>
        <v>film &amp; video</v>
      </c>
      <c r="R136" t="str">
        <f t="shared" si="15"/>
        <v>science fiction</v>
      </c>
      <c r="S136" s="10">
        <f t="shared" si="16"/>
        <v>42221.576597222222</v>
      </c>
      <c r="T136" s="10">
        <f t="shared" si="17"/>
        <v>42251.374999999993</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41788.048576388886</v>
      </c>
      <c r="T137" s="10">
        <f t="shared" si="17"/>
        <v>41821.458333333328</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f t="shared" si="13"/>
        <v>0</v>
      </c>
      <c r="Q138" t="str">
        <f t="shared" si="14"/>
        <v>film &amp; video</v>
      </c>
      <c r="R138" t="str">
        <f t="shared" si="15"/>
        <v>science fiction</v>
      </c>
      <c r="S138" s="10">
        <f t="shared" si="16"/>
        <v>42096.076782407406</v>
      </c>
      <c r="T138" s="10">
        <f t="shared" si="17"/>
        <v>42140.094444444439</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f t="shared" si="13"/>
        <v>0</v>
      </c>
      <c r="Q139" t="str">
        <f t="shared" si="14"/>
        <v>film &amp; video</v>
      </c>
      <c r="R139" t="str">
        <f t="shared" si="15"/>
        <v>science fiction</v>
      </c>
      <c r="S139" s="10">
        <f t="shared" si="16"/>
        <v>42239.240659722222</v>
      </c>
      <c r="T139" s="10">
        <f t="shared" si="17"/>
        <v>42289.240659722222</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42185.924085648141</v>
      </c>
      <c r="T140" s="10">
        <f t="shared" si="17"/>
        <v>42216.874305555553</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42187.587638888886</v>
      </c>
      <c r="T141" s="10">
        <f t="shared" si="17"/>
        <v>42197.587638888886</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f t="shared" si="13"/>
        <v>0</v>
      </c>
      <c r="Q142" t="str">
        <f t="shared" si="14"/>
        <v>film &amp; video</v>
      </c>
      <c r="R142" t="str">
        <f t="shared" si="15"/>
        <v>science fiction</v>
      </c>
      <c r="S142" s="10">
        <f t="shared" si="16"/>
        <v>42052.864953703705</v>
      </c>
      <c r="T142" s="10">
        <f t="shared" si="17"/>
        <v>42082.823287037034</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42109.819710648146</v>
      </c>
      <c r="T143" s="10">
        <f t="shared" si="17"/>
        <v>42154.819710648146</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41938.559930555552</v>
      </c>
      <c r="T144" s="10">
        <f t="shared" si="17"/>
        <v>41959.601597222216</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f t="shared" si="13"/>
        <v>0</v>
      </c>
      <c r="Q145" t="str">
        <f t="shared" si="14"/>
        <v>film &amp; video</v>
      </c>
      <c r="R145" t="str">
        <f t="shared" si="15"/>
        <v>science fiction</v>
      </c>
      <c r="S145" s="10">
        <f t="shared" si="16"/>
        <v>42558.730810185189</v>
      </c>
      <c r="T145" s="10">
        <f t="shared" si="17"/>
        <v>42615.913194444445</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42047.429074074076</v>
      </c>
      <c r="T146" s="10">
        <f t="shared" si="17"/>
        <v>42107.387407407405</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42200.208935185183</v>
      </c>
      <c r="T147" s="10">
        <f t="shared" si="17"/>
        <v>42227.208935185183</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42692.682847222219</v>
      </c>
      <c r="T148" s="10">
        <f t="shared" si="17"/>
        <v>42752.682847222219</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f t="shared" si="13"/>
        <v>0</v>
      </c>
      <c r="Q149" t="str">
        <f t="shared" si="14"/>
        <v>film &amp; video</v>
      </c>
      <c r="R149" t="str">
        <f t="shared" si="15"/>
        <v>science fiction</v>
      </c>
      <c r="S149" s="10">
        <f t="shared" si="16"/>
        <v>41969.434490740743</v>
      </c>
      <c r="T149" s="10">
        <f t="shared" si="17"/>
        <v>42012.429166666661</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42396.948333333326</v>
      </c>
      <c r="T150" s="10">
        <f t="shared" si="17"/>
        <v>42426.948333333326</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41967.838773148142</v>
      </c>
      <c r="T151" s="10">
        <f t="shared" si="17"/>
        <v>41997.999999999993</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42089.82849537037</v>
      </c>
      <c r="T152" s="10">
        <f t="shared" si="17"/>
        <v>42149.82849537037</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42113.217488425922</v>
      </c>
      <c r="T153" s="10">
        <f t="shared" si="17"/>
        <v>42173.217488425922</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41874.744212962964</v>
      </c>
      <c r="T154" s="10">
        <f t="shared" si="17"/>
        <v>41904.744212962964</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41933.252824074072</v>
      </c>
      <c r="T155" s="10">
        <f t="shared" si="17"/>
        <v>41975.294490740744</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42115.214062499996</v>
      </c>
      <c r="T156" s="10">
        <f t="shared" si="17"/>
        <v>42158.214062499996</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42168.226099537038</v>
      </c>
      <c r="T157" s="10">
        <f t="shared" si="17"/>
        <v>42208.226099537038</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41793.791620370372</v>
      </c>
      <c r="T158" s="10">
        <f t="shared" si="17"/>
        <v>41853.791620370372</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42396.578379629624</v>
      </c>
      <c r="T159" s="10">
        <f t="shared" si="17"/>
        <v>42426.578379629624</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f t="shared" si="13"/>
        <v>0</v>
      </c>
      <c r="Q160" t="str">
        <f t="shared" si="14"/>
        <v>film &amp; video</v>
      </c>
      <c r="R160" t="str">
        <f t="shared" si="15"/>
        <v>science fiction</v>
      </c>
      <c r="S160" s="10">
        <f t="shared" si="16"/>
        <v>41903.743379629625</v>
      </c>
      <c r="T160" s="10">
        <f t="shared" si="17"/>
        <v>41933.743379629625</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42514.101215277777</v>
      </c>
      <c r="T161" s="10">
        <f t="shared" si="17"/>
        <v>42554.101215277777</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f t="shared" si="13"/>
        <v>0</v>
      </c>
      <c r="Q162" t="str">
        <f t="shared" si="14"/>
        <v>film &amp; video</v>
      </c>
      <c r="R162" t="str">
        <f t="shared" si="15"/>
        <v>drama</v>
      </c>
      <c r="S162" s="10">
        <f t="shared" si="16"/>
        <v>42171.579756944448</v>
      </c>
      <c r="T162" s="10">
        <f t="shared" si="17"/>
        <v>42231.579756944448</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41792.354108796295</v>
      </c>
      <c r="T163" s="10">
        <f t="shared" si="17"/>
        <v>41822.354108796295</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41834.79347222222</v>
      </c>
      <c r="T164" s="10">
        <f t="shared" si="17"/>
        <v>41867.654166666667</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f t="shared" si="13"/>
        <v>0</v>
      </c>
      <c r="Q165" t="str">
        <f t="shared" si="14"/>
        <v>film &amp; video</v>
      </c>
      <c r="R165" t="str">
        <f t="shared" si="15"/>
        <v>drama</v>
      </c>
      <c r="S165" s="10">
        <f t="shared" si="16"/>
        <v>42243.627939814811</v>
      </c>
      <c r="T165" s="10">
        <f t="shared" si="17"/>
        <v>42277.666666666664</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41841.429409722223</v>
      </c>
      <c r="T166" s="10">
        <f t="shared" si="17"/>
        <v>41901.429409722223</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f t="shared" si="13"/>
        <v>0</v>
      </c>
      <c r="Q167" t="str">
        <f t="shared" si="14"/>
        <v>film &amp; video</v>
      </c>
      <c r="R167" t="str">
        <f t="shared" si="15"/>
        <v>drama</v>
      </c>
      <c r="S167" s="10">
        <f t="shared" si="16"/>
        <v>42351.325509259252</v>
      </c>
      <c r="T167" s="10">
        <f t="shared" si="17"/>
        <v>42381.325509259252</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42720.742615740739</v>
      </c>
      <c r="T168" s="10">
        <f t="shared" si="17"/>
        <v>42750.742615740739</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42160.594155092585</v>
      </c>
      <c r="T169" s="10">
        <f t="shared" si="17"/>
        <v>42220.594155092585</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42052.501967592594</v>
      </c>
      <c r="T170" s="10">
        <f t="shared" si="17"/>
        <v>42082.460300925923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41900.171979166662</v>
      </c>
      <c r="T171" s="10">
        <f t="shared" si="17"/>
        <v>41930.171979166662</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42216.644479166665</v>
      </c>
      <c r="T172" s="10">
        <f t="shared" si="17"/>
        <v>42245.894444444442</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42533.847384259258</v>
      </c>
      <c r="T173" s="10">
        <f t="shared" si="17"/>
        <v>42593.847384259258</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f t="shared" si="13"/>
        <v>0</v>
      </c>
      <c r="Q174" t="str">
        <f t="shared" si="14"/>
        <v>film &amp; video</v>
      </c>
      <c r="R174" t="str">
        <f t="shared" si="15"/>
        <v>drama</v>
      </c>
      <c r="S174" s="10">
        <f t="shared" si="16"/>
        <v>42047.061608796292</v>
      </c>
      <c r="T174" s="10">
        <f t="shared" si="17"/>
        <v>42082.01994212962</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f t="shared" si="13"/>
        <v>0</v>
      </c>
      <c r="Q175" t="str">
        <f t="shared" si="14"/>
        <v>film &amp; video</v>
      </c>
      <c r="R175" t="str">
        <f t="shared" si="15"/>
        <v>drama</v>
      </c>
      <c r="S175" s="10">
        <f t="shared" si="16"/>
        <v>42033.239675925921</v>
      </c>
      <c r="T175" s="10">
        <f t="shared" si="17"/>
        <v>42063.239675925921</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f t="shared" si="13"/>
        <v>0</v>
      </c>
      <c r="Q176" t="str">
        <f t="shared" si="14"/>
        <v>film &amp; video</v>
      </c>
      <c r="R176" t="str">
        <f t="shared" si="15"/>
        <v>drama</v>
      </c>
      <c r="S176" s="10">
        <f t="shared" si="16"/>
        <v>42072.42564814815</v>
      </c>
      <c r="T176" s="10">
        <f t="shared" si="17"/>
        <v>42132.42564814815</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41855.444571759253</v>
      </c>
      <c r="T177" s="10">
        <f t="shared" si="17"/>
        <v>41880.444571759253</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f t="shared" si="13"/>
        <v>0</v>
      </c>
      <c r="Q178" t="str">
        <f t="shared" si="14"/>
        <v>film &amp; video</v>
      </c>
      <c r="R178" t="str">
        <f t="shared" si="15"/>
        <v>drama</v>
      </c>
      <c r="S178" s="10">
        <f t="shared" si="16"/>
        <v>42191.490729166668</v>
      </c>
      <c r="T178" s="10">
        <f t="shared" si="17"/>
        <v>42221.490729166668</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42069.714421296296</v>
      </c>
      <c r="T179" s="10">
        <f t="shared" si="17"/>
        <v>42086.672754629624</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f t="shared" si="13"/>
        <v>0</v>
      </c>
      <c r="Q180" t="str">
        <f t="shared" si="14"/>
        <v>film &amp; video</v>
      </c>
      <c r="R180" t="str">
        <f t="shared" si="15"/>
        <v>drama</v>
      </c>
      <c r="S180" s="10">
        <f t="shared" si="16"/>
        <v>42304.622048611105</v>
      </c>
      <c r="T180" s="10">
        <f t="shared" si="17"/>
        <v>42334.663715277777</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42402.747164351851</v>
      </c>
      <c r="T181" s="10">
        <f t="shared" si="17"/>
        <v>42432.747164351851</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42067.657905092587</v>
      </c>
      <c r="T182" s="10">
        <f t="shared" si="17"/>
        <v>42107.458333333336</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42147.408506944441</v>
      </c>
      <c r="T183" s="10">
        <f t="shared" si="17"/>
        <v>42177.408506944441</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f t="shared" si="13"/>
        <v>0</v>
      </c>
      <c r="Q184" t="str">
        <f t="shared" si="14"/>
        <v>film &amp; video</v>
      </c>
      <c r="R184" t="str">
        <f t="shared" si="15"/>
        <v>drama</v>
      </c>
      <c r="S184" s="10">
        <f t="shared" si="16"/>
        <v>42711.678611111107</v>
      </c>
      <c r="T184" s="10">
        <f t="shared" si="17"/>
        <v>42741.678611111107</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41939.476967592593</v>
      </c>
      <c r="T185" s="10">
        <f t="shared" si="17"/>
        <v>41969.518634259257</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41825.45789351852</v>
      </c>
      <c r="T186" s="10">
        <f t="shared" si="17"/>
        <v>41882.832638888889</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42570.577997685185</v>
      </c>
      <c r="T187" s="10">
        <f t="shared" si="17"/>
        <v>42600.577997685185</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f t="shared" si="13"/>
        <v>0</v>
      </c>
      <c r="Q188" t="str">
        <f t="shared" si="14"/>
        <v>film &amp; video</v>
      </c>
      <c r="R188" t="str">
        <f t="shared" si="15"/>
        <v>drama</v>
      </c>
      <c r="S188" s="10">
        <f t="shared" si="16"/>
        <v>42767.479560185187</v>
      </c>
      <c r="T188" s="10">
        <f t="shared" si="17"/>
        <v>42797.499999999993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42181.90112268518</v>
      </c>
      <c r="T189" s="10">
        <f t="shared" si="17"/>
        <v>42205.957638888889</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f t="shared" si="13"/>
        <v>0</v>
      </c>
      <c r="Q190" t="str">
        <f t="shared" si="14"/>
        <v>film &amp; video</v>
      </c>
      <c r="R190" t="str">
        <f t="shared" si="15"/>
        <v>drama</v>
      </c>
      <c r="S190" s="10">
        <f t="shared" si="16"/>
        <v>41856.849710648145</v>
      </c>
      <c r="T190" s="10">
        <f t="shared" si="17"/>
        <v>41886.849710648145</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42556.357372685183</v>
      </c>
      <c r="T191" s="10">
        <f t="shared" si="17"/>
        <v>42616.357372685183</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42527.317662037036</v>
      </c>
      <c r="T192" s="10">
        <f t="shared" si="17"/>
        <v>42537.317662037036</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42239.108078703699</v>
      </c>
      <c r="T193" s="10">
        <f t="shared" si="17"/>
        <v>42279.108078703699</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41899.458703703705</v>
      </c>
      <c r="T194" s="10">
        <f t="shared" si="17"/>
        <v>41929.458703703705</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f t="shared" ref="P195:P258" si="19">IF(L195&lt;1,0,E195/L195)</f>
        <v>0</v>
      </c>
      <c r="Q195" t="str">
        <f t="shared" ref="Q195:Q258" si="20">LEFT(N195,SEARCH("/",N195)-1)</f>
        <v>film &amp; video</v>
      </c>
      <c r="R195" t="str">
        <f t="shared" ref="R195:R258" si="21">RIGHT(N195,LEN(N195)-SEARCH("/",N195))</f>
        <v>drama</v>
      </c>
      <c r="S195" s="10">
        <f t="shared" ref="S195:S258" si="22">(((J195/60)/60)/24)+DATE(1970,1,1)+(-8/24)</f>
        <v>41911.601458333331</v>
      </c>
      <c r="T195" s="10">
        <f t="shared" ref="T195:T258" si="23">(((I195/60)/60)/24)+DATE(1970,1,1)+(-8/24)</f>
        <v>41971.643124999995</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42375.663553240738</v>
      </c>
      <c r="T196" s="10">
        <f t="shared" si="23"/>
        <v>42435.663553240738</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f t="shared" si="19"/>
        <v>0</v>
      </c>
      <c r="Q197" t="str">
        <f t="shared" si="20"/>
        <v>film &amp; video</v>
      </c>
      <c r="R197" t="str">
        <f t="shared" si="21"/>
        <v>drama</v>
      </c>
      <c r="S197" s="10">
        <f t="shared" si="22"/>
        <v>42135.337175925924</v>
      </c>
      <c r="T197" s="10">
        <f t="shared" si="23"/>
        <v>42195.337175925924</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42259.209467592591</v>
      </c>
      <c r="T198" s="10">
        <f t="shared" si="23"/>
        <v>42287.541666666664</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42741.515046296299</v>
      </c>
      <c r="T199" s="10">
        <f t="shared" si="23"/>
        <v>42783.541666666664</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41887.050023148149</v>
      </c>
      <c r="T200" s="10">
        <f t="shared" si="23"/>
        <v>41917.050023148149</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f t="shared" si="19"/>
        <v>0</v>
      </c>
      <c r="Q201" t="str">
        <f t="shared" si="20"/>
        <v>film &amp; video</v>
      </c>
      <c r="R201" t="str">
        <f t="shared" si="21"/>
        <v>drama</v>
      </c>
      <c r="S201" s="10">
        <f t="shared" si="22"/>
        <v>42583.790532407402</v>
      </c>
      <c r="T201" s="10">
        <f t="shared" si="23"/>
        <v>42613.790532407402</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41866.750034722223</v>
      </c>
      <c r="T202" s="10">
        <f t="shared" si="23"/>
        <v>41896.750034722223</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42023.485289351847</v>
      </c>
      <c r="T203" s="10">
        <f t="shared" si="23"/>
        <v>42043.485289351847</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f t="shared" si="19"/>
        <v>0</v>
      </c>
      <c r="Q204" t="str">
        <f t="shared" si="20"/>
        <v>film &amp; video</v>
      </c>
      <c r="R204" t="str">
        <f t="shared" si="21"/>
        <v>drama</v>
      </c>
      <c r="S204" s="10">
        <f t="shared" si="22"/>
        <v>42255.594490740739</v>
      </c>
      <c r="T204" s="10">
        <f t="shared" si="23"/>
        <v>42285.540972222218</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41973.514629629623</v>
      </c>
      <c r="T205" s="10">
        <f t="shared" si="23"/>
        <v>42033.514629629623</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42556.250034722216</v>
      </c>
      <c r="T206" s="10">
        <f t="shared" si="23"/>
        <v>42586.250034722216</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42248.298865740733</v>
      </c>
      <c r="T207" s="10">
        <f t="shared" si="23"/>
        <v>42283.298865740733</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f t="shared" si="19"/>
        <v>0</v>
      </c>
      <c r="Q208" t="str">
        <f t="shared" si="20"/>
        <v>film &amp; video</v>
      </c>
      <c r="R208" t="str">
        <f t="shared" si="21"/>
        <v>drama</v>
      </c>
      <c r="S208" s="10">
        <f t="shared" si="22"/>
        <v>42566.67109953703</v>
      </c>
      <c r="T208" s="10">
        <f t="shared" si="23"/>
        <v>42587.67109953703</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41977.863865740735</v>
      </c>
      <c r="T209" s="10">
        <f t="shared" si="23"/>
        <v>42007.863865740735</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f t="shared" si="19"/>
        <v>0</v>
      </c>
      <c r="Q210" t="str">
        <f t="shared" si="20"/>
        <v>film &amp; video</v>
      </c>
      <c r="R210" t="str">
        <f t="shared" si="21"/>
        <v>drama</v>
      </c>
      <c r="S210" s="10">
        <f t="shared" si="22"/>
        <v>41959.03665509259</v>
      </c>
      <c r="T210" s="10">
        <f t="shared" si="23"/>
        <v>41989.03665509259</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f t="shared" si="19"/>
        <v>0</v>
      </c>
      <c r="Q211" t="str">
        <f t="shared" si="20"/>
        <v>film &amp; video</v>
      </c>
      <c r="R211" t="str">
        <f t="shared" si="21"/>
        <v>drama</v>
      </c>
      <c r="S211" s="10">
        <f t="shared" si="22"/>
        <v>42165.589525462965</v>
      </c>
      <c r="T211" s="10">
        <f t="shared" si="23"/>
        <v>42195.589525462965</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42248.731388888882</v>
      </c>
      <c r="T212" s="10">
        <f t="shared" si="23"/>
        <v>42277.874999999993</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42235.826585648152</v>
      </c>
      <c r="T213" s="10">
        <f t="shared" si="23"/>
        <v>42265.826585648152</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42416.547685185178</v>
      </c>
      <c r="T214" s="10">
        <f t="shared" si="23"/>
        <v>42476.506018518521</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42202.260960648149</v>
      </c>
      <c r="T215" s="10">
        <f t="shared" si="23"/>
        <v>42232.254641203697</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42009.307280092595</v>
      </c>
      <c r="T216" s="10">
        <f t="shared" si="23"/>
        <v>42069.307280092595</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42374.896782407406</v>
      </c>
      <c r="T217" s="10">
        <f t="shared" si="23"/>
        <v>42417.665972222218</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42066.625428240739</v>
      </c>
      <c r="T218" s="10">
        <f t="shared" si="23"/>
        <v>42116.583761574067</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41970.307280092595</v>
      </c>
      <c r="T219" s="10">
        <f t="shared" si="23"/>
        <v>42001.307280092595</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42079.295011574075</v>
      </c>
      <c r="T220" s="10">
        <f t="shared" si="23"/>
        <v>42139.295011574075</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42428.993344907409</v>
      </c>
      <c r="T221" s="10">
        <f t="shared" si="23"/>
        <v>42460.957638888889</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42195.310532407406</v>
      </c>
      <c r="T222" s="10">
        <f t="shared" si="23"/>
        <v>42236.504166666658</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f t="shared" si="19"/>
        <v>0</v>
      </c>
      <c r="Q223" t="str">
        <f t="shared" si="20"/>
        <v>film &amp; video</v>
      </c>
      <c r="R223" t="str">
        <f t="shared" si="21"/>
        <v>drama</v>
      </c>
      <c r="S223" s="10">
        <f t="shared" si="22"/>
        <v>42031.504212962966</v>
      </c>
      <c r="T223" s="10">
        <f t="shared" si="23"/>
        <v>42091.462546296294</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42031.436550925922</v>
      </c>
      <c r="T224" s="10">
        <f t="shared" si="23"/>
        <v>42089.777083333327</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f t="shared" si="19"/>
        <v>0</v>
      </c>
      <c r="Q225" t="str">
        <f t="shared" si="20"/>
        <v>film &amp; video</v>
      </c>
      <c r="R225" t="str">
        <f t="shared" si="21"/>
        <v>drama</v>
      </c>
      <c r="S225" s="10">
        <f t="shared" si="22"/>
        <v>42481.714699074073</v>
      </c>
      <c r="T225" s="10">
        <f t="shared" si="23"/>
        <v>42511.711805555555</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f t="shared" si="19"/>
        <v>0</v>
      </c>
      <c r="Q226" t="str">
        <f t="shared" si="20"/>
        <v>film &amp; video</v>
      </c>
      <c r="R226" t="str">
        <f t="shared" si="21"/>
        <v>drama</v>
      </c>
      <c r="S226" s="10">
        <f t="shared" si="22"/>
        <v>42134.901921296296</v>
      </c>
      <c r="T226" s="10">
        <f t="shared" si="23"/>
        <v>42194.901921296296</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f t="shared" si="19"/>
        <v>0</v>
      </c>
      <c r="Q227" t="str">
        <f t="shared" si="20"/>
        <v>film &amp; video</v>
      </c>
      <c r="R227" t="str">
        <f t="shared" si="21"/>
        <v>drama</v>
      </c>
      <c r="S227" s="10">
        <f t="shared" si="22"/>
        <v>42438.627939814811</v>
      </c>
      <c r="T227" s="10">
        <f t="shared" si="23"/>
        <v>42468.586273148147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42106.332685185182</v>
      </c>
      <c r="T228" s="10">
        <f t="shared" si="23"/>
        <v>42155.061805555553</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f t="shared" si="19"/>
        <v>0</v>
      </c>
      <c r="Q229" t="str">
        <f t="shared" si="20"/>
        <v>film &amp; video</v>
      </c>
      <c r="R229" t="str">
        <f t="shared" si="21"/>
        <v>drama</v>
      </c>
      <c r="S229" s="10">
        <f t="shared" si="22"/>
        <v>42164.560659722221</v>
      </c>
      <c r="T229" s="10">
        <f t="shared" si="23"/>
        <v>42194.560659722221</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f t="shared" si="19"/>
        <v>0</v>
      </c>
      <c r="Q230" t="str">
        <f t="shared" si="20"/>
        <v>film &amp; video</v>
      </c>
      <c r="R230" t="str">
        <f t="shared" si="21"/>
        <v>drama</v>
      </c>
      <c r="S230" s="10">
        <f t="shared" si="22"/>
        <v>42096.353067129625</v>
      </c>
      <c r="T230" s="10">
        <f t="shared" si="23"/>
        <v>42156.353067129625</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f t="shared" si="19"/>
        <v>0</v>
      </c>
      <c r="Q231" t="str">
        <f t="shared" si="20"/>
        <v>film &amp; video</v>
      </c>
      <c r="R231" t="str">
        <f t="shared" si="21"/>
        <v>drama</v>
      </c>
      <c r="S231" s="10">
        <f t="shared" si="22"/>
        <v>42383.600659722222</v>
      </c>
      <c r="T231" s="10">
        <f t="shared" si="23"/>
        <v>42413.600659722222</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42129.443877314807</v>
      </c>
      <c r="T232" s="10">
        <f t="shared" si="23"/>
        <v>42159.443877314807</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f t="shared" si="19"/>
        <v>0</v>
      </c>
      <c r="Q233" t="str">
        <f t="shared" si="20"/>
        <v>film &amp; video</v>
      </c>
      <c r="R233" t="str">
        <f t="shared" si="21"/>
        <v>drama</v>
      </c>
      <c r="S233" s="10">
        <f t="shared" si="22"/>
        <v>42341.625590277778</v>
      </c>
      <c r="T233" s="10">
        <f t="shared" si="23"/>
        <v>42371.625590277778</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42032.492430555554</v>
      </c>
      <c r="T234" s="10">
        <f t="shared" si="23"/>
        <v>42062.492430555554</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f t="shared" si="19"/>
        <v>0</v>
      </c>
      <c r="Q235" t="str">
        <f t="shared" si="20"/>
        <v>film &amp; video</v>
      </c>
      <c r="R235" t="str">
        <f t="shared" si="21"/>
        <v>drama</v>
      </c>
      <c r="S235" s="10">
        <f t="shared" si="22"/>
        <v>42612.578379629624</v>
      </c>
      <c r="T235" s="10">
        <f t="shared" si="23"/>
        <v>42642.578379629624</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42135.70207175926</v>
      </c>
      <c r="T236" s="10">
        <f t="shared" si="23"/>
        <v>42175.70207175926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f t="shared" si="19"/>
        <v>0</v>
      </c>
      <c r="Q237" t="str">
        <f t="shared" si="20"/>
        <v>film &amp; video</v>
      </c>
      <c r="R237" t="str">
        <f t="shared" si="21"/>
        <v>drama</v>
      </c>
      <c r="S237" s="10">
        <f t="shared" si="22"/>
        <v>42164.575196759259</v>
      </c>
      <c r="T237" s="10">
        <f t="shared" si="23"/>
        <v>42194.575196759259</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f t="shared" si="19"/>
        <v>0</v>
      </c>
      <c r="Q238" t="str">
        <f t="shared" si="20"/>
        <v>film &amp; video</v>
      </c>
      <c r="R238" t="str">
        <f t="shared" si="21"/>
        <v>drama</v>
      </c>
      <c r="S238" s="10">
        <f t="shared" si="22"/>
        <v>42320.751145833325</v>
      </c>
      <c r="T238" s="10">
        <f t="shared" si="23"/>
        <v>42373.666666666664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42377.243854166663</v>
      </c>
      <c r="T239" s="10">
        <f t="shared" si="23"/>
        <v>42437.243854166663</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f t="shared" si="19"/>
        <v>0</v>
      </c>
      <c r="Q240" t="str">
        <f t="shared" si="20"/>
        <v>film &amp; video</v>
      </c>
      <c r="R240" t="str">
        <f t="shared" si="21"/>
        <v>drama</v>
      </c>
      <c r="S240" s="10">
        <f t="shared" si="22"/>
        <v>42713.629166666658</v>
      </c>
      <c r="T240" s="10">
        <f t="shared" si="23"/>
        <v>42734.041666666664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42296.776967592588</v>
      </c>
      <c r="T241" s="10">
        <f t="shared" si="23"/>
        <v>42316.166666666664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41354.375127314815</v>
      </c>
      <c r="T242" s="10">
        <f t="shared" si="23"/>
        <v>41399.375127314815</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41949.364629629628</v>
      </c>
      <c r="T243" s="10">
        <f t="shared" si="23"/>
        <v>41994.364629629628</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40862.15960648148</v>
      </c>
      <c r="T244" s="10">
        <f t="shared" si="23"/>
        <v>40897.15960648148</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41661.714166666665</v>
      </c>
      <c r="T245" s="10">
        <f t="shared" si="23"/>
        <v>41691.714166666665</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40212.990266203698</v>
      </c>
      <c r="T246" s="10">
        <f t="shared" si="23"/>
        <v>40252.962499999994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41106.719733796293</v>
      </c>
      <c r="T247" s="10">
        <f t="shared" si="23"/>
        <v>41136.719733796293</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40480.030150462961</v>
      </c>
      <c r="T248" s="10">
        <f t="shared" si="23"/>
        <v>40530.071817129625</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40430.270995370367</v>
      </c>
      <c r="T249" s="10">
        <f t="shared" si="23"/>
        <v>40466.818749999999</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40870.441076388888</v>
      </c>
      <c r="T250" s="10">
        <f t="shared" si="23"/>
        <v>40915.441076388888</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40332.590509259258</v>
      </c>
      <c r="T251" s="10">
        <f t="shared" si="23"/>
        <v>40412.402777777774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41401.232534722221</v>
      </c>
      <c r="T252" s="10">
        <f t="shared" si="23"/>
        <v>41431.232534722221</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41013.454236111109</v>
      </c>
      <c r="T253" s="10">
        <f t="shared" si="23"/>
        <v>41045.458333333328</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40266.329375000001</v>
      </c>
      <c r="T254" s="10">
        <f t="shared" si="23"/>
        <v>40329.832638888889</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40924.31753472222</v>
      </c>
      <c r="T255" s="10">
        <f t="shared" si="23"/>
        <v>40954.31753472222</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42263.619328703695</v>
      </c>
      <c r="T256" s="10">
        <f t="shared" si="23"/>
        <v>42293.749999999993</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40588.193078703705</v>
      </c>
      <c r="T257" s="10">
        <f t="shared" si="23"/>
        <v>40618.151412037034</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41319.435960648145</v>
      </c>
      <c r="T258" s="10">
        <f t="shared" si="23"/>
        <v>41349.435960648145</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IF(L259&lt;1,0,E259/L259)</f>
        <v>66.70405357142856</v>
      </c>
      <c r="Q259" t="str">
        <f t="shared" ref="Q259:Q322" si="26">LEFT(N259,SEARCH("/",N259)-1)</f>
        <v>film &amp; video</v>
      </c>
      <c r="R259" t="str">
        <f t="shared" ref="R259:R322" si="27">RIGHT(N259,LEN(N259)-SEARCH("/",N259))</f>
        <v>documentary</v>
      </c>
      <c r="S259" s="10">
        <f t="shared" ref="S259:S322" si="28">(((J259/60)/60)/24)+DATE(1970,1,1)+(-8/24)</f>
        <v>42479.293541666666</v>
      </c>
      <c r="T259" s="10">
        <f t="shared" ref="T259:T322" si="29">(((I259/60)/60)/24)+DATE(1970,1,1)+(-8/24)</f>
        <v>42509.293541666666</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40681.718356481477</v>
      </c>
      <c r="T260" s="10">
        <f t="shared" si="29"/>
        <v>40711.718356481477</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42072.404733796291</v>
      </c>
      <c r="T261" s="10">
        <f t="shared" si="29"/>
        <v>42102.404733796291</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40330.422210648147</v>
      </c>
      <c r="T262" s="10">
        <f t="shared" si="29"/>
        <v>40376.082638888889</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41017.552129629628</v>
      </c>
      <c r="T263" s="10">
        <f t="shared" si="29"/>
        <v>41067.288194444445</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40554.914675925924</v>
      </c>
      <c r="T264" s="10">
        <f t="shared" si="29"/>
        <v>40599.914675925924</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41149.621458333328</v>
      </c>
      <c r="T265" s="10">
        <f t="shared" si="29"/>
        <v>41179.621458333328</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41010.286979166667</v>
      </c>
      <c r="T266" s="10">
        <f t="shared" si="29"/>
        <v>41040.286979166667</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40266.912384259253</v>
      </c>
      <c r="T267" s="10">
        <f t="shared" si="29"/>
        <v>40308.511111111111</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40204.841516203705</v>
      </c>
      <c r="T268" s="10">
        <f t="shared" si="29"/>
        <v>40290.82708333333</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41785.119201388887</v>
      </c>
      <c r="T269" s="10">
        <f t="shared" si="29"/>
        <v>41815.119201388887</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40808.819189814814</v>
      </c>
      <c r="T270" s="10">
        <f t="shared" si="29"/>
        <v>40853.860856481479</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42757.863680555551</v>
      </c>
      <c r="T271" s="10">
        <f t="shared" si="29"/>
        <v>42787.863680555551</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40637.533217592587</v>
      </c>
      <c r="T272" s="10">
        <f t="shared" si="29"/>
        <v>40687.833333333328</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41611.766909722224</v>
      </c>
      <c r="T273" s="10">
        <f t="shared" si="29"/>
        <v>41641</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40235.567025462959</v>
      </c>
      <c r="T274" s="10">
        <f t="shared" si="29"/>
        <v>40296.450694444444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40697.16511574074</v>
      </c>
      <c r="T275" s="10">
        <f t="shared" si="29"/>
        <v>40727.16511574074</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40969.579039351847</v>
      </c>
      <c r="T276" s="10">
        <f t="shared" si="29"/>
        <v>41003.957638888889</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41192.698680555557</v>
      </c>
      <c r="T277" s="10">
        <f t="shared" si="29"/>
        <v>41222.740347222221</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40966.74854166666</v>
      </c>
      <c r="T278" s="10">
        <f t="shared" si="29"/>
        <v>41026.706874999996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42117.55809027778</v>
      </c>
      <c r="T279" s="10">
        <f t="shared" si="29"/>
        <v>42147.55809027778</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41163.707627314812</v>
      </c>
      <c r="T280" s="10">
        <f t="shared" si="29"/>
        <v>41193.707627314812</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42758.910833333335</v>
      </c>
      <c r="T281" s="10">
        <f t="shared" si="29"/>
        <v>42792.750694444439</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41744.257349537031</v>
      </c>
      <c r="T282" s="10">
        <f t="shared" si="29"/>
        <v>41789.257349537031</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39949.830011574071</v>
      </c>
      <c r="T283" s="10">
        <f t="shared" si="29"/>
        <v>40035.476388888885</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40194.586712962962</v>
      </c>
      <c r="T284" s="10">
        <f t="shared" si="29"/>
        <v>40231.583333333328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40675.376666666663</v>
      </c>
      <c r="T285" s="10">
        <f t="shared" si="29"/>
        <v>40694.874305555553</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40904.404861111107</v>
      </c>
      <c r="T286" s="10">
        <f t="shared" si="29"/>
        <v>40929.404861111107</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41506.422777777778</v>
      </c>
      <c r="T287" s="10">
        <f t="shared" si="29"/>
        <v>41536.422777777778</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41313.48291666666</v>
      </c>
      <c r="T288" s="10">
        <f t="shared" si="29"/>
        <v>41358.441249999996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41183.944652777776</v>
      </c>
      <c r="T289" s="10">
        <f t="shared" si="29"/>
        <v>41214.833333333328</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41050.835567129623</v>
      </c>
      <c r="T290" s="10">
        <f t="shared" si="29"/>
        <v>41085.835567129623</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41550.123078703698</v>
      </c>
      <c r="T291" s="10">
        <f t="shared" si="29"/>
        <v>41580.123078703698</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40526.035844907405</v>
      </c>
      <c r="T292" s="10">
        <f t="shared" si="29"/>
        <v>40575.999305555553</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41376.435717592591</v>
      </c>
      <c r="T293" s="10">
        <f t="shared" si="29"/>
        <v>41394.667361111111</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40812.469895833332</v>
      </c>
      <c r="T294" s="10">
        <f t="shared" si="29"/>
        <v>40844.832638888889</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41719.334652777776</v>
      </c>
      <c r="T295" s="10">
        <f t="shared" si="29"/>
        <v>41749.334652777776</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40342.751087962963</v>
      </c>
      <c r="T296" s="10">
        <f t="shared" si="29"/>
        <v>40378.333333333328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41518.671400462961</v>
      </c>
      <c r="T297" s="10">
        <f t="shared" si="29"/>
        <v>41578.666666666664</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41134.142164351848</v>
      </c>
      <c r="T298" s="10">
        <f t="shared" si="29"/>
        <v>41159.142164351848</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42089.394687500004</v>
      </c>
      <c r="T299" s="10">
        <f t="shared" si="29"/>
        <v>42124.832638888889</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41709.130185185182</v>
      </c>
      <c r="T300" s="10">
        <f t="shared" si="29"/>
        <v>41768.541666666664</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40468.891898148147</v>
      </c>
      <c r="T301" s="10">
        <f t="shared" si="29"/>
        <v>40498.933564814812</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40626.626597222217</v>
      </c>
      <c r="T302" s="10">
        <f t="shared" si="29"/>
        <v>40657.626597222217</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41312.404340277775</v>
      </c>
      <c r="T303" s="10">
        <f t="shared" si="29"/>
        <v>41352.362673611111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40933.523587962962</v>
      </c>
      <c r="T304" s="10">
        <f t="shared" si="29"/>
        <v>40963.523587962962</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41031.737800925926</v>
      </c>
      <c r="T305" s="10">
        <f t="shared" si="29"/>
        <v>41061.737800925926</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41113.76153935185</v>
      </c>
      <c r="T306" s="10">
        <f t="shared" si="29"/>
        <v>41152.75</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40948.296863425923</v>
      </c>
      <c r="T307" s="10">
        <f t="shared" si="29"/>
        <v>40978.296863425923</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41333.503854166665</v>
      </c>
      <c r="T308" s="10">
        <f t="shared" si="29"/>
        <v>41353.462187500001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41282.611122685179</v>
      </c>
      <c r="T309" s="10">
        <f t="shared" si="29"/>
        <v>41312.611122685179</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40567.361226851848</v>
      </c>
      <c r="T310" s="10">
        <f t="shared" si="29"/>
        <v>40612.361226851848</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41134.418217592589</v>
      </c>
      <c r="T311" s="10">
        <f t="shared" si="29"/>
        <v>41155.418217592589</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40820.849803240737</v>
      </c>
      <c r="T312" s="10">
        <f t="shared" si="29"/>
        <v>40835.75</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40867.886481481481</v>
      </c>
      <c r="T313" s="10">
        <f t="shared" si="29"/>
        <v>40908.999305555553</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41348.544351851851</v>
      </c>
      <c r="T314" s="10">
        <f t="shared" si="29"/>
        <v>41378.544351851851</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40356.894606481481</v>
      </c>
      <c r="T315" s="10">
        <f t="shared" si="29"/>
        <v>40401.332638888889</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41304.499861111108</v>
      </c>
      <c r="T316" s="10">
        <f t="shared" si="29"/>
        <v>41334.499861111108</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41113.439050925925</v>
      </c>
      <c r="T317" s="10">
        <f t="shared" si="29"/>
        <v>41143.439050925925</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41950.590243055551</v>
      </c>
      <c r="T318" s="10">
        <f t="shared" si="29"/>
        <v>41983.874305555553</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41589.343553240738</v>
      </c>
      <c r="T319" s="10">
        <f t="shared" si="29"/>
        <v>41619.343553240738</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41329.705451388887</v>
      </c>
      <c r="T320" s="10">
        <f t="shared" si="29"/>
        <v>41359.663784722223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40123.504965277774</v>
      </c>
      <c r="T321" s="10">
        <f t="shared" si="29"/>
        <v>40210.999305555553</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42331.21797453703</v>
      </c>
      <c r="T322" s="10">
        <f t="shared" si="29"/>
        <v>42360.624999999993</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IF(L323&lt;1,0,E323/L323)</f>
        <v>106.62314540059347</v>
      </c>
      <c r="Q323" t="str">
        <f t="shared" ref="Q323:Q386" si="32">LEFT(N323,SEARCH("/",N323)-1)</f>
        <v>film &amp; video</v>
      </c>
      <c r="R323" t="str">
        <f t="shared" ref="R323:R386" si="33">RIGHT(N323,LEN(N323)-SEARCH("/",N323))</f>
        <v>documentary</v>
      </c>
      <c r="S323" s="10">
        <f t="shared" ref="S323:S386" si="34">(((J323/60)/60)/24)+DATE(1970,1,1)+(-8/24)</f>
        <v>42647.113263888888</v>
      </c>
      <c r="T323" s="10">
        <f t="shared" ref="T323:T386" si="35">(((I323/60)/60)/24)+DATE(1970,1,1)+(-8/24)</f>
        <v>42682.15493055556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42473.236666666664</v>
      </c>
      <c r="T324" s="10">
        <f t="shared" si="35"/>
        <v>42503.236666666664</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42696.988032407404</v>
      </c>
      <c r="T325" s="10">
        <f t="shared" si="35"/>
        <v>42724.999305555553</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42184.292916666665</v>
      </c>
      <c r="T326" s="10">
        <f t="shared" si="35"/>
        <v>42217.292916666665</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42688.854548611103</v>
      </c>
      <c r="T327" s="10">
        <f t="shared" si="35"/>
        <v>42723.854548611103</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42774.981550925928</v>
      </c>
      <c r="T328" s="10">
        <f t="shared" si="35"/>
        <v>42808.622916666667</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42057.901956018519</v>
      </c>
      <c r="T329" s="10">
        <f t="shared" si="35"/>
        <v>42084.999999999993</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42278.613287037035</v>
      </c>
      <c r="T330" s="10">
        <f t="shared" si="35"/>
        <v>42308.833333333336</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42291.133414351854</v>
      </c>
      <c r="T331" s="10">
        <f t="shared" si="35"/>
        <v>42314.833333333336</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41379.182442129626</v>
      </c>
      <c r="T332" s="10">
        <f t="shared" si="35"/>
        <v>41410.832638888889</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42507.248078703698</v>
      </c>
      <c r="T333" s="10">
        <f t="shared" si="35"/>
        <v>42538.248078703698</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42263.346956018511</v>
      </c>
      <c r="T334" s="10">
        <f t="shared" si="35"/>
        <v>42304.999999999993</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42437.303136574068</v>
      </c>
      <c r="T335" s="10">
        <f t="shared" si="35"/>
        <v>42467.261469907404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42101.349039351851</v>
      </c>
      <c r="T336" s="10">
        <f t="shared" si="35"/>
        <v>42139.458333333336</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42101.404108796291</v>
      </c>
      <c r="T337" s="10">
        <f t="shared" si="35"/>
        <v>42132.583333333336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42291.262939814813</v>
      </c>
      <c r="T338" s="10">
        <f t="shared" si="35"/>
        <v>42321.304606481477</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42046.795231481483</v>
      </c>
      <c r="T339" s="10">
        <f t="shared" si="35"/>
        <v>42076.753564814811</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42559.422337962962</v>
      </c>
      <c r="T340" s="10">
        <f t="shared" si="35"/>
        <v>42615.708333333336</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42093.426712962959</v>
      </c>
      <c r="T341" s="10">
        <f t="shared" si="35"/>
        <v>42123.426712962959</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42772.335729166669</v>
      </c>
      <c r="T342" s="10">
        <f t="shared" si="35"/>
        <v>42802.541666666664</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41894.546273148146</v>
      </c>
      <c r="T343" s="10">
        <f t="shared" si="35"/>
        <v>41912.832638888889</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42459.447511574072</v>
      </c>
      <c r="T344" s="10">
        <f t="shared" si="35"/>
        <v>42489.447511574072</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41926.404456018514</v>
      </c>
      <c r="T345" s="10">
        <f t="shared" si="35"/>
        <v>41956.791666666664</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42111.637662037036</v>
      </c>
      <c r="T346" s="10">
        <f t="shared" si="35"/>
        <v>42155.763888888883</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42114.610995370364</v>
      </c>
      <c r="T347" s="10">
        <f t="shared" si="35"/>
        <v>42144.610995370364</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42261.166909722226</v>
      </c>
      <c r="T348" s="10">
        <f t="shared" si="35"/>
        <v>42291.166909722226</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42292.162141203698</v>
      </c>
      <c r="T349" s="10">
        <f t="shared" si="35"/>
        <v>42322.20380787037</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42207.253657407404</v>
      </c>
      <c r="T350" s="10">
        <f t="shared" si="35"/>
        <v>42237.253657407404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42760.165601851848</v>
      </c>
      <c r="T351" s="10">
        <f t="shared" si="35"/>
        <v>42790.165601851848</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42585.732743055552</v>
      </c>
      <c r="T352" s="10">
        <f t="shared" si="35"/>
        <v>42623.832638888889</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42427.63141203703</v>
      </c>
      <c r="T353" s="10">
        <f t="shared" si="35"/>
        <v>42467.589745370373</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41889.834120370368</v>
      </c>
      <c r="T354" s="10">
        <f t="shared" si="35"/>
        <v>41919.834120370368</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42297.458553240744</v>
      </c>
      <c r="T355" s="10">
        <f t="shared" si="35"/>
        <v>42327.500219907401</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42438.494456018518</v>
      </c>
      <c r="T356" s="10">
        <f t="shared" si="35"/>
        <v>42468.452789351846</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41942.9605787037</v>
      </c>
      <c r="T357" s="10">
        <f t="shared" si="35"/>
        <v>41974.002245370364</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42415.469826388886</v>
      </c>
      <c r="T358" s="10">
        <f t="shared" si="35"/>
        <v>42445.428159722222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42077.88885416666</v>
      </c>
      <c r="T359" s="10">
        <f t="shared" si="35"/>
        <v>42117.88885416666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42507.526863425919</v>
      </c>
      <c r="T360" s="10">
        <f t="shared" si="35"/>
        <v>42536.291666666664</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41934.737152777772</v>
      </c>
      <c r="T361" s="10">
        <f t="shared" si="35"/>
        <v>41956.883333333331</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42163.564583333333</v>
      </c>
      <c r="T362" s="10">
        <f t="shared" si="35"/>
        <v>42207.799305555549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41935.667893518512</v>
      </c>
      <c r="T363" s="10">
        <f t="shared" si="35"/>
        <v>41965.709560185183</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41836.877210648148</v>
      </c>
      <c r="T364" s="10">
        <f t="shared" si="35"/>
        <v>41858.666666666664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40255.41129629629</v>
      </c>
      <c r="T365" s="10">
        <f t="shared" si="35"/>
        <v>40300.473611111105</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41780.526296296295</v>
      </c>
      <c r="T366" s="10">
        <f t="shared" si="35"/>
        <v>41810.832638888889</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41668.273136574069</v>
      </c>
      <c r="T367" s="10">
        <f t="shared" si="35"/>
        <v>41698.273136574069</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41019.459699074068</v>
      </c>
      <c r="T368" s="10">
        <f t="shared" si="35"/>
        <v>41049.459699074068</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41355.243958333333</v>
      </c>
      <c r="T369" s="10">
        <f t="shared" si="35"/>
        <v>41394.874305555553</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42043.272245370368</v>
      </c>
      <c r="T370" s="10">
        <f t="shared" si="35"/>
        <v>42078.230578703697</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40893.2183912037</v>
      </c>
      <c r="T371" s="10">
        <f t="shared" si="35"/>
        <v>40923.2183912037</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42711.461805555555</v>
      </c>
      <c r="T372" s="10">
        <f t="shared" si="35"/>
        <v>42741.461805555555</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41261.434479166666</v>
      </c>
      <c r="T373" s="10">
        <f t="shared" si="35"/>
        <v>41306.434479166666</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42425.243564814817</v>
      </c>
      <c r="T374" s="10">
        <f t="shared" si="35"/>
        <v>42465.333333333336</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41078.578680555554</v>
      </c>
      <c r="T375" s="10">
        <f t="shared" si="35"/>
        <v>41108.578680555554</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40757.555914351848</v>
      </c>
      <c r="T376" s="10">
        <f t="shared" si="35"/>
        <v>40802.555914351848</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41657.65174768518</v>
      </c>
      <c r="T377" s="10">
        <f t="shared" si="35"/>
        <v>41699.387499999997</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42576.119398148141</v>
      </c>
      <c r="T378" s="10">
        <f t="shared" si="35"/>
        <v>42607.119398148141</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42291.917453703696</v>
      </c>
      <c r="T379" s="10">
        <f t="shared" si="35"/>
        <v>42321.959027777775</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42370.238518518519</v>
      </c>
      <c r="T380" s="10">
        <f t="shared" si="35"/>
        <v>42394.661111111105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40987.354999999996</v>
      </c>
      <c r="T381" s="10">
        <f t="shared" si="35"/>
        <v>41032.354999999996</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42367.386481481481</v>
      </c>
      <c r="T382" s="10">
        <f t="shared" si="35"/>
        <v>42392.386481481481</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41085.36478009259</v>
      </c>
      <c r="T383" s="10">
        <f t="shared" si="35"/>
        <v>41119.875</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41144.376157407409</v>
      </c>
      <c r="T384" s="10">
        <f t="shared" si="35"/>
        <v>41158.376157407409</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41754.78424768518</v>
      </c>
      <c r="T385" s="10">
        <f t="shared" si="35"/>
        <v>41777.78424768518</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41980.448460648149</v>
      </c>
      <c r="T386" s="10">
        <f t="shared" si="35"/>
        <v>42010.448460648149</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IF(L387&lt;1,0,E387/L387)</f>
        <v>111.79535864978902</v>
      </c>
      <c r="Q387" t="str">
        <f t="shared" ref="Q387:Q450" si="38">LEFT(N387,SEARCH("/",N387)-1)</f>
        <v>film &amp; video</v>
      </c>
      <c r="R387" t="str">
        <f t="shared" ref="R387:R450" si="39">RIGHT(N387,LEN(N387)-SEARCH("/",N387))</f>
        <v>documentary</v>
      </c>
      <c r="S387" s="10">
        <f t="shared" ref="S387:S450" si="40">(((J387/60)/60)/24)+DATE(1970,1,1)+(-8/24)</f>
        <v>41934.251168981478</v>
      </c>
      <c r="T387" s="10">
        <f t="shared" ref="T387:T450" si="41">(((I387/60)/60)/24)+DATE(1970,1,1)+(-8/24)</f>
        <v>41964.29283564815</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42211.617951388886</v>
      </c>
      <c r="T388" s="10">
        <f t="shared" si="41"/>
        <v>42226.617951388886</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42200.343263888884</v>
      </c>
      <c r="T389" s="10">
        <f t="shared" si="41"/>
        <v>42230.916666666664</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42548.742824074077</v>
      </c>
      <c r="T390" s="10">
        <f t="shared" si="41"/>
        <v>42578.742824074077</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41673.729745370365</v>
      </c>
      <c r="T391" s="10">
        <f t="shared" si="41"/>
        <v>41705.624305555553</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42111.703379629624</v>
      </c>
      <c r="T392" s="10">
        <f t="shared" si="41"/>
        <v>42131.703379629624</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40864.708923611113</v>
      </c>
      <c r="T393" s="10">
        <f t="shared" si="41"/>
        <v>40894.707638888889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40763.383923611109</v>
      </c>
      <c r="T394" s="10">
        <f t="shared" si="41"/>
        <v>40793.791666666664</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41526.375601851847</v>
      </c>
      <c r="T395" s="10">
        <f t="shared" si="41"/>
        <v>41557.375601851847</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42417.48474537037</v>
      </c>
      <c r="T396" s="10">
        <f t="shared" si="41"/>
        <v>42477.443078703705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40990.575925925921</v>
      </c>
      <c r="T397" s="10">
        <f t="shared" si="41"/>
        <v>41026.563888888886</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41082.231550925921</v>
      </c>
      <c r="T398" s="10">
        <f t="shared" si="41"/>
        <v>41097.231550925921</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40379.443101851852</v>
      </c>
      <c r="T399" s="10">
        <f t="shared" si="41"/>
        <v>40421.822222222218</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42078.459791666661</v>
      </c>
      <c r="T400" s="10">
        <f t="shared" si="41"/>
        <v>42123.459791666661</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42687.542442129627</v>
      </c>
      <c r="T401" s="10">
        <f t="shared" si="41"/>
        <v>42718.166666666664</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41745.302627314813</v>
      </c>
      <c r="T402" s="10">
        <f t="shared" si="41"/>
        <v>41775.8125</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40732.508912037032</v>
      </c>
      <c r="T403" s="10">
        <f t="shared" si="41"/>
        <v>40762.508912037032</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42292.206215277773</v>
      </c>
      <c r="T404" s="10">
        <f t="shared" si="41"/>
        <v>42313.247881944444</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40717.977326388886</v>
      </c>
      <c r="T405" s="10">
        <f t="shared" si="41"/>
        <v>40764.963888888888</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41646.294699074075</v>
      </c>
      <c r="T406" s="10">
        <f t="shared" si="41"/>
        <v>41675.627777777772</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41673.751608796294</v>
      </c>
      <c r="T407" s="10">
        <f t="shared" si="41"/>
        <v>41703.751608796294</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40637.82913194444</v>
      </c>
      <c r="T408" s="10">
        <f t="shared" si="41"/>
        <v>40671.915972222218</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40806.537615740737</v>
      </c>
      <c r="T409" s="10">
        <f t="shared" si="41"/>
        <v>40866.579282407409</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41543.402662037035</v>
      </c>
      <c r="T410" s="10">
        <f t="shared" si="41"/>
        <v>41583.444328703699</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42543.529444444437</v>
      </c>
      <c r="T411" s="10">
        <f t="shared" si="41"/>
        <v>42573.529444444437</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42113.64811342593</v>
      </c>
      <c r="T412" s="10">
        <f t="shared" si="41"/>
        <v>42173.64811342593</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41597.842638888884</v>
      </c>
      <c r="T413" s="10">
        <f t="shared" si="41"/>
        <v>41629.875</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41099.409467592588</v>
      </c>
      <c r="T414" s="10">
        <f t="shared" si="41"/>
        <v>41115.409467592588</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41079.54410879629</v>
      </c>
      <c r="T415" s="10">
        <f t="shared" si="41"/>
        <v>41109.54410879629</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41528.72991898148</v>
      </c>
      <c r="T416" s="10">
        <f t="shared" si="41"/>
        <v>41558.72991898148</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41904.518541666665</v>
      </c>
      <c r="T417" s="10">
        <f t="shared" si="41"/>
        <v>41929.166666666664</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41648.062858796293</v>
      </c>
      <c r="T418" s="10">
        <f t="shared" si="41"/>
        <v>41678.062858796293</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41360.63726851852</v>
      </c>
      <c r="T419" s="10">
        <f t="shared" si="41"/>
        <v>41371.856249999997</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42177.94903935185</v>
      </c>
      <c r="T420" s="10">
        <f t="shared" si="41"/>
        <v>42207.94903935185</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41394.509108796294</v>
      </c>
      <c r="T421" s="10">
        <f t="shared" si="41"/>
        <v>41454.509108796294</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41681.903136574074</v>
      </c>
      <c r="T422" s="10">
        <f t="shared" si="41"/>
        <v>41711.861469907402</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42177.158055555548</v>
      </c>
      <c r="T423" s="10">
        <f t="shared" si="41"/>
        <v>42237.158055555548</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41862.927048611105</v>
      </c>
      <c r="T424" s="10">
        <f t="shared" si="41"/>
        <v>41892.927048611105</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41400.592939814815</v>
      </c>
      <c r="T425" s="10">
        <f t="shared" si="41"/>
        <v>41430.592939814815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40934.042812499996</v>
      </c>
      <c r="T426" s="10">
        <f t="shared" si="41"/>
        <v>40994.001145833332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42275.527824074066</v>
      </c>
      <c r="T427" s="10">
        <f t="shared" si="41"/>
        <v>42335.569490740738</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42400.378634259258</v>
      </c>
      <c r="T428" s="10">
        <f t="shared" si="41"/>
        <v>42430.378634259258</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f t="shared" si="37"/>
        <v>0</v>
      </c>
      <c r="Q429" t="str">
        <f t="shared" si="38"/>
        <v>film &amp; video</v>
      </c>
      <c r="R429" t="str">
        <f t="shared" si="39"/>
        <v>animation</v>
      </c>
      <c r="S429" s="10">
        <f t="shared" si="40"/>
        <v>42285.575694444437</v>
      </c>
      <c r="T429" s="10">
        <f t="shared" si="41"/>
        <v>42299.457638888889</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41778.433391203704</v>
      </c>
      <c r="T430" s="10">
        <f t="shared" si="41"/>
        <v>41806.583333333328</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f t="shared" si="37"/>
        <v>0</v>
      </c>
      <c r="Q431" t="str">
        <f t="shared" si="38"/>
        <v>film &amp; video</v>
      </c>
      <c r="R431" t="str">
        <f t="shared" si="39"/>
        <v>animation</v>
      </c>
      <c r="S431" s="10">
        <f t="shared" si="40"/>
        <v>40070.568078703705</v>
      </c>
      <c r="T431" s="10">
        <f t="shared" si="41"/>
        <v>40143.874305555553</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41512.773923611108</v>
      </c>
      <c r="T432" s="10">
        <f t="shared" si="41"/>
        <v>41527.773923611108</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42526.537997685176</v>
      </c>
      <c r="T433" s="10">
        <f t="shared" si="41"/>
        <v>42556.537997685176</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42238.39329861111</v>
      </c>
      <c r="T434" s="10">
        <f t="shared" si="41"/>
        <v>42298.39329861111</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f t="shared" si="37"/>
        <v>0</v>
      </c>
      <c r="Q435" t="str">
        <f t="shared" si="38"/>
        <v>film &amp; video</v>
      </c>
      <c r="R435" t="str">
        <f t="shared" si="39"/>
        <v>animation</v>
      </c>
      <c r="S435" s="10">
        <f t="shared" si="40"/>
        <v>42228.29655092593</v>
      </c>
      <c r="T435" s="10">
        <f t="shared" si="41"/>
        <v>42288.29655092593</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41576.501180555555</v>
      </c>
      <c r="T436" s="10">
        <f t="shared" si="41"/>
        <v>41609.542847222219</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41500.414120370369</v>
      </c>
      <c r="T437" s="10">
        <f t="shared" si="41"/>
        <v>41530.414120370369</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f t="shared" si="37"/>
        <v>0</v>
      </c>
      <c r="Q438" t="str">
        <f t="shared" si="38"/>
        <v>film &amp; video</v>
      </c>
      <c r="R438" t="str">
        <f t="shared" si="39"/>
        <v>animation</v>
      </c>
      <c r="S438" s="10">
        <f t="shared" si="40"/>
        <v>41456.029085648144</v>
      </c>
      <c r="T438" s="10">
        <f t="shared" si="41"/>
        <v>41486.029085648144</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f t="shared" si="37"/>
        <v>0</v>
      </c>
      <c r="Q439" t="str">
        <f t="shared" si="38"/>
        <v>film &amp; video</v>
      </c>
      <c r="R439" t="str">
        <f t="shared" si="39"/>
        <v>animation</v>
      </c>
      <c r="S439" s="10">
        <f t="shared" si="40"/>
        <v>42590.985254629624</v>
      </c>
      <c r="T439" s="10">
        <f t="shared" si="41"/>
        <v>42650.985254629624</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42295.927754629629</v>
      </c>
      <c r="T440" s="10">
        <f t="shared" si="41"/>
        <v>42325.969421296293</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f t="shared" si="37"/>
        <v>0</v>
      </c>
      <c r="Q441" t="str">
        <f t="shared" si="38"/>
        <v>film &amp; video</v>
      </c>
      <c r="R441" t="str">
        <f t="shared" si="39"/>
        <v>animation</v>
      </c>
      <c r="S441" s="10">
        <f t="shared" si="40"/>
        <v>41919.428449074068</v>
      </c>
      <c r="T441" s="10">
        <f t="shared" si="41"/>
        <v>41929.428449074068</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42423.652233796289</v>
      </c>
      <c r="T442" s="10">
        <f t="shared" si="41"/>
        <v>42453.610567129632</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f t="shared" si="37"/>
        <v>0</v>
      </c>
      <c r="Q443" t="str">
        <f t="shared" si="38"/>
        <v>film &amp; video</v>
      </c>
      <c r="R443" t="str">
        <f t="shared" si="39"/>
        <v>animation</v>
      </c>
      <c r="S443" s="10">
        <f t="shared" si="40"/>
        <v>41550.460601851846</v>
      </c>
      <c r="T443" s="10">
        <f t="shared" si="41"/>
        <v>41580.460601851846</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42024.555358796293</v>
      </c>
      <c r="T444" s="10">
        <f t="shared" si="41"/>
        <v>42054.555358796293</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41649.681724537033</v>
      </c>
      <c r="T445" s="10">
        <f t="shared" si="41"/>
        <v>41679.681724537033</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40894.57362268518</v>
      </c>
      <c r="T446" s="10">
        <f t="shared" si="41"/>
        <v>40954.57362268518</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42130.002025462956</v>
      </c>
      <c r="T447" s="10">
        <f t="shared" si="41"/>
        <v>42145.002025462956</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42036.750231481477</v>
      </c>
      <c r="T448" s="10">
        <f t="shared" si="41"/>
        <v>42066.750231481477</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41331.22179398148</v>
      </c>
      <c r="T449" s="10">
        <f t="shared" si="41"/>
        <v>41356.180127314808</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41753.424710648142</v>
      </c>
      <c r="T450" s="10">
        <f t="shared" si="41"/>
        <v>41773.424710648142</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IF(L451&lt;1,0,E451/L451)</f>
        <v>9</v>
      </c>
      <c r="Q451" t="str">
        <f t="shared" ref="Q451:Q514" si="44">LEFT(N451,SEARCH("/",N451)-1)</f>
        <v>film &amp; video</v>
      </c>
      <c r="R451" t="str">
        <f t="shared" ref="R451:R514" si="45">RIGHT(N451,LEN(N451)-SEARCH("/",N451))</f>
        <v>animation</v>
      </c>
      <c r="S451" s="10">
        <f t="shared" ref="S451:S514" si="46">(((J451/60)/60)/24)+DATE(1970,1,1)+(-8/24)</f>
        <v>41534.234780092593</v>
      </c>
      <c r="T451" s="10">
        <f t="shared" ref="T451:T514" si="47">(((I451/60)/60)/24)+DATE(1970,1,1)+(-8/24)</f>
        <v>41564.234780092593</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41654.61342592592</v>
      </c>
      <c r="T452" s="10">
        <f t="shared" si="47"/>
        <v>41684.61342592592</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f t="shared" si="43"/>
        <v>0</v>
      </c>
      <c r="Q453" t="str">
        <f t="shared" si="44"/>
        <v>film &amp; video</v>
      </c>
      <c r="R453" t="str">
        <f t="shared" si="45"/>
        <v>animation</v>
      </c>
      <c r="S453" s="10">
        <f t="shared" si="46"/>
        <v>41634.381840277776</v>
      </c>
      <c r="T453" s="10">
        <f t="shared" si="47"/>
        <v>41664.381840277776</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42107.370543981473</v>
      </c>
      <c r="T454" s="10">
        <f t="shared" si="47"/>
        <v>42137.370543981473</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42038.491655092592</v>
      </c>
      <c r="T455" s="10">
        <f t="shared" si="47"/>
        <v>42054.491655092592</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41938.383923611109</v>
      </c>
      <c r="T456" s="10">
        <f t="shared" si="47"/>
        <v>41969.218055555553</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40970.669236111105</v>
      </c>
      <c r="T457" s="10">
        <f t="shared" si="47"/>
        <v>41015.688194444439</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41547.361122685179</v>
      </c>
      <c r="T458" s="10">
        <f t="shared" si="47"/>
        <v>41568.832638888889</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f t="shared" si="43"/>
        <v>0</v>
      </c>
      <c r="Q459" t="str">
        <f t="shared" si="44"/>
        <v>film &amp; video</v>
      </c>
      <c r="R459" t="str">
        <f t="shared" si="45"/>
        <v>animation</v>
      </c>
      <c r="S459" s="10">
        <f t="shared" si="46"/>
        <v>41837.434166666666</v>
      </c>
      <c r="T459" s="10">
        <f t="shared" si="47"/>
        <v>41867.434166666666</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41378.366435185184</v>
      </c>
      <c r="T460" s="10">
        <f t="shared" si="47"/>
        <v>41408.366435185184</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40800.307025462964</v>
      </c>
      <c r="T461" s="10">
        <f t="shared" si="47"/>
        <v>40860.348692129628</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41759.209201388883</v>
      </c>
      <c r="T462" s="10">
        <f t="shared" si="47"/>
        <v>41790.833333333328</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f t="shared" si="43"/>
        <v>0</v>
      </c>
      <c r="Q463" t="str">
        <f t="shared" si="44"/>
        <v>film &amp; video</v>
      </c>
      <c r="R463" t="str">
        <f t="shared" si="45"/>
        <v>animation</v>
      </c>
      <c r="S463" s="10">
        <f t="shared" si="46"/>
        <v>41407.513506944444</v>
      </c>
      <c r="T463" s="10">
        <f t="shared" si="47"/>
        <v>41427.513506944444</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f t="shared" si="43"/>
        <v>0</v>
      </c>
      <c r="Q464" t="str">
        <f t="shared" si="44"/>
        <v>film &amp; video</v>
      </c>
      <c r="R464" t="str">
        <f t="shared" si="45"/>
        <v>animation</v>
      </c>
      <c r="S464" s="10">
        <f t="shared" si="46"/>
        <v>40704.793298611112</v>
      </c>
      <c r="T464" s="10">
        <f t="shared" si="47"/>
        <v>40764.793298611112</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40750.376770833333</v>
      </c>
      <c r="T465" s="10">
        <f t="shared" si="47"/>
        <v>40810.376770833333</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42488.515451388892</v>
      </c>
      <c r="T466" s="10">
        <f t="shared" si="47"/>
        <v>42508.515451388892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41800.786736111106</v>
      </c>
      <c r="T467" s="10">
        <f t="shared" si="47"/>
        <v>41816.786736111106</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41129.609537037039</v>
      </c>
      <c r="T468" s="10">
        <f t="shared" si="47"/>
        <v>41159.609537037039</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41135.346458333333</v>
      </c>
      <c r="T469" s="10">
        <f t="shared" si="47"/>
        <v>41180.346458333333</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f t="shared" si="43"/>
        <v>0</v>
      </c>
      <c r="Q470" t="str">
        <f t="shared" si="44"/>
        <v>film &amp; video</v>
      </c>
      <c r="R470" t="str">
        <f t="shared" si="45"/>
        <v>animation</v>
      </c>
      <c r="S470" s="10">
        <f t="shared" si="46"/>
        <v>41040.834293981476</v>
      </c>
      <c r="T470" s="10">
        <f t="shared" si="47"/>
        <v>41100.827141203699</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f t="shared" si="43"/>
        <v>0</v>
      </c>
      <c r="Q471" t="str">
        <f t="shared" si="44"/>
        <v>film &amp; video</v>
      </c>
      <c r="R471" t="str">
        <f t="shared" si="45"/>
        <v>animation</v>
      </c>
      <c r="S471" s="10">
        <f t="shared" si="46"/>
        <v>41827.656527777777</v>
      </c>
      <c r="T471" s="10">
        <f t="shared" si="47"/>
        <v>41887.656527777777</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41604.834363425922</v>
      </c>
      <c r="T472" s="10">
        <f t="shared" si="47"/>
        <v>41654.833333333328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41703.388645833329</v>
      </c>
      <c r="T473" s="10">
        <f t="shared" si="47"/>
        <v>41748.346979166665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41844.589328703703</v>
      </c>
      <c r="T474" s="10">
        <f t="shared" si="47"/>
        <v>41874.589328703703</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41869.364803240736</v>
      </c>
      <c r="T475" s="10">
        <f t="shared" si="47"/>
        <v>41899.364803240736</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42752.995706018519</v>
      </c>
      <c r="T476" s="10">
        <f t="shared" si="47"/>
        <v>42782.995706018519</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f t="shared" si="43"/>
        <v>0</v>
      </c>
      <c r="Q477" t="str">
        <f t="shared" si="44"/>
        <v>film &amp; video</v>
      </c>
      <c r="R477" t="str">
        <f t="shared" si="45"/>
        <v>animation</v>
      </c>
      <c r="S477" s="10">
        <f t="shared" si="46"/>
        <v>42099.752812500003</v>
      </c>
      <c r="T477" s="10">
        <f t="shared" si="47"/>
        <v>42129.752812500003</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41757.64167824074</v>
      </c>
      <c r="T478" s="10">
        <f t="shared" si="47"/>
        <v>41792.832638888889</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f t="shared" si="43"/>
        <v>0</v>
      </c>
      <c r="Q479" t="str">
        <f t="shared" si="44"/>
        <v>film &amp; video</v>
      </c>
      <c r="R479" t="str">
        <f t="shared" si="45"/>
        <v>animation</v>
      </c>
      <c r="S479" s="10">
        <f t="shared" si="46"/>
        <v>40987.501550925925</v>
      </c>
      <c r="T479" s="10">
        <f t="shared" si="47"/>
        <v>41047.501550925925</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f t="shared" si="43"/>
        <v>0</v>
      </c>
      <c r="Q480" t="str">
        <f t="shared" si="44"/>
        <v>film &amp; video</v>
      </c>
      <c r="R480" t="str">
        <f t="shared" si="45"/>
        <v>animation</v>
      </c>
      <c r="S480" s="10">
        <f t="shared" si="46"/>
        <v>42065.577650462961</v>
      </c>
      <c r="T480" s="10">
        <f t="shared" si="47"/>
        <v>42095.535983796297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41904.074479166666</v>
      </c>
      <c r="T481" s="10">
        <f t="shared" si="47"/>
        <v>41964.11614583333</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41465.166840277772</v>
      </c>
      <c r="T482" s="10">
        <f t="shared" si="47"/>
        <v>41495.166840277772</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41162.33899305555</v>
      </c>
      <c r="T483" s="10">
        <f t="shared" si="47"/>
        <v>41192.33899305555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42447.56354166667</v>
      </c>
      <c r="T484" s="10">
        <f t="shared" si="47"/>
        <v>42474.273611111108</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41242.864259259259</v>
      </c>
      <c r="T485" s="10">
        <f t="shared" si="47"/>
        <v>41302.864259259259</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42272.606157407405</v>
      </c>
      <c r="T486" s="10">
        <f t="shared" si="47"/>
        <v>42313.647824074076</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41381.172442129624</v>
      </c>
      <c r="T487" s="10">
        <f t="shared" si="47"/>
        <v>41411.172442129624</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41761.609247685185</v>
      </c>
      <c r="T488" s="10">
        <f t="shared" si="47"/>
        <v>41791.609247685185</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f t="shared" si="43"/>
        <v>0</v>
      </c>
      <c r="Q489" t="str">
        <f t="shared" si="44"/>
        <v>film &amp; video</v>
      </c>
      <c r="R489" t="str">
        <f t="shared" si="45"/>
        <v>animation</v>
      </c>
      <c r="S489" s="10">
        <f t="shared" si="46"/>
        <v>42669.261504629627</v>
      </c>
      <c r="T489" s="10">
        <f t="shared" si="47"/>
        <v>42729.303171296291</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f t="shared" si="43"/>
        <v>0</v>
      </c>
      <c r="Q490" t="str">
        <f t="shared" si="44"/>
        <v>film &amp; video</v>
      </c>
      <c r="R490" t="str">
        <f t="shared" si="45"/>
        <v>animation</v>
      </c>
      <c r="S490" s="10">
        <f t="shared" si="46"/>
        <v>42713.72106481481</v>
      </c>
      <c r="T490" s="10">
        <f t="shared" si="47"/>
        <v>42743.72106481481</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40882.148333333331</v>
      </c>
      <c r="T491" s="10">
        <f t="shared" si="47"/>
        <v>40913.147916666661</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f t="shared" si="43"/>
        <v>0</v>
      </c>
      <c r="Q492" t="str">
        <f t="shared" si="44"/>
        <v>film &amp; video</v>
      </c>
      <c r="R492" t="str">
        <f t="shared" si="45"/>
        <v>animation</v>
      </c>
      <c r="S492" s="10">
        <f t="shared" si="46"/>
        <v>41113.635243055556</v>
      </c>
      <c r="T492" s="10">
        <f t="shared" si="47"/>
        <v>41143.635243055556</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f t="shared" si="43"/>
        <v>0</v>
      </c>
      <c r="Q493" t="str">
        <f t="shared" si="44"/>
        <v>film &amp; video</v>
      </c>
      <c r="R493" t="str">
        <f t="shared" si="45"/>
        <v>animation</v>
      </c>
      <c r="S493" s="10">
        <f t="shared" si="46"/>
        <v>42366.649293981485</v>
      </c>
      <c r="T493" s="10">
        <f t="shared" si="47"/>
        <v>42396.649293981485</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f t="shared" si="43"/>
        <v>0</v>
      </c>
      <c r="Q494" t="str">
        <f t="shared" si="44"/>
        <v>film &amp; video</v>
      </c>
      <c r="R494" t="str">
        <f t="shared" si="45"/>
        <v>animation</v>
      </c>
      <c r="S494" s="10">
        <f t="shared" si="46"/>
        <v>42595.701736111114</v>
      </c>
      <c r="T494" s="10">
        <f t="shared" si="47"/>
        <v>42655.701736111114</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f t="shared" si="43"/>
        <v>0</v>
      </c>
      <c r="Q495" t="str">
        <f t="shared" si="44"/>
        <v>film &amp; video</v>
      </c>
      <c r="R495" t="str">
        <f t="shared" si="45"/>
        <v>animation</v>
      </c>
      <c r="S495" s="10">
        <f t="shared" si="46"/>
        <v>42114.392800925918</v>
      </c>
      <c r="T495" s="10">
        <f t="shared" si="47"/>
        <v>42144.392800925918</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41799.49728009259</v>
      </c>
      <c r="T496" s="10">
        <f t="shared" si="47"/>
        <v>41822.791666666664</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f t="shared" si="43"/>
        <v>0</v>
      </c>
      <c r="Q497" t="str">
        <f t="shared" si="44"/>
        <v>film &amp; video</v>
      </c>
      <c r="R497" t="str">
        <f t="shared" si="45"/>
        <v>animation</v>
      </c>
      <c r="S497" s="10">
        <f t="shared" si="46"/>
        <v>42171.494270833333</v>
      </c>
      <c r="T497" s="10">
        <f t="shared" si="47"/>
        <v>42201.494270833333</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41620.598078703704</v>
      </c>
      <c r="T498" s="10">
        <f t="shared" si="47"/>
        <v>41680.598078703704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41944.704456018517</v>
      </c>
      <c r="T499" s="10">
        <f t="shared" si="47"/>
        <v>41997.874999999993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40858.428807870368</v>
      </c>
      <c r="T500" s="10">
        <f t="shared" si="47"/>
        <v>40900.428807870368</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40043.562129629623</v>
      </c>
      <c r="T501" s="10">
        <f t="shared" si="47"/>
        <v>40098.540972222218</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40247.552673611113</v>
      </c>
      <c r="T502" s="10">
        <f t="shared" si="47"/>
        <v>40306.594444444439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f t="shared" si="43"/>
        <v>0</v>
      </c>
      <c r="Q503" t="str">
        <f t="shared" si="44"/>
        <v>film &amp; video</v>
      </c>
      <c r="R503" t="str">
        <f t="shared" si="45"/>
        <v>animation</v>
      </c>
      <c r="S503" s="10">
        <f t="shared" si="46"/>
        <v>40702.901053240741</v>
      </c>
      <c r="T503" s="10">
        <f t="shared" si="47"/>
        <v>40732.901053240741</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40956.220196759255</v>
      </c>
      <c r="T504" s="10">
        <f t="shared" si="47"/>
        <v>40986.178530092591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41991.193321759252</v>
      </c>
      <c r="T505" s="10">
        <f t="shared" si="47"/>
        <v>42021.193321759252</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40949.650312499994</v>
      </c>
      <c r="T506" s="10">
        <f t="shared" si="47"/>
        <v>41009.60864583333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42317.764884259253</v>
      </c>
      <c r="T507" s="10">
        <f t="shared" si="47"/>
        <v>42362.764884259253</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41466.218981481477</v>
      </c>
      <c r="T508" s="10">
        <f t="shared" si="47"/>
        <v>41496.218981481477</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41156.625659722216</v>
      </c>
      <c r="T509" s="10">
        <f t="shared" si="47"/>
        <v>41201.625659722216</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40994.690983796296</v>
      </c>
      <c r="T510" s="10">
        <f t="shared" si="47"/>
        <v>41054.259722222218</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42153.298263888886</v>
      </c>
      <c r="T511" s="10">
        <f t="shared" si="47"/>
        <v>42183.298263888886</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f t="shared" si="43"/>
        <v>0</v>
      </c>
      <c r="Q512" t="str">
        <f t="shared" si="44"/>
        <v>film &amp; video</v>
      </c>
      <c r="R512" t="str">
        <f t="shared" si="45"/>
        <v>animation</v>
      </c>
      <c r="S512" s="10">
        <f t="shared" si="46"/>
        <v>42399.843043981477</v>
      </c>
      <c r="T512" s="10">
        <f t="shared" si="47"/>
        <v>42429.843043981477</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41339.96969907407</v>
      </c>
      <c r="T513" s="10">
        <f t="shared" si="47"/>
        <v>41369.928032407406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42649.408877314818</v>
      </c>
      <c r="T514" s="10">
        <f t="shared" si="47"/>
        <v>42694.450543981475</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IF(L515&lt;1,0,E515/L515)</f>
        <v>102.38235294117646</v>
      </c>
      <c r="Q515" t="str">
        <f t="shared" ref="Q515:Q578" si="50">LEFT(N515,SEARCH("/",N515)-1)</f>
        <v>film &amp; video</v>
      </c>
      <c r="R515" t="str">
        <f t="shared" ref="R515:R578" si="51">RIGHT(N515,LEN(N515)-SEARCH("/",N515))</f>
        <v>animation</v>
      </c>
      <c r="S515" s="10">
        <f t="shared" ref="S515:S578" si="52">(((J515/60)/60)/24)+DATE(1970,1,1)+(-8/24)</f>
        <v>42552.320659722223</v>
      </c>
      <c r="T515" s="10">
        <f t="shared" ref="T515:T578" si="53">(((I515/60)/60)/24)+DATE(1970,1,1)+(-8/24)</f>
        <v>42596.958333333336</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41830.280636574069</v>
      </c>
      <c r="T516" s="10">
        <f t="shared" si="53"/>
        <v>41860.280636574069</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42327.157418981478</v>
      </c>
      <c r="T517" s="10">
        <f t="shared" si="53"/>
        <v>42367.157418981478</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f t="shared" si="49"/>
        <v>0</v>
      </c>
      <c r="Q518" t="str">
        <f t="shared" si="50"/>
        <v>film &amp; video</v>
      </c>
      <c r="R518" t="str">
        <f t="shared" si="51"/>
        <v>animation</v>
      </c>
      <c r="S518" s="10">
        <f t="shared" si="52"/>
        <v>42091.445370370369</v>
      </c>
      <c r="T518" s="10">
        <f t="shared" si="53"/>
        <v>42151.445370370369</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42738.281956018516</v>
      </c>
      <c r="T519" s="10">
        <f t="shared" si="53"/>
        <v>42768.281956018516</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f t="shared" si="49"/>
        <v>0</v>
      </c>
      <c r="Q520" t="str">
        <f t="shared" si="50"/>
        <v>film &amp; video</v>
      </c>
      <c r="R520" t="str">
        <f t="shared" si="51"/>
        <v>animation</v>
      </c>
      <c r="S520" s="10">
        <f t="shared" si="52"/>
        <v>42223.282685185179</v>
      </c>
      <c r="T520" s="10">
        <f t="shared" si="53"/>
        <v>42253.281944444439</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41218.058113425926</v>
      </c>
      <c r="T521" s="10">
        <f t="shared" si="53"/>
        <v>41248.058113425926</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42318.368761574071</v>
      </c>
      <c r="T522" s="10">
        <f t="shared" si="53"/>
        <v>42348.368761574071</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42645.759479166663</v>
      </c>
      <c r="T523" s="10">
        <f t="shared" si="53"/>
        <v>42674.874305555553</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42429.707465277774</v>
      </c>
      <c r="T524" s="10">
        <f t="shared" si="53"/>
        <v>42449.665798611109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42237.799490740734</v>
      </c>
      <c r="T525" s="10">
        <f t="shared" si="53"/>
        <v>42267.799490740734</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42492.383900462963</v>
      </c>
      <c r="T526" s="10">
        <f t="shared" si="53"/>
        <v>42522.383900462963</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41850.067604166667</v>
      </c>
      <c r="T527" s="10">
        <f t="shared" si="53"/>
        <v>41895.067604166667</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42192.258611111109</v>
      </c>
      <c r="T528" s="10">
        <f t="shared" si="53"/>
        <v>42223.374999999993</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42752.872291666667</v>
      </c>
      <c r="T529" s="10">
        <f t="shared" si="53"/>
        <v>42783.336805555555</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42155.58688657407</v>
      </c>
      <c r="T530" s="10">
        <f t="shared" si="53"/>
        <v>42176.555555555555</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42724.697847222218</v>
      </c>
      <c r="T531" s="10">
        <f t="shared" si="53"/>
        <v>42745.874999999993</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42157.257731481477</v>
      </c>
      <c r="T532" s="10">
        <f t="shared" si="53"/>
        <v>42178.749999999993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42675.731817129628</v>
      </c>
      <c r="T533" s="10">
        <f t="shared" si="53"/>
        <v>42720.957638888889</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42472.673703703702</v>
      </c>
      <c r="T534" s="10">
        <f t="shared" si="53"/>
        <v>42502.673703703702</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42482.101446759254</v>
      </c>
      <c r="T535" s="10">
        <f t="shared" si="53"/>
        <v>42506.101446759254</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42270.477662037032</v>
      </c>
      <c r="T536" s="10">
        <f t="shared" si="53"/>
        <v>42309.624999999993</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42711.211863425917</v>
      </c>
      <c r="T537" s="10">
        <f t="shared" si="53"/>
        <v>42741.211863425917</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42179.011655092596</v>
      </c>
      <c r="T538" s="10">
        <f t="shared" si="53"/>
        <v>42219.416666666664</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42282.435081018521</v>
      </c>
      <c r="T539" s="10">
        <f t="shared" si="53"/>
        <v>42312.476747685178</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42473.461377314808</v>
      </c>
      <c r="T540" s="10">
        <f t="shared" si="53"/>
        <v>42503.461377314808</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42534.716516203705</v>
      </c>
      <c r="T541" s="10">
        <f t="shared" si="53"/>
        <v>42555.716516203705</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42009.483865740738</v>
      </c>
      <c r="T542" s="10">
        <f t="shared" si="53"/>
        <v>42039.483865740738</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42275.713356481479</v>
      </c>
      <c r="T543" s="10">
        <f t="shared" si="53"/>
        <v>42305.713356481479</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42433.404120370367</v>
      </c>
      <c r="T544" s="10">
        <f t="shared" si="53"/>
        <v>42493.362453703703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41913.75881944444</v>
      </c>
      <c r="T545" s="10">
        <f t="shared" si="53"/>
        <v>41943.75881944444</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42525.323611111111</v>
      </c>
      <c r="T546" s="10">
        <f t="shared" si="53"/>
        <v>42555.323611111111</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42283.25913194444</v>
      </c>
      <c r="T547" s="10">
        <f t="shared" si="53"/>
        <v>42323.300798611112</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42249.334664351853</v>
      </c>
      <c r="T548" s="10">
        <f t="shared" si="53"/>
        <v>42294.334664351853</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f t="shared" si="49"/>
        <v>0</v>
      </c>
      <c r="Q549" t="str">
        <f t="shared" si="50"/>
        <v>technology</v>
      </c>
      <c r="R549" t="str">
        <f t="shared" si="51"/>
        <v>web</v>
      </c>
      <c r="S549" s="10">
        <f t="shared" si="52"/>
        <v>42380.363009259258</v>
      </c>
      <c r="T549" s="10">
        <f t="shared" si="53"/>
        <v>42410.363009259258</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42276.57</v>
      </c>
      <c r="T550" s="10">
        <f t="shared" si="53"/>
        <v>42306.57</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42163.303495370368</v>
      </c>
      <c r="T551" s="10">
        <f t="shared" si="53"/>
        <v>42193.303495370368</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42753.34542824074</v>
      </c>
      <c r="T552" s="10">
        <f t="shared" si="53"/>
        <v>42765.874999999993</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42172.942407407405</v>
      </c>
      <c r="T553" s="10">
        <f t="shared" si="53"/>
        <v>42217.411805555552</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f t="shared" si="49"/>
        <v>0</v>
      </c>
      <c r="Q554" t="str">
        <f t="shared" si="50"/>
        <v>technology</v>
      </c>
      <c r="R554" t="str">
        <f t="shared" si="51"/>
        <v>web</v>
      </c>
      <c r="S554" s="10">
        <f t="shared" si="52"/>
        <v>42318.283518518518</v>
      </c>
      <c r="T554" s="10">
        <f t="shared" si="53"/>
        <v>42378.283518518518</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41927.386469907404</v>
      </c>
      <c r="T555" s="10">
        <f t="shared" si="53"/>
        <v>41957.428136574068</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41901.351527777777</v>
      </c>
      <c r="T556" s="10">
        <f t="shared" si="53"/>
        <v>41931.351527777777</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f t="shared" si="49"/>
        <v>0</v>
      </c>
      <c r="Q557" t="str">
        <f t="shared" si="50"/>
        <v>technology</v>
      </c>
      <c r="R557" t="str">
        <f t="shared" si="51"/>
        <v>web</v>
      </c>
      <c r="S557" s="10">
        <f t="shared" si="52"/>
        <v>42503.020173611112</v>
      </c>
      <c r="T557" s="10">
        <f t="shared" si="53"/>
        <v>42533.020173611112</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42345.526817129627</v>
      </c>
      <c r="T558" s="10">
        <f t="shared" si="53"/>
        <v>42375.526817129627</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42676.608831018515</v>
      </c>
      <c r="T559" s="10">
        <f t="shared" si="53"/>
        <v>42706.650497685179</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f t="shared" si="49"/>
        <v>0</v>
      </c>
      <c r="Q560" t="str">
        <f t="shared" si="50"/>
        <v>technology</v>
      </c>
      <c r="R560" t="str">
        <f t="shared" si="51"/>
        <v>web</v>
      </c>
      <c r="S560" s="10">
        <f t="shared" si="52"/>
        <v>42057.549826388888</v>
      </c>
      <c r="T560" s="10">
        <f t="shared" si="53"/>
        <v>42087.508159722223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42320.949768518512</v>
      </c>
      <c r="T561" s="10">
        <f t="shared" si="53"/>
        <v>42350.949768518512</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41960.438020833331</v>
      </c>
      <c r="T562" s="10">
        <f t="shared" si="53"/>
        <v>41990.438020833331</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42268.325381944444</v>
      </c>
      <c r="T563" s="10">
        <f t="shared" si="53"/>
        <v>42303.325381944444</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f t="shared" si="49"/>
        <v>0</v>
      </c>
      <c r="Q564" t="str">
        <f t="shared" si="50"/>
        <v>technology</v>
      </c>
      <c r="R564" t="str">
        <f t="shared" si="51"/>
        <v>web</v>
      </c>
      <c r="S564" s="10">
        <f t="shared" si="52"/>
        <v>42692.05572916667</v>
      </c>
      <c r="T564" s="10">
        <f t="shared" si="53"/>
        <v>42722.05572916667</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42021.736655092587</v>
      </c>
      <c r="T565" s="10">
        <f t="shared" si="53"/>
        <v>42051.736655092587</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42411.609664351847</v>
      </c>
      <c r="T566" s="10">
        <f t="shared" si="53"/>
        <v>42441.609664351847</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f t="shared" si="49"/>
        <v>0</v>
      </c>
      <c r="Q567" t="str">
        <f t="shared" si="50"/>
        <v>technology</v>
      </c>
      <c r="R567" t="str">
        <f t="shared" si="51"/>
        <v>web</v>
      </c>
      <c r="S567" s="10">
        <f t="shared" si="52"/>
        <v>42165.451956018522</v>
      </c>
      <c r="T567" s="10">
        <f t="shared" si="53"/>
        <v>42195.451956018522</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42535.351076388884</v>
      </c>
      <c r="T568" s="10">
        <f t="shared" si="53"/>
        <v>42565.351076388884</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f t="shared" si="49"/>
        <v>0</v>
      </c>
      <c r="Q569" t="str">
        <f t="shared" si="50"/>
        <v>technology</v>
      </c>
      <c r="R569" t="str">
        <f t="shared" si="51"/>
        <v>web</v>
      </c>
      <c r="S569" s="10">
        <f t="shared" si="52"/>
        <v>41975.509189814817</v>
      </c>
      <c r="T569" s="10">
        <f t="shared" si="53"/>
        <v>42005.509189814817</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42348.588229166664</v>
      </c>
      <c r="T570" s="10">
        <f t="shared" si="53"/>
        <v>42385.124999999993</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42340.514027777775</v>
      </c>
      <c r="T571" s="10">
        <f t="shared" si="53"/>
        <v>42370.514027777775</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42388.464918981481</v>
      </c>
      <c r="T572" s="10">
        <f t="shared" si="53"/>
        <v>42418.464918981481</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42192.482905092591</v>
      </c>
      <c r="T573" s="10">
        <f t="shared" si="53"/>
        <v>42211.832638888889</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f t="shared" si="49"/>
        <v>0</v>
      </c>
      <c r="Q574" t="str">
        <f t="shared" si="50"/>
        <v>technology</v>
      </c>
      <c r="R574" t="str">
        <f t="shared" si="51"/>
        <v>web</v>
      </c>
      <c r="S574" s="10">
        <f t="shared" si="52"/>
        <v>42282.382962962954</v>
      </c>
      <c r="T574" s="10">
        <f t="shared" si="53"/>
        <v>42312.424629629626</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41962.716793981475</v>
      </c>
      <c r="T575" s="10">
        <f t="shared" si="53"/>
        <v>42021.716666666667</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42632.110034722216</v>
      </c>
      <c r="T576" s="10">
        <f t="shared" si="53"/>
        <v>42662.110034722216</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42138.359293981477</v>
      </c>
      <c r="T577" s="10">
        <f t="shared" si="53"/>
        <v>42168.359293981477</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42031.138333333329</v>
      </c>
      <c r="T578" s="10">
        <f t="shared" si="53"/>
        <v>42091.096666666665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IF(L579&lt;1,0,E579/L579)</f>
        <v>10</v>
      </c>
      <c r="Q579" t="str">
        <f t="shared" ref="Q579:Q642" si="56">LEFT(N579,SEARCH("/",N579)-1)</f>
        <v>technology</v>
      </c>
      <c r="R579" t="str">
        <f t="shared" ref="R579:R642" si="57">RIGHT(N579,LEN(N579)-SEARCH("/",N579))</f>
        <v>web</v>
      </c>
      <c r="S579" s="10">
        <f t="shared" ref="S579:S642" si="58">(((J579/60)/60)/24)+DATE(1970,1,1)+(-8/24)</f>
        <v>42450.255810185183</v>
      </c>
      <c r="T579" s="10">
        <f t="shared" ref="T579:T642" si="59">(((I579/60)/60)/24)+DATE(1970,1,1)+(-8/24)</f>
        <v>42510.255810185183</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42230.245289351849</v>
      </c>
      <c r="T580" s="10">
        <f t="shared" si="59"/>
        <v>42254.245289351849</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41968.518784722219</v>
      </c>
      <c r="T581" s="10">
        <f t="shared" si="59"/>
        <v>41998.518784722219</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42605.574849537035</v>
      </c>
      <c r="T582" s="10">
        <f t="shared" si="59"/>
        <v>42635.574849537035</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f t="shared" si="55"/>
        <v>0</v>
      </c>
      <c r="Q583" t="str">
        <f t="shared" si="56"/>
        <v>technology</v>
      </c>
      <c r="R583" t="str">
        <f t="shared" si="57"/>
        <v>web</v>
      </c>
      <c r="S583" s="10">
        <f t="shared" si="58"/>
        <v>42187.679444444446</v>
      </c>
      <c r="T583" s="10">
        <f t="shared" si="59"/>
        <v>42217.679444444446</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f t="shared" si="55"/>
        <v>0</v>
      </c>
      <c r="Q584" t="str">
        <f t="shared" si="56"/>
        <v>technology</v>
      </c>
      <c r="R584" t="str">
        <f t="shared" si="57"/>
        <v>web</v>
      </c>
      <c r="S584" s="10">
        <f t="shared" si="58"/>
        <v>42055.406469907401</v>
      </c>
      <c r="T584" s="10">
        <f t="shared" si="59"/>
        <v>42078.416666666664</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42052.605173611104</v>
      </c>
      <c r="T585" s="10">
        <f t="shared" si="59"/>
        <v>42082.563506944447</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42049.383287037032</v>
      </c>
      <c r="T586" s="10">
        <f t="shared" si="59"/>
        <v>42079.341620370367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f t="shared" si="55"/>
        <v>0</v>
      </c>
      <c r="Q587" t="str">
        <f t="shared" si="56"/>
        <v>technology</v>
      </c>
      <c r="R587" t="str">
        <f t="shared" si="57"/>
        <v>web</v>
      </c>
      <c r="S587" s="10">
        <f t="shared" si="58"/>
        <v>42283.057604166665</v>
      </c>
      <c r="T587" s="10">
        <f t="shared" si="59"/>
        <v>42338.666666666664</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42020.520914351851</v>
      </c>
      <c r="T588" s="10">
        <f t="shared" si="59"/>
        <v>42050.520914351851</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42080.423993055556</v>
      </c>
      <c r="T589" s="10">
        <f t="shared" si="59"/>
        <v>42110.423993055556</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42631.43618055556</v>
      </c>
      <c r="T590" s="10">
        <f t="shared" si="59"/>
        <v>42691.477847222217</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42178.281238425923</v>
      </c>
      <c r="T591" s="10">
        <f t="shared" si="59"/>
        <v>42193.281238425923</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42377.22142361111</v>
      </c>
      <c r="T592" s="10">
        <f t="shared" si="59"/>
        <v>42408.209027777775</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42177.209837962961</v>
      </c>
      <c r="T593" s="10">
        <f t="shared" si="59"/>
        <v>42207.209837962961</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41945.898842592593</v>
      </c>
      <c r="T594" s="10">
        <f t="shared" si="59"/>
        <v>41975.898842592585</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42070.344270833331</v>
      </c>
      <c r="T595" s="10">
        <f t="shared" si="59"/>
        <v>42100.302604166667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42446.446828703702</v>
      </c>
      <c r="T596" s="10">
        <f t="shared" si="59"/>
        <v>42476.446828703702</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42082.736550925918</v>
      </c>
      <c r="T597" s="10">
        <f t="shared" si="59"/>
        <v>42127.736550925918</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42646.563564814809</v>
      </c>
      <c r="T598" s="10">
        <f t="shared" si="59"/>
        <v>42676.563564814809</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42545.371932870366</v>
      </c>
      <c r="T599" s="10">
        <f t="shared" si="59"/>
        <v>42582.333333333336</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41947.668761574074</v>
      </c>
      <c r="T600" s="10">
        <f t="shared" si="59"/>
        <v>41977.668761574074</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42047.479189814818</v>
      </c>
      <c r="T601" s="10">
        <f t="shared" si="59"/>
        <v>42071.302777777775</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42073.464837962958</v>
      </c>
      <c r="T602" s="10">
        <f t="shared" si="59"/>
        <v>42133.464837962958</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41969.52475694444</v>
      </c>
      <c r="T603" s="10">
        <f t="shared" si="59"/>
        <v>41999.52475694444</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f t="shared" si="55"/>
        <v>0</v>
      </c>
      <c r="Q604" t="str">
        <f t="shared" si="56"/>
        <v>technology</v>
      </c>
      <c r="R604" t="str">
        <f t="shared" si="57"/>
        <v>web</v>
      </c>
      <c r="S604" s="10">
        <f t="shared" si="58"/>
        <v>42143.460821759254</v>
      </c>
      <c r="T604" s="10">
        <f t="shared" si="59"/>
        <v>42173.460821759254</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41835.305821759255</v>
      </c>
      <c r="T605" s="10">
        <f t="shared" si="59"/>
        <v>41865.305821759255</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f t="shared" si="55"/>
        <v>0</v>
      </c>
      <c r="Q606" t="str">
        <f t="shared" si="56"/>
        <v>technology</v>
      </c>
      <c r="R606" t="str">
        <f t="shared" si="57"/>
        <v>web</v>
      </c>
      <c r="S606" s="10">
        <f t="shared" si="58"/>
        <v>41848.702037037037</v>
      </c>
      <c r="T606" s="10">
        <f t="shared" si="59"/>
        <v>41878.702037037037</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42194.02439814814</v>
      </c>
      <c r="T607" s="10">
        <f t="shared" si="59"/>
        <v>42239.02439814814</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42102.317233796297</v>
      </c>
      <c r="T608" s="10">
        <f t="shared" si="59"/>
        <v>42148.291666666664</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f t="shared" si="55"/>
        <v>0</v>
      </c>
      <c r="Q609" t="str">
        <f t="shared" si="56"/>
        <v>technology</v>
      </c>
      <c r="R609" t="str">
        <f t="shared" si="57"/>
        <v>web</v>
      </c>
      <c r="S609" s="10">
        <f t="shared" si="58"/>
        <v>42300.492314814815</v>
      </c>
      <c r="T609" s="10">
        <f t="shared" si="59"/>
        <v>42330.53398148148</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42140.587731481479</v>
      </c>
      <c r="T610" s="10">
        <f t="shared" si="59"/>
        <v>42170.587731481479</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42306.700740740744</v>
      </c>
      <c r="T611" s="10">
        <f t="shared" si="59"/>
        <v>42336.742407407401</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f t="shared" si="55"/>
        <v>0</v>
      </c>
      <c r="Q612" t="str">
        <f t="shared" si="56"/>
        <v>technology</v>
      </c>
      <c r="R612" t="str">
        <f t="shared" si="57"/>
        <v>web</v>
      </c>
      <c r="S612" s="10">
        <f t="shared" si="58"/>
        <v>42086.497523148144</v>
      </c>
      <c r="T612" s="10">
        <f t="shared" si="59"/>
        <v>42116.497523148144</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f t="shared" si="55"/>
        <v>0</v>
      </c>
      <c r="Q613" t="str">
        <f t="shared" si="56"/>
        <v>technology</v>
      </c>
      <c r="R613" t="str">
        <f t="shared" si="57"/>
        <v>web</v>
      </c>
      <c r="S613" s="10">
        <f t="shared" si="58"/>
        <v>42328.227280092593</v>
      </c>
      <c r="T613" s="10">
        <f t="shared" si="59"/>
        <v>42388.227280092593</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f t="shared" si="55"/>
        <v>0</v>
      </c>
      <c r="Q614" t="str">
        <f t="shared" si="56"/>
        <v>technology</v>
      </c>
      <c r="R614" t="str">
        <f t="shared" si="57"/>
        <v>web</v>
      </c>
      <c r="S614" s="10">
        <f t="shared" si="58"/>
        <v>42584.698449074065</v>
      </c>
      <c r="T614" s="10">
        <f t="shared" si="59"/>
        <v>42614.698449074065</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42247.163425925923</v>
      </c>
      <c r="T615" s="10">
        <f t="shared" si="59"/>
        <v>42277.874305555553</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f t="shared" si="55"/>
        <v>0</v>
      </c>
      <c r="Q616" t="str">
        <f t="shared" si="56"/>
        <v>technology</v>
      </c>
      <c r="R616" t="str">
        <f t="shared" si="57"/>
        <v>web</v>
      </c>
      <c r="S616" s="10">
        <f t="shared" si="58"/>
        <v>42514.728472222218</v>
      </c>
      <c r="T616" s="10">
        <f t="shared" si="59"/>
        <v>42544.728472222218</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f t="shared" si="55"/>
        <v>0</v>
      </c>
      <c r="Q617" t="str">
        <f t="shared" si="56"/>
        <v>technology</v>
      </c>
      <c r="R617" t="str">
        <f t="shared" si="57"/>
        <v>web</v>
      </c>
      <c r="S617" s="10">
        <f t="shared" si="58"/>
        <v>42241.788877314808</v>
      </c>
      <c r="T617" s="10">
        <f t="shared" si="59"/>
        <v>42271.788877314808</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f t="shared" si="55"/>
        <v>0</v>
      </c>
      <c r="Q618" t="str">
        <f t="shared" si="56"/>
        <v>technology</v>
      </c>
      <c r="R618" t="str">
        <f t="shared" si="57"/>
        <v>web</v>
      </c>
      <c r="S618" s="10">
        <f t="shared" si="58"/>
        <v>42761.042905092596</v>
      </c>
      <c r="T618" s="10">
        <f t="shared" si="59"/>
        <v>42791.042905092596</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42087.009756944441</v>
      </c>
      <c r="T619" s="10">
        <f t="shared" si="59"/>
        <v>42132.009756944441</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f t="shared" si="55"/>
        <v>0</v>
      </c>
      <c r="Q620" t="str">
        <f t="shared" si="56"/>
        <v>technology</v>
      </c>
      <c r="R620" t="str">
        <f t="shared" si="57"/>
        <v>web</v>
      </c>
      <c r="S620" s="10">
        <f t="shared" si="58"/>
        <v>42317.47688657407</v>
      </c>
      <c r="T620" s="10">
        <f t="shared" si="59"/>
        <v>42347.47688657407</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41908.317013888889</v>
      </c>
      <c r="T621" s="10">
        <f t="shared" si="59"/>
        <v>41968.358680555553</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41831.383541666662</v>
      </c>
      <c r="T622" s="10">
        <f t="shared" si="59"/>
        <v>41876.383541666662</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42528.654363425921</v>
      </c>
      <c r="T623" s="10">
        <f t="shared" si="59"/>
        <v>42558.654363425921</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42532.441412037035</v>
      </c>
      <c r="T624" s="10">
        <f t="shared" si="59"/>
        <v>42552.441412037035</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f t="shared" si="55"/>
        <v>0</v>
      </c>
      <c r="Q625" t="str">
        <f t="shared" si="56"/>
        <v>technology</v>
      </c>
      <c r="R625" t="str">
        <f t="shared" si="57"/>
        <v>web</v>
      </c>
      <c r="S625" s="10">
        <f t="shared" si="58"/>
        <v>42121.675891203697</v>
      </c>
      <c r="T625" s="10">
        <f t="shared" si="59"/>
        <v>42151.675891203697</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f t="shared" si="55"/>
        <v>0</v>
      </c>
      <c r="Q626" t="str">
        <f t="shared" si="56"/>
        <v>technology</v>
      </c>
      <c r="R626" t="str">
        <f t="shared" si="57"/>
        <v>web</v>
      </c>
      <c r="S626" s="10">
        <f t="shared" si="58"/>
        <v>42108.65556712963</v>
      </c>
      <c r="T626" s="10">
        <f t="shared" si="59"/>
        <v>42138.65556712963</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f t="shared" si="55"/>
        <v>0</v>
      </c>
      <c r="Q627" t="str">
        <f t="shared" si="56"/>
        <v>technology</v>
      </c>
      <c r="R627" t="str">
        <f t="shared" si="57"/>
        <v>web</v>
      </c>
      <c r="S627" s="10">
        <f t="shared" si="58"/>
        <v>42790.562233796292</v>
      </c>
      <c r="T627" s="10">
        <f t="shared" si="59"/>
        <v>42820.520567129628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42198.226145833331</v>
      </c>
      <c r="T628" s="10">
        <f t="shared" si="59"/>
        <v>42231.223611111105</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42383.973506944443</v>
      </c>
      <c r="T629" s="10">
        <f t="shared" si="59"/>
        <v>42443.624999999993</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f t="shared" si="55"/>
        <v>0</v>
      </c>
      <c r="Q630" t="str">
        <f t="shared" si="56"/>
        <v>technology</v>
      </c>
      <c r="R630" t="str">
        <f t="shared" si="57"/>
        <v>web</v>
      </c>
      <c r="S630" s="10">
        <f t="shared" si="58"/>
        <v>41803.359456018516</v>
      </c>
      <c r="T630" s="10">
        <f t="shared" si="59"/>
        <v>41833.359456018516</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42474.304490740738</v>
      </c>
      <c r="T631" s="10">
        <f t="shared" si="59"/>
        <v>42504.304490740738</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42223.286122685182</v>
      </c>
      <c r="T632" s="10">
        <f t="shared" si="59"/>
        <v>42252.881944444445</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42489.438993055555</v>
      </c>
      <c r="T633" s="10">
        <f t="shared" si="59"/>
        <v>42518.438993055555</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f t="shared" si="55"/>
        <v>0</v>
      </c>
      <c r="Q634" t="str">
        <f t="shared" si="56"/>
        <v>technology</v>
      </c>
      <c r="R634" t="str">
        <f t="shared" si="57"/>
        <v>web</v>
      </c>
      <c r="S634" s="10">
        <f t="shared" si="58"/>
        <v>42303.325983796291</v>
      </c>
      <c r="T634" s="10">
        <f t="shared" si="59"/>
        <v>42333.367650462962</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42506.965995370374</v>
      </c>
      <c r="T635" s="10">
        <f t="shared" si="59"/>
        <v>42538.624999999993</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42031.595243055555</v>
      </c>
      <c r="T636" s="10">
        <f t="shared" si="59"/>
        <v>42061.595243055555</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42075.758819444447</v>
      </c>
      <c r="T637" s="10">
        <f t="shared" si="59"/>
        <v>42105.758819444447</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42131.122106481482</v>
      </c>
      <c r="T638" s="10">
        <f t="shared" si="59"/>
        <v>42161.115972222215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f t="shared" si="55"/>
        <v>0</v>
      </c>
      <c r="Q639" t="str">
        <f t="shared" si="56"/>
        <v>technology</v>
      </c>
      <c r="R639" t="str">
        <f t="shared" si="57"/>
        <v>web</v>
      </c>
      <c r="S639" s="10">
        <f t="shared" si="58"/>
        <v>42762.62868055555</v>
      </c>
      <c r="T639" s="10">
        <f t="shared" si="59"/>
        <v>42791.62777777778</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42759.259976851848</v>
      </c>
      <c r="T640" s="10">
        <f t="shared" si="59"/>
        <v>42819.218310185184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41865.249942129631</v>
      </c>
      <c r="T641" s="10">
        <f t="shared" si="59"/>
        <v>41925.249942129631</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42683.08697916667</v>
      </c>
      <c r="T642" s="10">
        <f t="shared" si="59"/>
        <v>42698.624999999993</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IF(L643&lt;1,0,E643/L643)</f>
        <v>151.31746031746033</v>
      </c>
      <c r="Q643" t="str">
        <f t="shared" ref="Q643:Q706" si="62">LEFT(N643,SEARCH("/",N643)-1)</f>
        <v>technology</v>
      </c>
      <c r="R643" t="str">
        <f t="shared" ref="R643:R706" si="63">RIGHT(N643,LEN(N643)-SEARCH("/",N643))</f>
        <v>wearables</v>
      </c>
      <c r="S643" s="10">
        <f t="shared" ref="S643:S706" si="64">(((J643/60)/60)/24)+DATE(1970,1,1)+(-8/24)</f>
        <v>42199.236666666664</v>
      </c>
      <c r="T643" s="10">
        <f t="shared" ref="T643:T706" si="65">(((I643/60)/60)/24)+DATE(1970,1,1)+(-8/24)</f>
        <v>42229.236666666664</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42199.317986111106</v>
      </c>
      <c r="T644" s="10">
        <f t="shared" si="65"/>
        <v>42235.317986111106</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42100.30873842592</v>
      </c>
      <c r="T645" s="10">
        <f t="shared" si="65"/>
        <v>42155.30873842592</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41898.332627314812</v>
      </c>
      <c r="T646" s="10">
        <f t="shared" si="65"/>
        <v>41940.708333333328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42563.692986111106</v>
      </c>
      <c r="T647" s="10">
        <f t="shared" si="65"/>
        <v>42593.692986111106</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41832.519293981481</v>
      </c>
      <c r="T648" s="10">
        <f t="shared" si="65"/>
        <v>41862.519293981481</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42416.434594907405</v>
      </c>
      <c r="T649" s="10">
        <f t="shared" si="65"/>
        <v>42446.392928240741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41891.360046296293</v>
      </c>
      <c r="T650" s="10">
        <f t="shared" si="65"/>
        <v>41926.360046296293</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41877.578854166662</v>
      </c>
      <c r="T651" s="10">
        <f t="shared" si="65"/>
        <v>41898.578854166662</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41931.703518518516</v>
      </c>
      <c r="T652" s="10">
        <f t="shared" si="65"/>
        <v>41991.745185185187</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41955.684155092589</v>
      </c>
      <c r="T653" s="10">
        <f t="shared" si="65"/>
        <v>41985.684155092589</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42675.357060185182</v>
      </c>
      <c r="T654" s="10">
        <f t="shared" si="65"/>
        <v>42705.398726851847</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42199.285185185181</v>
      </c>
      <c r="T655" s="10">
        <f t="shared" si="65"/>
        <v>42236.285185185181</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42163.623993055553</v>
      </c>
      <c r="T656" s="10">
        <f t="shared" si="65"/>
        <v>42193.623993055553</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42045.623981481483</v>
      </c>
      <c r="T657" s="10">
        <f t="shared" si="65"/>
        <v>42075.582314814812</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42417.471284722218</v>
      </c>
      <c r="T658" s="10">
        <f t="shared" si="65"/>
        <v>42477.429618055547</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42331.512407407405</v>
      </c>
      <c r="T659" s="10">
        <f t="shared" si="65"/>
        <v>42361.512407407405</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42178.827418981477</v>
      </c>
      <c r="T660" s="10">
        <f t="shared" si="65"/>
        <v>42211.416666666664</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42209.260358796295</v>
      </c>
      <c r="T661" s="10">
        <f t="shared" si="65"/>
        <v>42239.260358796295</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41922.408321759256</v>
      </c>
      <c r="T662" s="10">
        <f t="shared" si="65"/>
        <v>41952.449988425928</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42636.312025462961</v>
      </c>
      <c r="T663" s="10">
        <f t="shared" si="65"/>
        <v>42666.312025462961</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41990.104710648149</v>
      </c>
      <c r="T664" s="10">
        <f t="shared" si="65"/>
        <v>42020.104710648149</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42173.509907407402</v>
      </c>
      <c r="T665" s="10">
        <f t="shared" si="65"/>
        <v>42203.509907407402</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42077.333043981482</v>
      </c>
      <c r="T666" s="10">
        <f t="shared" si="65"/>
        <v>42107.333043981482</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42688.378020833326</v>
      </c>
      <c r="T667" s="10">
        <f t="shared" si="65"/>
        <v>42748.378020833326</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41838.498819444445</v>
      </c>
      <c r="T668" s="10">
        <f t="shared" si="65"/>
        <v>41868.498819444445</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42632.040081018517</v>
      </c>
      <c r="T669" s="10">
        <f t="shared" si="65"/>
        <v>42672.040081018517</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42090.497939814813</v>
      </c>
      <c r="T670" s="10">
        <f t="shared" si="65"/>
        <v>42135.497939814813</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42527.292337962957</v>
      </c>
      <c r="T671" s="10">
        <f t="shared" si="65"/>
        <v>42557.292337962957</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42506.376388888886</v>
      </c>
      <c r="T672" s="10">
        <f t="shared" si="65"/>
        <v>42540.006944444445</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41984.359398148146</v>
      </c>
      <c r="T673" s="10">
        <f t="shared" si="65"/>
        <v>42017.833333333336</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41973.886157407404</v>
      </c>
      <c r="T674" s="10">
        <f t="shared" si="65"/>
        <v>42004.874305555553</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41838.5071412037</v>
      </c>
      <c r="T675" s="10">
        <f t="shared" si="65"/>
        <v>41883.5071412037</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41802.782719907402</v>
      </c>
      <c r="T676" s="10">
        <f t="shared" si="65"/>
        <v>41862.782719907402</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41975.597268518519</v>
      </c>
      <c r="T677" s="10">
        <f t="shared" si="65"/>
        <v>42004.957638888889</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42012.434965277782</v>
      </c>
      <c r="T678" s="10">
        <f t="shared" si="65"/>
        <v>42042.434965277782</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42504.070543981477</v>
      </c>
      <c r="T679" s="10">
        <f t="shared" si="65"/>
        <v>42549.070543981477</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42481.043263888881</v>
      </c>
      <c r="T680" s="10">
        <f t="shared" si="65"/>
        <v>42511.043263888881</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42556.362372685187</v>
      </c>
      <c r="T681" s="10">
        <f t="shared" si="65"/>
        <v>42616.362372685187</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41864.168182870366</v>
      </c>
      <c r="T682" s="10">
        <f t="shared" si="65"/>
        <v>41899.168182870366</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42639.472268518519</v>
      </c>
      <c r="T683" s="10">
        <f t="shared" si="65"/>
        <v>42669.472268518519</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42778.431967592587</v>
      </c>
      <c r="T684" s="10">
        <f t="shared" si="65"/>
        <v>42808.39030092593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42634.566712962966</v>
      </c>
      <c r="T685" s="10">
        <f t="shared" si="65"/>
        <v>42674.566712962966</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41809.13994212963</v>
      </c>
      <c r="T686" s="10">
        <f t="shared" si="65"/>
        <v>41844.791666666664</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41971.533240740733</v>
      </c>
      <c r="T687" s="10">
        <f t="shared" si="65"/>
        <v>42016.533240740733</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f t="shared" si="61"/>
        <v>0</v>
      </c>
      <c r="Q688" t="str">
        <f t="shared" si="62"/>
        <v>technology</v>
      </c>
      <c r="R688" t="str">
        <f t="shared" si="63"/>
        <v>wearables</v>
      </c>
      <c r="S688" s="10">
        <f t="shared" si="64"/>
        <v>42189.339930555558</v>
      </c>
      <c r="T688" s="10">
        <f t="shared" si="65"/>
        <v>42219.339930555558</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42711.417280092595</v>
      </c>
      <c r="T689" s="10">
        <f t="shared" si="65"/>
        <v>42771.417280092595</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42261.771446759252</v>
      </c>
      <c r="T690" s="10">
        <f t="shared" si="65"/>
        <v>42291.771446759252</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42675.334456018514</v>
      </c>
      <c r="T691" s="10">
        <f t="shared" si="65"/>
        <v>42711.874305555553</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42579.301400462959</v>
      </c>
      <c r="T692" s="10">
        <f t="shared" si="65"/>
        <v>42621.916666666664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42157.694976851846</v>
      </c>
      <c r="T693" s="10">
        <f t="shared" si="65"/>
        <v>42185.694976851846</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42696.042395833334</v>
      </c>
      <c r="T694" s="10">
        <f t="shared" si="65"/>
        <v>42726.042395833334</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42094.474849537037</v>
      </c>
      <c r="T695" s="10">
        <f t="shared" si="65"/>
        <v>42124.474849537037</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42737.330543981479</v>
      </c>
      <c r="T696" s="10">
        <f t="shared" si="65"/>
        <v>42767.330543981479</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41913.187731481477</v>
      </c>
      <c r="T697" s="10">
        <f t="shared" si="65"/>
        <v>41943.187731481477</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41815.593773148146</v>
      </c>
      <c r="T698" s="10">
        <f t="shared" si="65"/>
        <v>41845.593773148146</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42388.189687500002</v>
      </c>
      <c r="T699" s="10">
        <f t="shared" si="65"/>
        <v>42403.189687500002</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41866.59774305555</v>
      </c>
      <c r="T700" s="10">
        <f t="shared" si="65"/>
        <v>41899.75</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41563.152175925927</v>
      </c>
      <c r="T701" s="10">
        <f t="shared" si="65"/>
        <v>41600.333333333328</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42715.355104166665</v>
      </c>
      <c r="T702" s="10">
        <f t="shared" si="65"/>
        <v>42745.355104166665</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41813.329629629625</v>
      </c>
      <c r="T703" s="10">
        <f t="shared" si="65"/>
        <v>41843.329629629625</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42668.393368055556</v>
      </c>
      <c r="T704" s="10">
        <f t="shared" si="65"/>
        <v>42698.435034722213</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42711.617465277777</v>
      </c>
      <c r="T705" s="10">
        <f t="shared" si="65"/>
        <v>42766.647222222215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42725.859583333331</v>
      </c>
      <c r="T706" s="10">
        <f t="shared" si="65"/>
        <v>42785.859583333331</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IF(L707&lt;1,0,E707/L707)</f>
        <v>195.4</v>
      </c>
      <c r="Q707" t="str">
        <f t="shared" ref="Q707:Q770" si="68">LEFT(N707,SEARCH("/",N707)-1)</f>
        <v>technology</v>
      </c>
      <c r="R707" t="str">
        <f t="shared" ref="R707:R770" si="69">RIGHT(N707,LEN(N707)-SEARCH("/",N707))</f>
        <v>wearables</v>
      </c>
      <c r="S707" s="10">
        <f t="shared" ref="S707:S770" si="70">(((J707/60)/60)/24)+DATE(1970,1,1)+(-8/24)</f>
        <v>42726.158310185179</v>
      </c>
      <c r="T707" s="10">
        <f t="shared" ref="T707:T770" si="71">(((I707/60)/60)/24)+DATE(1970,1,1)+(-8/24)</f>
        <v>42756.158310185179</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f t="shared" si="67"/>
        <v>0</v>
      </c>
      <c r="Q708" t="str">
        <f t="shared" si="68"/>
        <v>technology</v>
      </c>
      <c r="R708" t="str">
        <f t="shared" si="69"/>
        <v>wearables</v>
      </c>
      <c r="S708" s="10">
        <f t="shared" si="70"/>
        <v>42676.661840277775</v>
      </c>
      <c r="T708" s="10">
        <f t="shared" si="71"/>
        <v>42718.443749999999</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42696.33017361111</v>
      </c>
      <c r="T709" s="10">
        <f t="shared" si="71"/>
        <v>42736.33017361111</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41835.247685185182</v>
      </c>
      <c r="T710" s="10">
        <f t="shared" si="71"/>
        <v>41895.247685185182</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41947.707858796297</v>
      </c>
      <c r="T711" s="10">
        <f t="shared" si="71"/>
        <v>41977.707858796297</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f t="shared" si="67"/>
        <v>0</v>
      </c>
      <c r="Q712" t="str">
        <f t="shared" si="68"/>
        <v>technology</v>
      </c>
      <c r="R712" t="str">
        <f t="shared" si="69"/>
        <v>wearables</v>
      </c>
      <c r="S712" s="10">
        <f t="shared" si="70"/>
        <v>41837.651643518519</v>
      </c>
      <c r="T712" s="10">
        <f t="shared" si="71"/>
        <v>41870.697222222218</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42678.125787037039</v>
      </c>
      <c r="T713" s="10">
        <f t="shared" si="71"/>
        <v>42718.167453703696</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42384.347592592596</v>
      </c>
      <c r="T714" s="10">
        <f t="shared" si="71"/>
        <v>42414.347592592596</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42496.195972222216</v>
      </c>
      <c r="T715" s="10">
        <f t="shared" si="71"/>
        <v>42526.195972222216</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42734.454652777778</v>
      </c>
      <c r="T716" s="10">
        <f t="shared" si="71"/>
        <v>42794.454652777778</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42272.7574074074</v>
      </c>
      <c r="T717" s="10">
        <f t="shared" si="71"/>
        <v>42312.799074074072</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41940.325312499997</v>
      </c>
      <c r="T718" s="10">
        <f t="shared" si="71"/>
        <v>41973.666666666664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41857.520856481482</v>
      </c>
      <c r="T719" s="10">
        <f t="shared" si="71"/>
        <v>41887.520856481482</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42752.512118055551</v>
      </c>
      <c r="T720" s="10">
        <f t="shared" si="71"/>
        <v>42783.915972222218</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42408.70689814815</v>
      </c>
      <c r="T721" s="10">
        <f t="shared" si="71"/>
        <v>42422.70689814815</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40909.315868055557</v>
      </c>
      <c r="T722" s="10">
        <f t="shared" si="71"/>
        <v>40937.315868055557</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41807.238506944443</v>
      </c>
      <c r="T723" s="10">
        <f t="shared" si="71"/>
        <v>41852.238506944443</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40977.471967592588</v>
      </c>
      <c r="T724" s="10">
        <f t="shared" si="71"/>
        <v>41007.430300925924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42184.483206018522</v>
      </c>
      <c r="T725" s="10">
        <f t="shared" si="71"/>
        <v>42214.832638888889</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40694.305127314808</v>
      </c>
      <c r="T726" s="10">
        <f t="shared" si="71"/>
        <v>40724.305127314808</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42321.292962962958</v>
      </c>
      <c r="T727" s="10">
        <f t="shared" si="71"/>
        <v>42351.292962962958</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41345.709340277775</v>
      </c>
      <c r="T728" s="10">
        <f t="shared" si="71"/>
        <v>41375.709340277775</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41246.686909722215</v>
      </c>
      <c r="T729" s="10">
        <f t="shared" si="71"/>
        <v>41288.555555555555</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40731.504131944443</v>
      </c>
      <c r="T730" s="10">
        <f t="shared" si="71"/>
        <v>40776.504131944443</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41110.85255787037</v>
      </c>
      <c r="T731" s="10">
        <f t="shared" si="71"/>
        <v>41170.85255787037</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40854.411932870367</v>
      </c>
      <c r="T732" s="10">
        <f t="shared" si="71"/>
        <v>40884.411932870367</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40879.462349537032</v>
      </c>
      <c r="T733" s="10">
        <f t="shared" si="71"/>
        <v>40929.916666666664</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41486.09098379629</v>
      </c>
      <c r="T734" s="10">
        <f t="shared" si="71"/>
        <v>41546.09098379629</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41598.086712962962</v>
      </c>
      <c r="T735" s="10">
        <f t="shared" si="71"/>
        <v>41628.086712962962</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42101.831249999996</v>
      </c>
      <c r="T736" s="10">
        <f t="shared" si="71"/>
        <v>42132.874999999993</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41945.696134259255</v>
      </c>
      <c r="T737" s="10">
        <f t="shared" si="71"/>
        <v>41976.693749999999</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41579.400925925926</v>
      </c>
      <c r="T738" s="10">
        <f t="shared" si="71"/>
        <v>41598.874305555553</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41666.941979166666</v>
      </c>
      <c r="T739" s="10">
        <f t="shared" si="71"/>
        <v>41684.5</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41943.270763888882</v>
      </c>
      <c r="T740" s="10">
        <f t="shared" si="71"/>
        <v>41973.874305555553</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41829.169317129628</v>
      </c>
      <c r="T741" s="10">
        <f t="shared" si="71"/>
        <v>41862.169317129628</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42161.81344907407</v>
      </c>
      <c r="T742" s="10">
        <f t="shared" si="71"/>
        <v>42175.81344907407</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41401.314884259256</v>
      </c>
      <c r="T743" s="10">
        <f t="shared" si="71"/>
        <v>41436.314884259256</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41689.584629629629</v>
      </c>
      <c r="T744" s="10">
        <f t="shared" si="71"/>
        <v>41719.542962962958</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40990.375983796293</v>
      </c>
      <c r="T745" s="10">
        <f t="shared" si="71"/>
        <v>41015.541666666664</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41226.623877314814</v>
      </c>
      <c r="T746" s="10">
        <f t="shared" si="71"/>
        <v>41256.623877314814</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41367.238946759258</v>
      </c>
      <c r="T747" s="10">
        <f t="shared" si="71"/>
        <v>41397.238946759258</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41156.709594907406</v>
      </c>
      <c r="T748" s="10">
        <f t="shared" si="71"/>
        <v>41174.832638888889</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41988.215497685182</v>
      </c>
      <c r="T749" s="10">
        <f t="shared" si="71"/>
        <v>42019.120833333327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41831.513495370367</v>
      </c>
      <c r="T750" s="10">
        <f t="shared" si="71"/>
        <v>41861.513495370367</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42733.607986111114</v>
      </c>
      <c r="T751" s="10">
        <f t="shared" si="71"/>
        <v>42763.607986111114</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41299.544814814813</v>
      </c>
      <c r="T752" s="10">
        <f t="shared" si="71"/>
        <v>41329.544814814813</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40713.297164351847</v>
      </c>
      <c r="T753" s="10">
        <f t="shared" si="71"/>
        <v>40759.297164351847</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42639.088159722225</v>
      </c>
      <c r="T754" s="10">
        <f t="shared" si="71"/>
        <v>42659.124999999993</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42019.256840277776</v>
      </c>
      <c r="T755" s="10">
        <f t="shared" si="71"/>
        <v>42049.256840277776</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41249.41575231481</v>
      </c>
      <c r="T756" s="10">
        <f t="shared" si="71"/>
        <v>41279.41575231481</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41383.271724537037</v>
      </c>
      <c r="T757" s="10">
        <f t="shared" si="71"/>
        <v>41413.695138888885</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40590.433553240735</v>
      </c>
      <c r="T758" s="10">
        <f t="shared" si="71"/>
        <v>40651.391886574071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41234.721226851849</v>
      </c>
      <c r="T759" s="10">
        <f t="shared" si="71"/>
        <v>41248.721226851849</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40429.503101851849</v>
      </c>
      <c r="T760" s="10">
        <f t="shared" si="71"/>
        <v>40459.503101851849</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41788.996979166666</v>
      </c>
      <c r="T761" s="10">
        <f t="shared" si="71"/>
        <v>41828.996979166666</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f t="shared" si="67"/>
        <v>0</v>
      </c>
      <c r="Q762" t="str">
        <f t="shared" si="68"/>
        <v>publishing</v>
      </c>
      <c r="R762" t="str">
        <f t="shared" si="69"/>
        <v>fiction</v>
      </c>
      <c r="S762" s="10">
        <f t="shared" si="70"/>
        <v>42670.430706018517</v>
      </c>
      <c r="T762" s="10">
        <f t="shared" si="71"/>
        <v>42700.472372685181</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41642.418124999997</v>
      </c>
      <c r="T763" s="10">
        <f t="shared" si="71"/>
        <v>41672.418124999997</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f t="shared" si="67"/>
        <v>0</v>
      </c>
      <c r="Q764" t="str">
        <f t="shared" si="68"/>
        <v>publishing</v>
      </c>
      <c r="R764" t="str">
        <f t="shared" si="69"/>
        <v>fiction</v>
      </c>
      <c r="S764" s="10">
        <f t="shared" si="70"/>
        <v>42690.52511574074</v>
      </c>
      <c r="T764" s="10">
        <f t="shared" si="71"/>
        <v>42707.916666666664</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41471.113518518512</v>
      </c>
      <c r="T765" s="10">
        <f t="shared" si="71"/>
        <v>41501.113518518512</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f t="shared" si="67"/>
        <v>0</v>
      </c>
      <c r="Q766" t="str">
        <f t="shared" si="68"/>
        <v>publishing</v>
      </c>
      <c r="R766" t="str">
        <f t="shared" si="69"/>
        <v>fiction</v>
      </c>
      <c r="S766" s="10">
        <f t="shared" si="70"/>
        <v>42226.839826388888</v>
      </c>
      <c r="T766" s="10">
        <f t="shared" si="71"/>
        <v>42256.839826388888</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41901.209305555552</v>
      </c>
      <c r="T767" s="10">
        <f t="shared" si="71"/>
        <v>41931.209305555552</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f t="shared" si="67"/>
        <v>0</v>
      </c>
      <c r="Q768" t="str">
        <f t="shared" si="68"/>
        <v>publishing</v>
      </c>
      <c r="R768" t="str">
        <f t="shared" si="69"/>
        <v>fiction</v>
      </c>
      <c r="S768" s="10">
        <f t="shared" si="70"/>
        <v>42021.45003472222</v>
      </c>
      <c r="T768" s="10">
        <f t="shared" si="71"/>
        <v>42051.45003472222</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42114.810300925928</v>
      </c>
      <c r="T769" s="10">
        <f t="shared" si="71"/>
        <v>42144.810300925928</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f t="shared" si="67"/>
        <v>0</v>
      </c>
      <c r="Q770" t="str">
        <f t="shared" si="68"/>
        <v>publishing</v>
      </c>
      <c r="R770" t="str">
        <f t="shared" si="69"/>
        <v>fiction</v>
      </c>
      <c r="S770" s="10">
        <f t="shared" si="70"/>
        <v>41593.873726851853</v>
      </c>
      <c r="T770" s="10">
        <f t="shared" si="71"/>
        <v>41623.873726851853</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IF(L771&lt;1,0,E771/L771)</f>
        <v>31.846153846153847</v>
      </c>
      <c r="Q771" t="str">
        <f t="shared" ref="Q771:Q834" si="74">LEFT(N771,SEARCH("/",N771)-1)</f>
        <v>publishing</v>
      </c>
      <c r="R771" t="str">
        <f t="shared" ref="R771:R834" si="75">RIGHT(N771,LEN(N771)-SEARCH("/",N771))</f>
        <v>fiction</v>
      </c>
      <c r="S771" s="10">
        <f t="shared" ref="S771:S834" si="76">(((J771/60)/60)/24)+DATE(1970,1,1)+(-8/24)</f>
        <v>41604.663124999999</v>
      </c>
      <c r="T771" s="10">
        <f t="shared" ref="T771:T834" si="77">(((I771/60)/60)/24)+DATE(1970,1,1)+(-8/24)</f>
        <v>41634.663124999999</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f t="shared" si="73"/>
        <v>0</v>
      </c>
      <c r="Q772" t="str">
        <f t="shared" si="74"/>
        <v>publishing</v>
      </c>
      <c r="R772" t="str">
        <f t="shared" si="75"/>
        <v>fiction</v>
      </c>
      <c r="S772" s="10">
        <f t="shared" si="76"/>
        <v>41289.666307870371</v>
      </c>
      <c r="T772" s="10">
        <f t="shared" si="77"/>
        <v>41329.666307870371</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42349.490763888891</v>
      </c>
      <c r="T773" s="10">
        <f t="shared" si="77"/>
        <v>42399.490763888891</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40067.723599537036</v>
      </c>
      <c r="T774" s="10">
        <f t="shared" si="77"/>
        <v>40117.832638888889</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42100.402604166658</v>
      </c>
      <c r="T775" s="10">
        <f t="shared" si="77"/>
        <v>42134.625694444439</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41663.446967592587</v>
      </c>
      <c r="T776" s="10">
        <f t="shared" si="77"/>
        <v>41693.446967592587</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40862.726793981477</v>
      </c>
      <c r="T777" s="10">
        <f t="shared" si="77"/>
        <v>40892.726793981477</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42250.352372685178</v>
      </c>
      <c r="T778" s="10">
        <f t="shared" si="77"/>
        <v>42287.874999999993</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41456.647881944438</v>
      </c>
      <c r="T779" s="10">
        <f t="shared" si="77"/>
        <v>41486.647881944438</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41729.368981481479</v>
      </c>
      <c r="T780" s="10">
        <f t="shared" si="77"/>
        <v>41759.368981481479</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40436.350752314815</v>
      </c>
      <c r="T781" s="10">
        <f t="shared" si="77"/>
        <v>40465.833333333328</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40636.340567129628</v>
      </c>
      <c r="T782" s="10">
        <f t="shared" si="77"/>
        <v>40666.340567129628</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41402.667523148149</v>
      </c>
      <c r="T783" s="10">
        <f t="shared" si="77"/>
        <v>41432.667523148149</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41116.424791666665</v>
      </c>
      <c r="T784" s="10">
        <f t="shared" si="77"/>
        <v>41146.424791666665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40987.440381944441</v>
      </c>
      <c r="T785" s="10">
        <f t="shared" si="77"/>
        <v>41026.583333333328</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41674.816192129627</v>
      </c>
      <c r="T786" s="10">
        <f t="shared" si="77"/>
        <v>41714.774525462963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41303.260590277772</v>
      </c>
      <c r="T787" s="10">
        <f t="shared" si="77"/>
        <v>41333.260590277772</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40982.722615740735</v>
      </c>
      <c r="T788" s="10">
        <f t="shared" si="77"/>
        <v>41040.32430555555</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41549.294282407405</v>
      </c>
      <c r="T789" s="10">
        <f t="shared" si="77"/>
        <v>41579.294282407405</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41058.673472222217</v>
      </c>
      <c r="T790" s="10">
        <f t="shared" si="77"/>
        <v>41096.832638888889</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41276.852777777778</v>
      </c>
      <c r="T791" s="10">
        <f t="shared" si="77"/>
        <v>41294.999305555553</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41275.714571759258</v>
      </c>
      <c r="T792" s="10">
        <f t="shared" si="77"/>
        <v>41305.714571759258</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41557.447291666664</v>
      </c>
      <c r="T793" s="10">
        <f t="shared" si="77"/>
        <v>41590.915972222218</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41555.540312500001</v>
      </c>
      <c r="T794" s="10">
        <f t="shared" si="77"/>
        <v>41585.581979166665</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41442.407916666663</v>
      </c>
      <c r="T795" s="10">
        <f t="shared" si="77"/>
        <v>41457.874305555553</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40735.781678240739</v>
      </c>
      <c r="T796" s="10">
        <f t="shared" si="77"/>
        <v>40791.379166666666</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40963.279699074068</v>
      </c>
      <c r="T797" s="10">
        <f t="shared" si="77"/>
        <v>41005.874305555553</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41502.549594907403</v>
      </c>
      <c r="T798" s="10">
        <f t="shared" si="77"/>
        <v>41532.548611111109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40996.660740740735</v>
      </c>
      <c r="T799" s="10">
        <f t="shared" si="77"/>
        <v>41027.833333333328</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41882.256793981483</v>
      </c>
      <c r="T800" s="10">
        <f t="shared" si="77"/>
        <v>41912.256793981483</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40996.333865740737</v>
      </c>
      <c r="T801" s="10">
        <f t="shared" si="77"/>
        <v>41026.333865740737</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41863.100162037037</v>
      </c>
      <c r="T802" s="10">
        <f t="shared" si="77"/>
        <v>41893.100162037037</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40695.462037037032</v>
      </c>
      <c r="T803" s="10">
        <f t="shared" si="77"/>
        <v>40725.462037037032</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41122.688935185186</v>
      </c>
      <c r="T804" s="10">
        <f t="shared" si="77"/>
        <v>41168.836805555555</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40665.616643518515</v>
      </c>
      <c r="T805" s="10">
        <f t="shared" si="77"/>
        <v>40691.708333333328</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40729.772291666668</v>
      </c>
      <c r="T806" s="10">
        <f t="shared" si="77"/>
        <v>40746.832638888889</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40690.489722222221</v>
      </c>
      <c r="T807" s="10">
        <f t="shared" si="77"/>
        <v>40740.625</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40763.358090277776</v>
      </c>
      <c r="T808" s="10">
        <f t="shared" si="77"/>
        <v>40793.358090277776</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42759.295266203706</v>
      </c>
      <c r="T809" s="10">
        <f t="shared" si="77"/>
        <v>42794.749999999993</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41961.767199074071</v>
      </c>
      <c r="T810" s="10">
        <f t="shared" si="77"/>
        <v>41994.874305555553</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41628.500347222223</v>
      </c>
      <c r="T811" s="10">
        <f t="shared" si="77"/>
        <v>41658.500347222223</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41122.722939814812</v>
      </c>
      <c r="T812" s="10">
        <f t="shared" si="77"/>
        <v>41152.722939814812</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41443.310208333329</v>
      </c>
      <c r="T813" s="10">
        <f t="shared" si="77"/>
        <v>41465.369444444441</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41281.684629629628</v>
      </c>
      <c r="T814" s="10">
        <f t="shared" si="77"/>
        <v>41334.248611111107</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41080.626909722218</v>
      </c>
      <c r="T815" s="10">
        <f t="shared" si="77"/>
        <v>41110.626909722218</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40679.409733796296</v>
      </c>
      <c r="T816" s="10">
        <f t="shared" si="77"/>
        <v>40694.419444444444</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41914.58452546296</v>
      </c>
      <c r="T817" s="10">
        <f t="shared" si="77"/>
        <v>41944.58452546296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41341.537534722222</v>
      </c>
      <c r="T818" s="10">
        <f t="shared" si="77"/>
        <v>41372.9375</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40925.266331018516</v>
      </c>
      <c r="T819" s="10">
        <f t="shared" si="77"/>
        <v>40978.874305555553</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41120.54954861111</v>
      </c>
      <c r="T820" s="10">
        <f t="shared" si="77"/>
        <v>41128.375694444439</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41619.664976851847</v>
      </c>
      <c r="T821" s="10">
        <f t="shared" si="77"/>
        <v>41628.863888888889</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41768.508587962962</v>
      </c>
      <c r="T822" s="10">
        <f t="shared" si="77"/>
        <v>41798.875</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42093.58871527778</v>
      </c>
      <c r="T823" s="10">
        <f t="shared" si="77"/>
        <v>42127.834027777775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41157.614004629628</v>
      </c>
      <c r="T824" s="10">
        <f t="shared" si="77"/>
        <v>41187.614004629628</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42055.639490740738</v>
      </c>
      <c r="T825" s="10">
        <f t="shared" si="77"/>
        <v>42085.597824074073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40249.908773148149</v>
      </c>
      <c r="T826" s="10">
        <f t="shared" si="77"/>
        <v>40285.957638888889</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41185.973194444443</v>
      </c>
      <c r="T827" s="10">
        <f t="shared" si="77"/>
        <v>41210.973194444443</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40972.705208333333</v>
      </c>
      <c r="T828" s="10">
        <f t="shared" si="77"/>
        <v>40993.663541666661</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40927.140127314815</v>
      </c>
      <c r="T829" s="10">
        <f t="shared" si="77"/>
        <v>40953.492361111108</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41072.71738425926</v>
      </c>
      <c r="T830" s="10">
        <f t="shared" si="77"/>
        <v>41085.35</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42504.468055555553</v>
      </c>
      <c r="T831" s="10">
        <f t="shared" si="77"/>
        <v>42564.468055555553</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41325.192418981482</v>
      </c>
      <c r="T832" s="10">
        <f t="shared" si="77"/>
        <v>41355.15075231481</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40996.313587962963</v>
      </c>
      <c r="T833" s="10">
        <f t="shared" si="77"/>
        <v>41026.313587962963</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40869.341840277775</v>
      </c>
      <c r="T834" s="10">
        <f t="shared" si="77"/>
        <v>40929.009027777778</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IF(L835&lt;1,0,E835/L835)</f>
        <v>148.78048780487805</v>
      </c>
      <c r="Q835" t="str">
        <f t="shared" ref="Q835:Q898" si="80">LEFT(N835,SEARCH("/",N835)-1)</f>
        <v>music</v>
      </c>
      <c r="R835" t="str">
        <f t="shared" ref="R835:R898" si="81">RIGHT(N835,LEN(N835)-SEARCH("/",N835))</f>
        <v>rock</v>
      </c>
      <c r="S835" s="10">
        <f t="shared" ref="S835:S898" si="82">(((J835/60)/60)/24)+DATE(1970,1,1)+(-8/24)</f>
        <v>41718.544849537036</v>
      </c>
      <c r="T835" s="10">
        <f t="shared" ref="T835:T898" si="83">(((I835/60)/60)/24)+DATE(1970,1,1)+(-8/24)</f>
        <v>41748.544849537036</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41422.489490740736</v>
      </c>
      <c r="T836" s="10">
        <f t="shared" si="83"/>
        <v>41455.832638888889</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41005.124513888884</v>
      </c>
      <c r="T837" s="10">
        <f t="shared" si="83"/>
        <v>41047.791666666664</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41523.723587962959</v>
      </c>
      <c r="T838" s="10">
        <f t="shared" si="83"/>
        <v>41553.723587962959</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41730.66506944444</v>
      </c>
      <c r="T839" s="10">
        <f t="shared" si="83"/>
        <v>41760.66506944444</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40895.564641203702</v>
      </c>
      <c r="T840" s="10">
        <f t="shared" si="83"/>
        <v>40925.564641203702</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41144.430046296293</v>
      </c>
      <c r="T841" s="10">
        <f t="shared" si="83"/>
        <v>41174.430046296293</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42606.893368055556</v>
      </c>
      <c r="T842" s="10">
        <f t="shared" si="83"/>
        <v>42636.893368055556</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41923.50535879629</v>
      </c>
      <c r="T843" s="10">
        <f t="shared" si="83"/>
        <v>41953.547025462954</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41526.259062500001</v>
      </c>
      <c r="T844" s="10">
        <f t="shared" si="83"/>
        <v>41560.832638888889</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42694.924537037034</v>
      </c>
      <c r="T845" s="10">
        <f t="shared" si="83"/>
        <v>42711.999999999993</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41905.351296296292</v>
      </c>
      <c r="T846" s="10">
        <f t="shared" si="83"/>
        <v>41943.874305555553</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42577.872638888883</v>
      </c>
      <c r="T847" s="10">
        <f t="shared" si="83"/>
        <v>42617.832638888889</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41694.058506944442</v>
      </c>
      <c r="T848" s="10">
        <f t="shared" si="83"/>
        <v>41708.25</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42165.465000000004</v>
      </c>
      <c r="T849" s="10">
        <f t="shared" si="83"/>
        <v>42195.465000000004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42078.458715277775</v>
      </c>
      <c r="T850" s="10">
        <f t="shared" si="83"/>
        <v>42108.458715277775</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42050.81555555555</v>
      </c>
      <c r="T851" s="10">
        <f t="shared" si="83"/>
        <v>42078.773888888885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42452.494409722225</v>
      </c>
      <c r="T852" s="10">
        <f t="shared" si="83"/>
        <v>42484.874305555553</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42522.546909722216</v>
      </c>
      <c r="T853" s="10">
        <f t="shared" si="83"/>
        <v>42582.489583333336</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42656.47216435185</v>
      </c>
      <c r="T854" s="10">
        <f t="shared" si="83"/>
        <v>42667.541666666664</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42021.49894675926</v>
      </c>
      <c r="T855" s="10">
        <f t="shared" si="83"/>
        <v>42051.49894675926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42701.879004629627</v>
      </c>
      <c r="T856" s="10">
        <f t="shared" si="83"/>
        <v>42731.879004629627</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42544.791863425926</v>
      </c>
      <c r="T857" s="10">
        <f t="shared" si="83"/>
        <v>42574.791863425926</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42608.978657407402</v>
      </c>
      <c r="T858" s="10">
        <f t="shared" si="83"/>
        <v>42668.458333333336</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42291.248043981475</v>
      </c>
      <c r="T859" s="10">
        <f t="shared" si="83"/>
        <v>42333.289710648147</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42079.412245370368</v>
      </c>
      <c r="T860" s="10">
        <f t="shared" si="83"/>
        <v>42109.624305555553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42128.486898148149</v>
      </c>
      <c r="T861" s="10">
        <f t="shared" si="83"/>
        <v>42158.666666666664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41570.149456018517</v>
      </c>
      <c r="T862" s="10">
        <f t="shared" si="83"/>
        <v>41600.191122685181</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42599.631990740738</v>
      </c>
      <c r="T863" s="10">
        <f t="shared" si="83"/>
        <v>42629.631990740738</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41559.221620370365</v>
      </c>
      <c r="T864" s="10">
        <f t="shared" si="83"/>
        <v>41589.263287037036</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40920.784328703703</v>
      </c>
      <c r="T865" s="10">
        <f t="shared" si="83"/>
        <v>40950.784328703703</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41540.773587962962</v>
      </c>
      <c r="T866" s="10">
        <f t="shared" si="83"/>
        <v>41563.082638888889</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41230.439780092594</v>
      </c>
      <c r="T867" s="10">
        <f t="shared" si="83"/>
        <v>41290.439780092594</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42025.304606481477</v>
      </c>
      <c r="T868" s="10">
        <f t="shared" si="83"/>
        <v>42063.298611111109</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40087.772060185183</v>
      </c>
      <c r="T869" s="10">
        <f t="shared" si="83"/>
        <v>40147.874305555553</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41615.694421296292</v>
      </c>
      <c r="T870" s="10">
        <f t="shared" si="83"/>
        <v>41645.694421296292</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41342.512233796297</v>
      </c>
      <c r="T871" s="10">
        <f t="shared" si="83"/>
        <v>41372.470567129625</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41487.688923611109</v>
      </c>
      <c r="T872" s="10">
        <f t="shared" si="83"/>
        <v>41517.688923611109</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41577.227951388886</v>
      </c>
      <c r="T873" s="10">
        <f t="shared" si="83"/>
        <v>41607.26961805555</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40567.492210648146</v>
      </c>
      <c r="T874" s="10">
        <f t="shared" si="83"/>
        <v>40612.492210648146</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41183.833796296298</v>
      </c>
      <c r="T875" s="10">
        <f t="shared" si="83"/>
        <v>41223.875462962962</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41368.250393518516</v>
      </c>
      <c r="T876" s="10">
        <f t="shared" si="83"/>
        <v>41398.250393518516</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f t="shared" si="79"/>
        <v>0</v>
      </c>
      <c r="Q877" t="str">
        <f t="shared" si="80"/>
        <v>music</v>
      </c>
      <c r="R877" t="str">
        <f t="shared" si="81"/>
        <v>jazz</v>
      </c>
      <c r="S877" s="10">
        <f t="shared" si="82"/>
        <v>42248.390405092585</v>
      </c>
      <c r="T877" s="10">
        <f t="shared" si="83"/>
        <v>42268.390405092585</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41276.163506944438</v>
      </c>
      <c r="T878" s="10">
        <f t="shared" si="83"/>
        <v>41309.163506944438</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41597.455555555556</v>
      </c>
      <c r="T879" s="10">
        <f t="shared" si="83"/>
        <v>41627.455555555556</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40504.899583333332</v>
      </c>
      <c r="T880" s="10">
        <f t="shared" si="83"/>
        <v>40534.899583333332</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41037.496585648143</v>
      </c>
      <c r="T881" s="10">
        <f t="shared" si="83"/>
        <v>41058.496585648143</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41178.987708333334</v>
      </c>
      <c r="T882" s="10">
        <f t="shared" si="83"/>
        <v>41211.987708333334</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40876.917662037034</v>
      </c>
      <c r="T883" s="10">
        <f t="shared" si="83"/>
        <v>40921.917662037034</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40759.527199074073</v>
      </c>
      <c r="T884" s="10">
        <f t="shared" si="83"/>
        <v>40792.527199074073</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42371.602256944439</v>
      </c>
      <c r="T885" s="10">
        <f t="shared" si="83"/>
        <v>42431.602256944439</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40981.469282407401</v>
      </c>
      <c r="T886" s="10">
        <f t="shared" si="83"/>
        <v>41040.771527777775</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42713.607766203706</v>
      </c>
      <c r="T887" s="10">
        <f t="shared" si="83"/>
        <v>42734.607766203706</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42603.537187499998</v>
      </c>
      <c r="T888" s="10">
        <f t="shared" si="83"/>
        <v>42628.537187499998</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f t="shared" si="79"/>
        <v>0</v>
      </c>
      <c r="Q889" t="str">
        <f t="shared" si="80"/>
        <v>music</v>
      </c>
      <c r="R889" t="str">
        <f t="shared" si="81"/>
        <v>indie rock</v>
      </c>
      <c r="S889" s="10">
        <f t="shared" si="82"/>
        <v>41026.62563657407</v>
      </c>
      <c r="T889" s="10">
        <f t="shared" si="83"/>
        <v>41056.62563657407</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40751.419965277775</v>
      </c>
      <c r="T890" s="10">
        <f t="shared" si="83"/>
        <v>40786.916666666664</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41887.450729166667</v>
      </c>
      <c r="T891" s="10">
        <f t="shared" si="83"/>
        <v>41917.450729166667</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41569.365497685183</v>
      </c>
      <c r="T892" s="10">
        <f t="shared" si="83"/>
        <v>41599.407164351847</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41841.698263888888</v>
      </c>
      <c r="T893" s="10">
        <f t="shared" si="83"/>
        <v>41871.698263888888</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40303.866701388884</v>
      </c>
      <c r="T894" s="10">
        <f t="shared" si="83"/>
        <v>40390.833333333328</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42065.564386574071</v>
      </c>
      <c r="T895" s="10">
        <f t="shared" si="83"/>
        <v>42095.522719907407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42496.648263888892</v>
      </c>
      <c r="T896" s="10">
        <f t="shared" si="83"/>
        <v>42526.648263888892</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40430.794317129628</v>
      </c>
      <c r="T897" s="10">
        <f t="shared" si="83"/>
        <v>40475.794317129628</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42218.539652777778</v>
      </c>
      <c r="T898" s="10">
        <f t="shared" si="83"/>
        <v>42243.833333333336</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f t="shared" ref="P899:P962" si="85">IF(L899&lt;1,0,E899/L899)</f>
        <v>0</v>
      </c>
      <c r="Q899" t="str">
        <f t="shared" ref="Q899:Q962" si="86">LEFT(N899,SEARCH("/",N899)-1)</f>
        <v>music</v>
      </c>
      <c r="R899" t="str">
        <f t="shared" ref="R899:R962" si="87">RIGHT(N899,LEN(N899)-SEARCH("/",N899))</f>
        <v>indie rock</v>
      </c>
      <c r="S899" s="10">
        <f t="shared" ref="S899:S962" si="88">(((J899/60)/60)/24)+DATE(1970,1,1)+(-8/24)</f>
        <v>41211.355416666665</v>
      </c>
      <c r="T899" s="10">
        <f t="shared" ref="T899:T962" si="89">(((I899/60)/60)/24)+DATE(1970,1,1)+(-8/24)</f>
        <v>41241.39708333333</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40878.424884259257</v>
      </c>
      <c r="T900" s="10">
        <f t="shared" si="89"/>
        <v>40923.424884259257</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40645.765763888885</v>
      </c>
      <c r="T901" s="10">
        <f t="shared" si="89"/>
        <v>40690.765763888885</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42429.516226851854</v>
      </c>
      <c r="T902" s="10">
        <f t="shared" si="89"/>
        <v>42459.474560185183</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f t="shared" si="85"/>
        <v>0</v>
      </c>
      <c r="Q903" t="str">
        <f t="shared" si="86"/>
        <v>music</v>
      </c>
      <c r="R903" t="str">
        <f t="shared" si="87"/>
        <v>jazz</v>
      </c>
      <c r="S903" s="10">
        <f t="shared" si="88"/>
        <v>40291.478171296294</v>
      </c>
      <c r="T903" s="10">
        <f t="shared" si="89"/>
        <v>40337.46597222222</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41829.632199074069</v>
      </c>
      <c r="T904" s="10">
        <f t="shared" si="89"/>
        <v>41881.3125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41149.462731481479</v>
      </c>
      <c r="T905" s="10">
        <f t="shared" si="89"/>
        <v>41174.767361111109</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42341.74695601852</v>
      </c>
      <c r="T906" s="10">
        <f t="shared" si="89"/>
        <v>42371.74695601852</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40506.906550925924</v>
      </c>
      <c r="T907" s="10">
        <f t="shared" si="89"/>
        <v>40566.906550925924</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f t="shared" si="85"/>
        <v>0</v>
      </c>
      <c r="Q908" t="str">
        <f t="shared" si="86"/>
        <v>music</v>
      </c>
      <c r="R908" t="str">
        <f t="shared" si="87"/>
        <v>jazz</v>
      </c>
      <c r="S908" s="10">
        <f t="shared" si="88"/>
        <v>41680.856365740736</v>
      </c>
      <c r="T908" s="10">
        <f t="shared" si="89"/>
        <v>41710.814699074072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f t="shared" si="85"/>
        <v>0</v>
      </c>
      <c r="Q909" t="str">
        <f t="shared" si="86"/>
        <v>music</v>
      </c>
      <c r="R909" t="str">
        <f t="shared" si="87"/>
        <v>jazz</v>
      </c>
      <c r="S909" s="10">
        <f t="shared" si="88"/>
        <v>40766.8590625</v>
      </c>
      <c r="T909" s="10">
        <f t="shared" si="89"/>
        <v>40796.8590625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f t="shared" si="85"/>
        <v>0</v>
      </c>
      <c r="Q910" t="str">
        <f t="shared" si="86"/>
        <v>music</v>
      </c>
      <c r="R910" t="str">
        <f t="shared" si="87"/>
        <v>jazz</v>
      </c>
      <c r="S910" s="10">
        <f t="shared" si="88"/>
        <v>40340.468229166661</v>
      </c>
      <c r="T910" s="10">
        <f t="shared" si="89"/>
        <v>40385.874305555553</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41081.356944444444</v>
      </c>
      <c r="T911" s="10">
        <f t="shared" si="89"/>
        <v>41112.833333333328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42737.212025462963</v>
      </c>
      <c r="T912" s="10">
        <f t="shared" si="89"/>
        <v>42797.212025462963</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f t="shared" si="85"/>
        <v>0</v>
      </c>
      <c r="Q913" t="str">
        <f t="shared" si="86"/>
        <v>music</v>
      </c>
      <c r="R913" t="str">
        <f t="shared" si="87"/>
        <v>jazz</v>
      </c>
      <c r="S913" s="10">
        <f t="shared" si="88"/>
        <v>41641.671817129631</v>
      </c>
      <c r="T913" s="10">
        <f t="shared" si="89"/>
        <v>41662.671817129631</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41193.776006944441</v>
      </c>
      <c r="T914" s="10">
        <f t="shared" si="89"/>
        <v>41253.817673611105</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41003.805775462963</v>
      </c>
      <c r="T915" s="10">
        <f t="shared" si="89"/>
        <v>41033.805775462963</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f t="shared" si="85"/>
        <v>0</v>
      </c>
      <c r="Q916" t="str">
        <f t="shared" si="86"/>
        <v>music</v>
      </c>
      <c r="R916" t="str">
        <f t="shared" si="87"/>
        <v>jazz</v>
      </c>
      <c r="S916" s="10">
        <f t="shared" si="88"/>
        <v>41116.429942129631</v>
      </c>
      <c r="T916" s="10">
        <f t="shared" si="89"/>
        <v>41146.429942129631</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40937.346226851849</v>
      </c>
      <c r="T917" s="10">
        <f t="shared" si="89"/>
        <v>40968.874305555553</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f t="shared" si="85"/>
        <v>0</v>
      </c>
      <c r="Q918" t="str">
        <f t="shared" si="86"/>
        <v>music</v>
      </c>
      <c r="R918" t="str">
        <f t="shared" si="87"/>
        <v>jazz</v>
      </c>
      <c r="S918" s="10">
        <f t="shared" si="88"/>
        <v>40434.520069444443</v>
      </c>
      <c r="T918" s="10">
        <f t="shared" si="89"/>
        <v>40472.875</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41802.610300925924</v>
      </c>
      <c r="T919" s="10">
        <f t="shared" si="89"/>
        <v>41833.770833333328</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41944.582881944443</v>
      </c>
      <c r="T920" s="10">
        <f t="shared" si="89"/>
        <v>41974.624548611107</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41227.308391203704</v>
      </c>
      <c r="T921" s="10">
        <f t="shared" si="89"/>
        <v>41262.308391203704</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f t="shared" si="85"/>
        <v>0</v>
      </c>
      <c r="Q922" t="str">
        <f t="shared" si="86"/>
        <v>music</v>
      </c>
      <c r="R922" t="str">
        <f t="shared" si="87"/>
        <v>jazz</v>
      </c>
      <c r="S922" s="10">
        <f t="shared" si="88"/>
        <v>41562.338217592594</v>
      </c>
      <c r="T922" s="10">
        <f t="shared" si="89"/>
        <v>41592.379884259259</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40846.837685185179</v>
      </c>
      <c r="T923" s="10">
        <f t="shared" si="89"/>
        <v>40888.879351851851</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41878.19667824074</v>
      </c>
      <c r="T924" s="10">
        <f t="shared" si="89"/>
        <v>41913.19667824074</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41934.626423611109</v>
      </c>
      <c r="T925" s="10">
        <f t="shared" si="89"/>
        <v>41964.668090277781</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41288.609594907408</v>
      </c>
      <c r="T926" s="10">
        <f t="shared" si="89"/>
        <v>41318.609594907408</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41575.547581018516</v>
      </c>
      <c r="T927" s="10">
        <f t="shared" si="89"/>
        <v>41605.58924768518</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f t="shared" si="85"/>
        <v>0</v>
      </c>
      <c r="Q928" t="str">
        <f t="shared" si="86"/>
        <v>music</v>
      </c>
      <c r="R928" t="str">
        <f t="shared" si="87"/>
        <v>jazz</v>
      </c>
      <c r="S928" s="10">
        <f t="shared" si="88"/>
        <v>40337.686689814815</v>
      </c>
      <c r="T928" s="10">
        <f t="shared" si="89"/>
        <v>40367.611111111109</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f t="shared" si="85"/>
        <v>0</v>
      </c>
      <c r="Q929" t="str">
        <f t="shared" si="86"/>
        <v>music</v>
      </c>
      <c r="R929" t="str">
        <f t="shared" si="87"/>
        <v>jazz</v>
      </c>
      <c r="S929" s="10">
        <f t="shared" si="88"/>
        <v>41013.489525462959</v>
      </c>
      <c r="T929" s="10">
        <f t="shared" si="89"/>
        <v>41043.489525462959</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41180.529085648144</v>
      </c>
      <c r="T930" s="10">
        <f t="shared" si="89"/>
        <v>41230.666666666664</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f t="shared" si="85"/>
        <v>0</v>
      </c>
      <c r="Q931" t="str">
        <f t="shared" si="86"/>
        <v>music</v>
      </c>
      <c r="R931" t="str">
        <f t="shared" si="87"/>
        <v>jazz</v>
      </c>
      <c r="S931" s="10">
        <f t="shared" si="88"/>
        <v>40977.904733796291</v>
      </c>
      <c r="T931" s="10">
        <f t="shared" si="89"/>
        <v>41007.863067129627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40312.582245370366</v>
      </c>
      <c r="T932" s="10">
        <f t="shared" si="89"/>
        <v>40354.563888888886</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41680.026643518519</v>
      </c>
      <c r="T933" s="10">
        <f t="shared" si="89"/>
        <v>41714.583333333328</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41310.635937499996</v>
      </c>
      <c r="T934" s="10">
        <f t="shared" si="89"/>
        <v>41355.594270833331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41710.835752314815</v>
      </c>
      <c r="T935" s="10">
        <f t="shared" si="89"/>
        <v>41770.835752314815</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41733.403749999998</v>
      </c>
      <c r="T936" s="10">
        <f t="shared" si="89"/>
        <v>41762.916666666664</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42368.000335648147</v>
      </c>
      <c r="T937" s="10">
        <f t="shared" si="89"/>
        <v>42398.000335648147</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f t="shared" si="85"/>
        <v>0</v>
      </c>
      <c r="Q938" t="str">
        <f t="shared" si="86"/>
        <v>music</v>
      </c>
      <c r="R938" t="str">
        <f t="shared" si="87"/>
        <v>jazz</v>
      </c>
      <c r="S938" s="10">
        <f t="shared" si="88"/>
        <v>40882.690844907404</v>
      </c>
      <c r="T938" s="10">
        <f t="shared" si="89"/>
        <v>40926.5</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41551.464780092589</v>
      </c>
      <c r="T939" s="10">
        <f t="shared" si="89"/>
        <v>41581.50644675926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41124.14638888889</v>
      </c>
      <c r="T940" s="10">
        <f t="shared" si="89"/>
        <v>41154.14638888889</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41416.429837962962</v>
      </c>
      <c r="T941" s="10">
        <f t="shared" si="89"/>
        <v>41455.498611111107</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42181.675069444442</v>
      </c>
      <c r="T942" s="10">
        <f t="shared" si="89"/>
        <v>42226.675069444442</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42745.763252314813</v>
      </c>
      <c r="T943" s="10">
        <f t="shared" si="89"/>
        <v>42775.763252314813</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42382.509953703695</v>
      </c>
      <c r="T944" s="10">
        <f t="shared" si="89"/>
        <v>42418.509953703695</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42673.334548611114</v>
      </c>
      <c r="T945" s="10">
        <f t="shared" si="89"/>
        <v>42703.376215277771</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42444.250578703701</v>
      </c>
      <c r="T946" s="10">
        <f t="shared" si="89"/>
        <v>42478.249999999993</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42732.539652777778</v>
      </c>
      <c r="T947" s="10">
        <f t="shared" si="89"/>
        <v>42784.665972222218</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42592.417222222219</v>
      </c>
      <c r="T948" s="10">
        <f t="shared" si="89"/>
        <v>42622.417222222219</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f t="shared" si="85"/>
        <v>0</v>
      </c>
      <c r="Q949" t="str">
        <f t="shared" si="86"/>
        <v>technology</v>
      </c>
      <c r="R949" t="str">
        <f t="shared" si="87"/>
        <v>wearables</v>
      </c>
      <c r="S949" s="10">
        <f t="shared" si="88"/>
        <v>42491.44798611111</v>
      </c>
      <c r="T949" s="10">
        <f t="shared" si="89"/>
        <v>42551.44798611111</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42411.494953703703</v>
      </c>
      <c r="T950" s="10">
        <f t="shared" si="89"/>
        <v>42441.494953703703</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42360.710370370369</v>
      </c>
      <c r="T951" s="10">
        <f t="shared" si="89"/>
        <v>42420.710370370369</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42356.41737268518</v>
      </c>
      <c r="T952" s="10">
        <f t="shared" si="89"/>
        <v>42386.41737268518</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42480.32027777777</v>
      </c>
      <c r="T953" s="10">
        <f t="shared" si="89"/>
        <v>42525.32027777777</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42662.280231481483</v>
      </c>
      <c r="T954" s="10">
        <f t="shared" si="89"/>
        <v>42692.321898148148</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41998.831006944441</v>
      </c>
      <c r="T955" s="10">
        <f t="shared" si="89"/>
        <v>42028.831006944441</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42194.500451388885</v>
      </c>
      <c r="T956" s="10">
        <f t="shared" si="89"/>
        <v>42236.500451388885</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42585.961805555555</v>
      </c>
      <c r="T957" s="10">
        <f t="shared" si="89"/>
        <v>42625.961805555555</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42060.580543981479</v>
      </c>
      <c r="T958" s="10">
        <f t="shared" si="89"/>
        <v>42120.538877314808</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42660.219131944446</v>
      </c>
      <c r="T959" s="10">
        <f t="shared" si="89"/>
        <v>42691.260798611103</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42082.469479166662</v>
      </c>
      <c r="T960" s="10">
        <f t="shared" si="89"/>
        <v>42103.874305555553</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41992.84103009259</v>
      </c>
      <c r="T961" s="10">
        <f t="shared" si="89"/>
        <v>42022.84103009259</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42766.29346064815</v>
      </c>
      <c r="T962" s="10">
        <f t="shared" si="89"/>
        <v>42808.251793981479</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IF(L963&lt;1,0,E963/L963)</f>
        <v>364.35454545454547</v>
      </c>
      <c r="Q963" t="str">
        <f t="shared" ref="Q963:Q1026" si="92">LEFT(N963,SEARCH("/",N963)-1)</f>
        <v>technology</v>
      </c>
      <c r="R963" t="str">
        <f t="shared" ref="R963:R1026" si="93">RIGHT(N963,LEN(N963)-SEARCH("/",N963))</f>
        <v>wearables</v>
      </c>
      <c r="S963" s="10">
        <f t="shared" ref="S963:S1026" si="94">(((J963/60)/60)/24)+DATE(1970,1,1)+(-8/24)</f>
        <v>42740.360358796293</v>
      </c>
      <c r="T963" s="10">
        <f t="shared" ref="T963:T1026" si="95">(((I963/60)/60)/24)+DATE(1970,1,1)+(-8/24)</f>
        <v>42786.458333333336</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42373.379085648143</v>
      </c>
      <c r="T964" s="10">
        <f t="shared" si="95"/>
        <v>42411.379085648143</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42625.302303240744</v>
      </c>
      <c r="T965" s="10">
        <f t="shared" si="95"/>
        <v>42660.302303240744</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42208.295358796291</v>
      </c>
      <c r="T966" s="10">
        <f t="shared" si="95"/>
        <v>42248.295358796291</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42636.683402777773</v>
      </c>
      <c r="T967" s="10">
        <f t="shared" si="95"/>
        <v>42668.832638888889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42619.302453703705</v>
      </c>
      <c r="T968" s="10">
        <f t="shared" si="95"/>
        <v>42649.302453703705</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42421.920995370368</v>
      </c>
      <c r="T969" s="10">
        <f t="shared" si="95"/>
        <v>42481.879328703704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41836.514282407406</v>
      </c>
      <c r="T970" s="10">
        <f t="shared" si="95"/>
        <v>41866.514282407406</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42741.969988425924</v>
      </c>
      <c r="T971" s="10">
        <f t="shared" si="95"/>
        <v>42774.969988425924</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42720.887187499997</v>
      </c>
      <c r="T972" s="10">
        <f t="shared" si="95"/>
        <v>42757.874305555553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42111.375694444439</v>
      </c>
      <c r="T973" s="10">
        <f t="shared" si="95"/>
        <v>42156.375694444439</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41856.532384259255</v>
      </c>
      <c r="T974" s="10">
        <f t="shared" si="95"/>
        <v>41885.957638888889</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42256.681631944441</v>
      </c>
      <c r="T975" s="10">
        <f t="shared" si="95"/>
        <v>42316.723298611112</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42424.416157407402</v>
      </c>
      <c r="T976" s="10">
        <f t="shared" si="95"/>
        <v>42454.374490740738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42489.363252314812</v>
      </c>
      <c r="T977" s="10">
        <f t="shared" si="95"/>
        <v>42549.363252314812</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42184.725659722222</v>
      </c>
      <c r="T978" s="10">
        <f t="shared" si="95"/>
        <v>42229.725659722222</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42391.608761574076</v>
      </c>
      <c r="T979" s="10">
        <f t="shared" si="95"/>
        <v>42421.608761574076</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42394.975706018515</v>
      </c>
      <c r="T980" s="10">
        <f t="shared" si="95"/>
        <v>42424.975706018515</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42506.083657407398</v>
      </c>
      <c r="T981" s="10">
        <f t="shared" si="95"/>
        <v>42541.457638888889</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41928.570856481478</v>
      </c>
      <c r="T982" s="10">
        <f t="shared" si="95"/>
        <v>41973.612523148149</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41830.613680555551</v>
      </c>
      <c r="T983" s="10">
        <f t="shared" si="95"/>
        <v>41860.613680555551</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42615.419976851852</v>
      </c>
      <c r="T984" s="10">
        <f t="shared" si="95"/>
        <v>42645.419976851852</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42574.334317129629</v>
      </c>
      <c r="T985" s="10">
        <f t="shared" si="95"/>
        <v>42605.537499999999</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42060.782499999994</v>
      </c>
      <c r="T986" s="10">
        <f t="shared" si="95"/>
        <v>42090.740833333337</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42339.634375000001</v>
      </c>
      <c r="T987" s="10">
        <f t="shared" si="95"/>
        <v>42369.624999999993</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42324.434027777774</v>
      </c>
      <c r="T988" s="10">
        <f t="shared" si="95"/>
        <v>42378.666666666664</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41772.961226851847</v>
      </c>
      <c r="T989" s="10">
        <f t="shared" si="95"/>
        <v>41812.961226851847</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f t="shared" si="91"/>
        <v>0</v>
      </c>
      <c r="Q990" t="str">
        <f t="shared" si="92"/>
        <v>technology</v>
      </c>
      <c r="R990" t="str">
        <f t="shared" si="93"/>
        <v>wearables</v>
      </c>
      <c r="S990" s="10">
        <f t="shared" si="94"/>
        <v>42614.023437499993</v>
      </c>
      <c r="T990" s="10">
        <f t="shared" si="95"/>
        <v>42644.023437499993</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42611.600636574069</v>
      </c>
      <c r="T991" s="10">
        <f t="shared" si="95"/>
        <v>42641.600636574069</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41855.450972222221</v>
      </c>
      <c r="T992" s="10">
        <f t="shared" si="95"/>
        <v>41885.450972222221</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42538.423472222225</v>
      </c>
      <c r="T993" s="10">
        <f t="shared" si="95"/>
        <v>42563.45208333333</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42437.59165509259</v>
      </c>
      <c r="T994" s="10">
        <f t="shared" si="95"/>
        <v>42497.549988425926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42652.631574074076</v>
      </c>
      <c r="T995" s="10">
        <f t="shared" si="95"/>
        <v>42685.874999999993</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41920.929745370369</v>
      </c>
      <c r="T996" s="10">
        <f t="shared" si="95"/>
        <v>41973.624305555553</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41947.607407407406</v>
      </c>
      <c r="T997" s="10">
        <f t="shared" si="95"/>
        <v>41972.333333333336</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41817.533101851848</v>
      </c>
      <c r="T998" s="10">
        <f t="shared" si="95"/>
        <v>41847.310416666667</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41940.769641203704</v>
      </c>
      <c r="T999" s="10">
        <f t="shared" si="95"/>
        <v>41970.811307870368</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42281.835659722223</v>
      </c>
      <c r="T1000" s="10">
        <f t="shared" si="95"/>
        <v>42326.877326388887</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41925.966319444444</v>
      </c>
      <c r="T1001" s="10">
        <f t="shared" si="95"/>
        <v>41956.001388888886</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42748.726388888892</v>
      </c>
      <c r="T1002" s="10">
        <f t="shared" si="95"/>
        <v>42808.68472222222</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42720.386724537035</v>
      </c>
      <c r="T1003" s="10">
        <f t="shared" si="95"/>
        <v>42765.386724537035</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42325.350856481477</v>
      </c>
      <c r="T1004" s="10">
        <f t="shared" si="95"/>
        <v>42354.915972222218</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42780.375706018516</v>
      </c>
      <c r="T1005" s="10">
        <f t="shared" si="95"/>
        <v>42810.334039351852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42388.3753125</v>
      </c>
      <c r="T1006" s="10">
        <f t="shared" si="95"/>
        <v>42418.3753125</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42276.291469907403</v>
      </c>
      <c r="T1007" s="10">
        <f t="shared" si="95"/>
        <v>42307.291469907403</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41976.70685185185</v>
      </c>
      <c r="T1008" s="10">
        <f t="shared" si="95"/>
        <v>41984.96597222222</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42676.2502662037</v>
      </c>
      <c r="T1009" s="10">
        <f t="shared" si="95"/>
        <v>42718.291932870365</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42702.475868055553</v>
      </c>
      <c r="T1010" s="10">
        <f t="shared" si="95"/>
        <v>42732.475868055553</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42510.271365740737</v>
      </c>
      <c r="T1011" s="10">
        <f t="shared" si="95"/>
        <v>42540.271365740737</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42561.496087962958</v>
      </c>
      <c r="T1012" s="10">
        <f t="shared" si="95"/>
        <v>42617.790972222218</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41946.564756944441</v>
      </c>
      <c r="T1013" s="10">
        <f t="shared" si="95"/>
        <v>41991.564756944441</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42714.107083333329</v>
      </c>
      <c r="T1014" s="10">
        <f t="shared" si="95"/>
        <v>42759.107083333329</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42339.500648148147</v>
      </c>
      <c r="T1015" s="10">
        <f t="shared" si="95"/>
        <v>42367.499999999993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41954.66915509259</v>
      </c>
      <c r="T1016" s="10">
        <f t="shared" si="95"/>
        <v>42004.66915509259</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42303.545081018521</v>
      </c>
      <c r="T1017" s="10">
        <f t="shared" si="95"/>
        <v>42333.586747685178</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42421.773796296293</v>
      </c>
      <c r="T1018" s="10">
        <f t="shared" si="95"/>
        <v>42466.732129629621</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42289.341840277775</v>
      </c>
      <c r="T1019" s="10">
        <f t="shared" si="95"/>
        <v>42329.383506944439</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42535.158946759257</v>
      </c>
      <c r="T1020" s="10">
        <f t="shared" si="95"/>
        <v>42565.158946759257</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42009.640613425923</v>
      </c>
      <c r="T1021" s="10">
        <f t="shared" si="95"/>
        <v>42039.640613425923</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42126.736215277771</v>
      </c>
      <c r="T1022" s="10">
        <f t="shared" si="95"/>
        <v>42156.699305555558</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42270.918645833335</v>
      </c>
      <c r="T1023" s="10">
        <f t="shared" si="95"/>
        <v>42293.833333333336</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42111.313391203708</v>
      </c>
      <c r="T1024" s="10">
        <f t="shared" si="95"/>
        <v>42141.313391203708</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42145.586354166669</v>
      </c>
      <c r="T1025" s="10">
        <f t="shared" si="95"/>
        <v>42175.586354166669</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42370.247256944444</v>
      </c>
      <c r="T1026" s="10">
        <f t="shared" si="95"/>
        <v>42400.247256944444</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IF(L1027&lt;1,0,E1027/L1027)</f>
        <v>71.848571428571432</v>
      </c>
      <c r="Q1027" t="str">
        <f t="shared" ref="Q1027:Q1090" si="98">LEFT(N1027,SEARCH("/",N1027)-1)</f>
        <v>music</v>
      </c>
      <c r="R1027" t="str">
        <f t="shared" ref="R1027:R1090" si="99">RIGHT(N1027,LEN(N1027)-SEARCH("/",N1027))</f>
        <v>electronic music</v>
      </c>
      <c r="S1027" s="10">
        <f t="shared" ref="S1027:S1090" si="100">(((J1027/60)/60)/24)+DATE(1970,1,1)+(-8/24)</f>
        <v>42049.500428240739</v>
      </c>
      <c r="T1027" s="10">
        <f t="shared" ref="T1027:T1090" si="101">(((I1027/60)/60)/24)+DATE(1970,1,1)+(-8/24)</f>
        <v>42079.458761574067</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42426.074259259258</v>
      </c>
      <c r="T1028" s="10">
        <f t="shared" si="101"/>
        <v>42460.032592592594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41904.700775462959</v>
      </c>
      <c r="T1029" s="10">
        <f t="shared" si="101"/>
        <v>41934.700775462959</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42755.294039351851</v>
      </c>
      <c r="T1030" s="10">
        <f t="shared" si="101"/>
        <v>42800.499999999993</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42044.378553240742</v>
      </c>
      <c r="T1031" s="10">
        <f t="shared" si="101"/>
        <v>42098.582638888889</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42611.149872685179</v>
      </c>
      <c r="T1032" s="10">
        <f t="shared" si="101"/>
        <v>42625.149872685179</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42324.430671296293</v>
      </c>
      <c r="T1033" s="10">
        <f t="shared" si="101"/>
        <v>42354.430671296293</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42514.333622685182</v>
      </c>
      <c r="T1034" s="10">
        <f t="shared" si="101"/>
        <v>42544.333622685182</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42688.399074074077</v>
      </c>
      <c r="T1035" s="10">
        <f t="shared" si="101"/>
        <v>42716.399074074077</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42554.833379629628</v>
      </c>
      <c r="T1036" s="10">
        <f t="shared" si="101"/>
        <v>42586.832638888889</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42016.30810185185</v>
      </c>
      <c r="T1037" s="10">
        <f t="shared" si="101"/>
        <v>42046.30810185185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41249.115624999999</v>
      </c>
      <c r="T1038" s="10">
        <f t="shared" si="101"/>
        <v>41281</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42119.48914351852</v>
      </c>
      <c r="T1039" s="10">
        <f t="shared" si="101"/>
        <v>42141.874999999993</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42417.898414351854</v>
      </c>
      <c r="T1040" s="10">
        <f t="shared" si="101"/>
        <v>42447.856747685182</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42691.775995370372</v>
      </c>
      <c r="T1041" s="10">
        <f t="shared" si="101"/>
        <v>42716.999305555553</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42579.375104166662</v>
      </c>
      <c r="T1042" s="10">
        <f t="shared" si="101"/>
        <v>42609.375104166662</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f t="shared" si="97"/>
        <v>0</v>
      </c>
      <c r="Q1043" t="str">
        <f t="shared" si="98"/>
        <v>journalism</v>
      </c>
      <c r="R1043" t="str">
        <f t="shared" si="99"/>
        <v>audio</v>
      </c>
      <c r="S1043" s="10">
        <f t="shared" si="100"/>
        <v>41830.726759259262</v>
      </c>
      <c r="T1043" s="10">
        <f t="shared" si="101"/>
        <v>41850.726759259262</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41851.362824074073</v>
      </c>
      <c r="T1044" s="10">
        <f t="shared" si="101"/>
        <v>41894.083333333328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42113.919618055552</v>
      </c>
      <c r="T1045" s="10">
        <f t="shared" si="101"/>
        <v>42143.919618055552</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42011.592604166661</v>
      </c>
      <c r="T1046" s="10">
        <f t="shared" si="101"/>
        <v>42068.518749999996</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41844.541087962964</v>
      </c>
      <c r="T1047" s="10">
        <f t="shared" si="101"/>
        <v>41874.541087962964</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f t="shared" si="97"/>
        <v>0</v>
      </c>
      <c r="Q1048" t="str">
        <f t="shared" si="98"/>
        <v>journalism</v>
      </c>
      <c r="R1048" t="str">
        <f t="shared" si="99"/>
        <v>audio</v>
      </c>
      <c r="S1048" s="10">
        <f t="shared" si="100"/>
        <v>42319.518055555549</v>
      </c>
      <c r="T1048" s="10">
        <f t="shared" si="101"/>
        <v>42364.518055555549</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41918.485127314809</v>
      </c>
      <c r="T1049" s="10">
        <f t="shared" si="101"/>
        <v>41948.52679398148</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42597.719780092586</v>
      </c>
      <c r="T1050" s="10">
        <f t="shared" si="101"/>
        <v>42637.719780092586</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f t="shared" si="97"/>
        <v>0</v>
      </c>
      <c r="Q1051" t="str">
        <f t="shared" si="98"/>
        <v>journalism</v>
      </c>
      <c r="R1051" t="str">
        <f t="shared" si="99"/>
        <v>audio</v>
      </c>
      <c r="S1051" s="10">
        <f t="shared" si="100"/>
        <v>42382.097743055558</v>
      </c>
      <c r="T1051" s="10">
        <f t="shared" si="101"/>
        <v>42412.097743055558</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f t="shared" si="97"/>
        <v>0</v>
      </c>
      <c r="Q1052" t="str">
        <f t="shared" si="98"/>
        <v>journalism</v>
      </c>
      <c r="R1052" t="str">
        <f t="shared" si="99"/>
        <v>audio</v>
      </c>
      <c r="S1052" s="10">
        <f t="shared" si="100"/>
        <v>42231.463854166665</v>
      </c>
      <c r="T1052" s="10">
        <f t="shared" si="101"/>
        <v>42261.463854166665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f t="shared" si="97"/>
        <v>0</v>
      </c>
      <c r="Q1053" t="str">
        <f t="shared" si="98"/>
        <v>journalism</v>
      </c>
      <c r="R1053" t="str">
        <f t="shared" si="99"/>
        <v>audio</v>
      </c>
      <c r="S1053" s="10">
        <f t="shared" si="100"/>
        <v>41849.680844907409</v>
      </c>
      <c r="T1053" s="10">
        <f t="shared" si="101"/>
        <v>41877.680844907409</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f t="shared" si="97"/>
        <v>0</v>
      </c>
      <c r="Q1054" t="str">
        <f t="shared" si="98"/>
        <v>journalism</v>
      </c>
      <c r="R1054" t="str">
        <f t="shared" si="99"/>
        <v>audio</v>
      </c>
      <c r="S1054" s="10">
        <f t="shared" si="100"/>
        <v>42483.464062499996</v>
      </c>
      <c r="T1054" s="10">
        <f t="shared" si="101"/>
        <v>42527.506249999999</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42774.839490740742</v>
      </c>
      <c r="T1055" s="10">
        <f t="shared" si="101"/>
        <v>42799.839490740742</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f t="shared" si="97"/>
        <v>0</v>
      </c>
      <c r="Q1056" t="str">
        <f t="shared" si="98"/>
        <v>journalism</v>
      </c>
      <c r="R1056" t="str">
        <f t="shared" si="99"/>
        <v>audio</v>
      </c>
      <c r="S1056" s="10">
        <f t="shared" si="100"/>
        <v>41831.518506944441</v>
      </c>
      <c r="T1056" s="10">
        <f t="shared" si="101"/>
        <v>41861.583333333328</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f t="shared" si="97"/>
        <v>0</v>
      </c>
      <c r="Q1057" t="str">
        <f t="shared" si="98"/>
        <v>journalism</v>
      </c>
      <c r="R1057" t="str">
        <f t="shared" si="99"/>
        <v>audio</v>
      </c>
      <c r="S1057" s="10">
        <f t="shared" si="100"/>
        <v>42406.659085648142</v>
      </c>
      <c r="T1057" s="10">
        <f t="shared" si="101"/>
        <v>42436.659085648142</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f t="shared" si="97"/>
        <v>0</v>
      </c>
      <c r="Q1058" t="str">
        <f t="shared" si="98"/>
        <v>journalism</v>
      </c>
      <c r="R1058" t="str">
        <f t="shared" si="99"/>
        <v>audio</v>
      </c>
      <c r="S1058" s="10">
        <f t="shared" si="100"/>
        <v>42058.386307870365</v>
      </c>
      <c r="T1058" s="10">
        <f t="shared" si="101"/>
        <v>42118.344641203708</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f t="shared" si="97"/>
        <v>0</v>
      </c>
      <c r="Q1059" t="str">
        <f t="shared" si="98"/>
        <v>journalism</v>
      </c>
      <c r="R1059" t="str">
        <f t="shared" si="99"/>
        <v>audio</v>
      </c>
      <c r="S1059" s="10">
        <f t="shared" si="100"/>
        <v>42678.537997685176</v>
      </c>
      <c r="T1059" s="10">
        <f t="shared" si="101"/>
        <v>42708.579664351848</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f t="shared" si="97"/>
        <v>0</v>
      </c>
      <c r="Q1060" t="str">
        <f t="shared" si="98"/>
        <v>journalism</v>
      </c>
      <c r="R1060" t="str">
        <f t="shared" si="99"/>
        <v>audio</v>
      </c>
      <c r="S1060" s="10">
        <f t="shared" si="100"/>
        <v>42047.567627314813</v>
      </c>
      <c r="T1060" s="10">
        <f t="shared" si="101"/>
        <v>42088.666666666664</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f t="shared" si="97"/>
        <v>0</v>
      </c>
      <c r="Q1061" t="str">
        <f t="shared" si="98"/>
        <v>journalism</v>
      </c>
      <c r="R1061" t="str">
        <f t="shared" si="99"/>
        <v>audio</v>
      </c>
      <c r="S1061" s="10">
        <f t="shared" si="100"/>
        <v>42046.456666666665</v>
      </c>
      <c r="T1061" s="10">
        <f t="shared" si="101"/>
        <v>42076.415000000001</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42079.579780092587</v>
      </c>
      <c r="T1062" s="10">
        <f t="shared" si="101"/>
        <v>42109.579780092587</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f t="shared" si="97"/>
        <v>0</v>
      </c>
      <c r="Q1063" t="str">
        <f t="shared" si="98"/>
        <v>journalism</v>
      </c>
      <c r="R1063" t="str">
        <f t="shared" si="99"/>
        <v>audio</v>
      </c>
      <c r="S1063" s="10">
        <f t="shared" si="100"/>
        <v>42431.943379629629</v>
      </c>
      <c r="T1063" s="10">
        <f t="shared" si="101"/>
        <v>42491.708333333336</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42556.473854166667</v>
      </c>
      <c r="T1064" s="10">
        <f t="shared" si="101"/>
        <v>42563.473854166667</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f t="shared" si="97"/>
        <v>0</v>
      </c>
      <c r="Q1065" t="str">
        <f t="shared" si="98"/>
        <v>journalism</v>
      </c>
      <c r="R1065" t="str">
        <f t="shared" si="99"/>
        <v>audio</v>
      </c>
      <c r="S1065" s="10">
        <f t="shared" si="100"/>
        <v>42582.697476851848</v>
      </c>
      <c r="T1065" s="10">
        <f t="shared" si="101"/>
        <v>42612.697476851848</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41416.894710648143</v>
      </c>
      <c r="T1066" s="10">
        <f t="shared" si="101"/>
        <v>41461.894710648143</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41661.047708333332</v>
      </c>
      <c r="T1067" s="10">
        <f t="shared" si="101"/>
        <v>41689.047708333332</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41445.629421296297</v>
      </c>
      <c r="T1068" s="10">
        <f t="shared" si="101"/>
        <v>41490.629421296297</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41599.522349537037</v>
      </c>
      <c r="T1069" s="10">
        <f t="shared" si="101"/>
        <v>41629.522349537037</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42440.037777777768</v>
      </c>
      <c r="T1070" s="10">
        <f t="shared" si="101"/>
        <v>42469.996111111112</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41571.896516203698</v>
      </c>
      <c r="T1071" s="10">
        <f t="shared" si="101"/>
        <v>41603.93818287037</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41162.678495370368</v>
      </c>
      <c r="T1072" s="10">
        <f t="shared" si="101"/>
        <v>41182.678495370368</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f t="shared" si="97"/>
        <v>0</v>
      </c>
      <c r="Q1073" t="str">
        <f t="shared" si="98"/>
        <v>games</v>
      </c>
      <c r="R1073" t="str">
        <f t="shared" si="99"/>
        <v>video games</v>
      </c>
      <c r="S1073" s="10">
        <f t="shared" si="100"/>
        <v>42295.420057870368</v>
      </c>
      <c r="T1073" s="10">
        <f t="shared" si="101"/>
        <v>42325.461724537039</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41645.498807870368</v>
      </c>
      <c r="T1074" s="10">
        <f t="shared" si="101"/>
        <v>41675.498807870368</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40802.631261574068</v>
      </c>
      <c r="T1075" s="10">
        <f t="shared" si="101"/>
        <v>40832.631261574068</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41612.839641203704</v>
      </c>
      <c r="T1076" s="10">
        <f t="shared" si="101"/>
        <v>41642.839641203704</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41005.570787037032</v>
      </c>
      <c r="T1077" s="10">
        <f t="shared" si="101"/>
        <v>41035.570787037032</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41838.044560185182</v>
      </c>
      <c r="T1078" s="10">
        <f t="shared" si="101"/>
        <v>41893.044560185182</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42352.833460648144</v>
      </c>
      <c r="T1079" s="10">
        <f t="shared" si="101"/>
        <v>42382.833460648144</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40700.862511574072</v>
      </c>
      <c r="T1080" s="10">
        <f t="shared" si="101"/>
        <v>40745.862511574072</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42479.23305555556</v>
      </c>
      <c r="T1081" s="10">
        <f t="shared" si="101"/>
        <v>42504.23305555556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41739.804780092592</v>
      </c>
      <c r="T1082" s="10">
        <f t="shared" si="101"/>
        <v>41769.804780092592</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42002.593657407408</v>
      </c>
      <c r="T1083" s="10">
        <f t="shared" si="101"/>
        <v>42032.593657407408</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41101.572777777779</v>
      </c>
      <c r="T1084" s="10">
        <f t="shared" si="101"/>
        <v>41131.572777777779</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41793.326192129629</v>
      </c>
      <c r="T1085" s="10">
        <f t="shared" si="101"/>
        <v>41853.326192129629</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f t="shared" si="97"/>
        <v>0</v>
      </c>
      <c r="Q1086" t="str">
        <f t="shared" si="98"/>
        <v>games</v>
      </c>
      <c r="R1086" t="str">
        <f t="shared" si="99"/>
        <v>video games</v>
      </c>
      <c r="S1086" s="10">
        <f t="shared" si="100"/>
        <v>41829.578749999993</v>
      </c>
      <c r="T1086" s="10">
        <f t="shared" si="101"/>
        <v>41859.578749999993</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42413.337673611109</v>
      </c>
      <c r="T1087" s="10">
        <f t="shared" si="101"/>
        <v>42443.296006944445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41845.533460648148</v>
      </c>
      <c r="T1088" s="10">
        <f t="shared" si="101"/>
        <v>41875.533460648148</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f t="shared" si="97"/>
        <v>0</v>
      </c>
      <c r="Q1089" t="str">
        <f t="shared" si="98"/>
        <v>games</v>
      </c>
      <c r="R1089" t="str">
        <f t="shared" si="99"/>
        <v>video games</v>
      </c>
      <c r="S1089" s="10">
        <f t="shared" si="100"/>
        <v>41775.380636574075</v>
      </c>
      <c r="T1089" s="10">
        <f t="shared" si="101"/>
        <v>41805.380636574075</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41723.466053240736</v>
      </c>
      <c r="T1090" s="10">
        <f t="shared" si="101"/>
        <v>41753.466053240736</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IF(L1091&lt;1,0,E1091/L1091)</f>
        <v>23.959183673469386</v>
      </c>
      <c r="Q1091" t="str">
        <f t="shared" ref="Q1091:Q1154" si="104">LEFT(N1091,SEARCH("/",N1091)-1)</f>
        <v>games</v>
      </c>
      <c r="R1091" t="str">
        <f t="shared" ref="R1091:R1154" si="105">RIGHT(N1091,LEN(N1091)-SEARCH("/",N1091))</f>
        <v>video games</v>
      </c>
      <c r="S1091" s="10">
        <f t="shared" ref="S1091:S1154" si="106">(((J1091/60)/60)/24)+DATE(1970,1,1)+(-8/24)</f>
        <v>42150.856192129628</v>
      </c>
      <c r="T1091" s="10">
        <f t="shared" ref="T1091:T1154" si="107">(((I1091/60)/60)/24)+DATE(1970,1,1)+(-8/24)</f>
        <v>42180.856192129628</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42122.852465277778</v>
      </c>
      <c r="T1092" s="10">
        <f t="shared" si="107"/>
        <v>42152.852465277778</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42440.486944444441</v>
      </c>
      <c r="T1093" s="10">
        <f t="shared" si="107"/>
        <v>42470.44527777777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41249.692569444444</v>
      </c>
      <c r="T1094" s="10">
        <f t="shared" si="107"/>
        <v>41279.692569444444</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42396.640474537031</v>
      </c>
      <c r="T1095" s="10">
        <f t="shared" si="107"/>
        <v>42411.640474537031</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40795.380011574067</v>
      </c>
      <c r="T1096" s="10">
        <f t="shared" si="107"/>
        <v>40825.380011574067</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41486.203935185185</v>
      </c>
      <c r="T1097" s="10">
        <f t="shared" si="107"/>
        <v>41516.203935185185</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41885.184652777774</v>
      </c>
      <c r="T1098" s="10">
        <f t="shared" si="107"/>
        <v>41915.8125</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41660.459224537037</v>
      </c>
      <c r="T1099" s="10">
        <f t="shared" si="107"/>
        <v>41700.459224537037</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41712.429340277777</v>
      </c>
      <c r="T1100" s="10">
        <f t="shared" si="107"/>
        <v>41742.429340277777</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42107.503101851849</v>
      </c>
      <c r="T1101" s="10">
        <f t="shared" si="107"/>
        <v>42137.503101851849</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42383.777442129627</v>
      </c>
      <c r="T1102" s="10">
        <f t="shared" si="107"/>
        <v>42413.777442129627</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42538.439097222225</v>
      </c>
      <c r="T1103" s="10">
        <f t="shared" si="107"/>
        <v>42565.424999999996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41576.712094907409</v>
      </c>
      <c r="T1104" s="10">
        <f t="shared" si="107"/>
        <v>41616.915972222218</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42478.888773148145</v>
      </c>
      <c r="T1105" s="10">
        <f t="shared" si="107"/>
        <v>42538.888773148145</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41771.076631944445</v>
      </c>
      <c r="T1106" s="10">
        <f t="shared" si="107"/>
        <v>41801.076631944445</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41691.802395833329</v>
      </c>
      <c r="T1107" s="10">
        <f t="shared" si="107"/>
        <v>41721.760729166665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40973.407118055555</v>
      </c>
      <c r="T1108" s="10">
        <f t="shared" si="107"/>
        <v>41003.365451388883</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f t="shared" si="103"/>
        <v>0</v>
      </c>
      <c r="Q1109" t="str">
        <f t="shared" si="104"/>
        <v>games</v>
      </c>
      <c r="R1109" t="str">
        <f t="shared" si="105"/>
        <v>video games</v>
      </c>
      <c r="S1109" s="10">
        <f t="shared" si="106"/>
        <v>41813.528055555551</v>
      </c>
      <c r="T1109" s="10">
        <f t="shared" si="107"/>
        <v>41843.528055555551</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40952.30364583333</v>
      </c>
      <c r="T1110" s="10">
        <f t="shared" si="107"/>
        <v>41012.261979166666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42662.418865740743</v>
      </c>
      <c r="T1111" s="10">
        <f t="shared" si="107"/>
        <v>42692.4605324074</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41220.59979166666</v>
      </c>
      <c r="T1112" s="10">
        <f t="shared" si="107"/>
        <v>41250.59979166666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42346.870254629634</v>
      </c>
      <c r="T1113" s="10">
        <f t="shared" si="107"/>
        <v>42376.870254629634</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41963.426053240742</v>
      </c>
      <c r="T1114" s="10">
        <f t="shared" si="107"/>
        <v>42023.020833333336</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41835.643749999996</v>
      </c>
      <c r="T1115" s="10">
        <f t="shared" si="107"/>
        <v>41865.643749999996</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41526.01258101852</v>
      </c>
      <c r="T1116" s="10">
        <f t="shared" si="107"/>
        <v>41556.01258101852</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42429.362210648142</v>
      </c>
      <c r="T1117" s="10">
        <f t="shared" si="107"/>
        <v>42459.320543981477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41009.513981481476</v>
      </c>
      <c r="T1118" s="10">
        <f t="shared" si="107"/>
        <v>41069.513981481476</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42333.265196759261</v>
      </c>
      <c r="T1119" s="10">
        <f t="shared" si="107"/>
        <v>42363.265196759261</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41703.833090277774</v>
      </c>
      <c r="T1120" s="10">
        <f t="shared" si="107"/>
        <v>41733.79142361111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41722.459074074075</v>
      </c>
      <c r="T1121" s="10">
        <f t="shared" si="107"/>
        <v>41735.459074074075</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f t="shared" si="103"/>
        <v>0</v>
      </c>
      <c r="Q1122" t="str">
        <f t="shared" si="104"/>
        <v>games</v>
      </c>
      <c r="R1122" t="str">
        <f t="shared" si="105"/>
        <v>video games</v>
      </c>
      <c r="S1122" s="10">
        <f t="shared" si="106"/>
        <v>40799.539351851847</v>
      </c>
      <c r="T1122" s="10">
        <f t="shared" si="107"/>
        <v>40844.539351851847</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42412.60087962963</v>
      </c>
      <c r="T1123" s="10">
        <f t="shared" si="107"/>
        <v>42442.559212962959</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f t="shared" si="103"/>
        <v>0</v>
      </c>
      <c r="Q1124" t="str">
        <f t="shared" si="104"/>
        <v>games</v>
      </c>
      <c r="R1124" t="str">
        <f t="shared" si="105"/>
        <v>video games</v>
      </c>
      <c r="S1124" s="10">
        <f t="shared" si="106"/>
        <v>41410.370659722219</v>
      </c>
      <c r="T1124" s="10">
        <f t="shared" si="107"/>
        <v>41424.370659722219</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41718.190370370365</v>
      </c>
      <c r="T1125" s="10">
        <f t="shared" si="107"/>
        <v>41748.190370370365</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42094.333923611113</v>
      </c>
      <c r="T1126" s="10">
        <f t="shared" si="107"/>
        <v>42124.333923611113</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f t="shared" si="103"/>
        <v>0</v>
      </c>
      <c r="Q1127" t="str">
        <f t="shared" si="104"/>
        <v>games</v>
      </c>
      <c r="R1127" t="str">
        <f t="shared" si="105"/>
        <v>mobile games</v>
      </c>
      <c r="S1127" s="10">
        <f t="shared" si="106"/>
        <v>42212.290856481479</v>
      </c>
      <c r="T1127" s="10">
        <f t="shared" si="107"/>
        <v>42272.290856481479</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42534.99414351851</v>
      </c>
      <c r="T1128" s="10">
        <f t="shared" si="107"/>
        <v>42564.99414351851</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41926.520833333328</v>
      </c>
      <c r="T1129" s="10">
        <f t="shared" si="107"/>
        <v>41957.562499999993</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41828.316168981481</v>
      </c>
      <c r="T1130" s="10">
        <f t="shared" si="107"/>
        <v>41858.316168981481</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42495.931631944441</v>
      </c>
      <c r="T1131" s="10">
        <f t="shared" si="107"/>
        <v>42525.931631944441</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41908.663194444445</v>
      </c>
      <c r="T1132" s="10">
        <f t="shared" si="107"/>
        <v>41968.704861111109</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f t="shared" si="103"/>
        <v>0</v>
      </c>
      <c r="Q1133" t="str">
        <f t="shared" si="104"/>
        <v>games</v>
      </c>
      <c r="R1133" t="str">
        <f t="shared" si="105"/>
        <v>mobile games</v>
      </c>
      <c r="S1133" s="10">
        <f t="shared" si="106"/>
        <v>42332.574861111112</v>
      </c>
      <c r="T1133" s="10">
        <f t="shared" si="107"/>
        <v>42362.574861111112</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42705.782071759262</v>
      </c>
      <c r="T1134" s="10">
        <f t="shared" si="107"/>
        <v>42735.782071759262</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41821.073854166665</v>
      </c>
      <c r="T1135" s="10">
        <f t="shared" si="107"/>
        <v>41851.073854166665</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41957.95171296296</v>
      </c>
      <c r="T1136" s="10">
        <f t="shared" si="107"/>
        <v>41971.856249999997</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42558.656180555547</v>
      </c>
      <c r="T1137" s="10">
        <f t="shared" si="107"/>
        <v>42588.656180555547</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42327.338298611103</v>
      </c>
      <c r="T1138" s="10">
        <f t="shared" si="107"/>
        <v>42357.338298611103</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42453.486354166664</v>
      </c>
      <c r="T1139" s="10">
        <f t="shared" si="107"/>
        <v>42483.486354166664</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42736.573275462964</v>
      </c>
      <c r="T1140" s="10">
        <f t="shared" si="107"/>
        <v>42756.573275462964</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41975.014189814807</v>
      </c>
      <c r="T1141" s="10">
        <f t="shared" si="107"/>
        <v>42005.014189814807</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f t="shared" si="103"/>
        <v>0</v>
      </c>
      <c r="Q1142" t="str">
        <f t="shared" si="104"/>
        <v>games</v>
      </c>
      <c r="R1142" t="str">
        <f t="shared" si="105"/>
        <v>mobile games</v>
      </c>
      <c r="S1142" s="10">
        <f t="shared" si="106"/>
        <v>42192.128715277773</v>
      </c>
      <c r="T1142" s="10">
        <f t="shared" si="107"/>
        <v>42222.128715277773</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f t="shared" si="103"/>
        <v>0</v>
      </c>
      <c r="Q1143" t="str">
        <f t="shared" si="104"/>
        <v>games</v>
      </c>
      <c r="R1143" t="str">
        <f t="shared" si="105"/>
        <v>mobile games</v>
      </c>
      <c r="S1143" s="10">
        <f t="shared" si="106"/>
        <v>42164.366319444445</v>
      </c>
      <c r="T1143" s="10">
        <f t="shared" si="107"/>
        <v>42194.366319444445</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f t="shared" si="103"/>
        <v>0</v>
      </c>
      <c r="Q1144" t="str">
        <f t="shared" si="104"/>
        <v>games</v>
      </c>
      <c r="R1144" t="str">
        <f t="shared" si="105"/>
        <v>mobile games</v>
      </c>
      <c r="S1144" s="10">
        <f t="shared" si="106"/>
        <v>42021.672766203708</v>
      </c>
      <c r="T1144" s="10">
        <f t="shared" si="107"/>
        <v>42051.672766203708</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42324.860254629624</v>
      </c>
      <c r="T1145" s="10">
        <f t="shared" si="107"/>
        <v>42354.860254629624</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f t="shared" si="103"/>
        <v>0</v>
      </c>
      <c r="Q1146" t="str">
        <f t="shared" si="104"/>
        <v>food</v>
      </c>
      <c r="R1146" t="str">
        <f t="shared" si="105"/>
        <v>food trucks</v>
      </c>
      <c r="S1146" s="10">
        <f t="shared" si="106"/>
        <v>42092.848611111105</v>
      </c>
      <c r="T1146" s="10">
        <f t="shared" si="107"/>
        <v>42122.848611111105</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41854.414259259262</v>
      </c>
      <c r="T1147" s="10">
        <f t="shared" si="107"/>
        <v>41914.414259259262</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41723.620057870365</v>
      </c>
      <c r="T1148" s="10">
        <f t="shared" si="107"/>
        <v>41761.620057870365</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f t="shared" si="103"/>
        <v>0</v>
      </c>
      <c r="Q1149" t="str">
        <f t="shared" si="104"/>
        <v>food</v>
      </c>
      <c r="R1149" t="str">
        <f t="shared" si="105"/>
        <v>food trucks</v>
      </c>
      <c r="S1149" s="10">
        <f t="shared" si="106"/>
        <v>41871.638692129629</v>
      </c>
      <c r="T1149" s="10">
        <f t="shared" si="107"/>
        <v>41931.638692129629</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42674.837743055548</v>
      </c>
      <c r="T1150" s="10">
        <f t="shared" si="107"/>
        <v>42704.87940972222</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42507.376921296294</v>
      </c>
      <c r="T1151" s="10">
        <f t="shared" si="107"/>
        <v>42537.376921296294</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42317.62123842592</v>
      </c>
      <c r="T1152" s="10">
        <f t="shared" si="107"/>
        <v>42377.62123842592</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f t="shared" si="103"/>
        <v>0</v>
      </c>
      <c r="Q1153" t="str">
        <f t="shared" si="104"/>
        <v>food</v>
      </c>
      <c r="R1153" t="str">
        <f t="shared" si="105"/>
        <v>food trucks</v>
      </c>
      <c r="S1153" s="10">
        <f t="shared" si="106"/>
        <v>42223.769247685181</v>
      </c>
      <c r="T1153" s="10">
        <f t="shared" si="107"/>
        <v>42253.769247685181</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42109.376296296294</v>
      </c>
      <c r="T1154" s="10">
        <f t="shared" si="107"/>
        <v>42139.376296296294</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IF(L1155&lt;1,0,E1155/L1155)</f>
        <v>50</v>
      </c>
      <c r="Q1155" t="str">
        <f t="shared" ref="Q1155:Q1218" si="110">LEFT(N1155,SEARCH("/",N1155)-1)</f>
        <v>food</v>
      </c>
      <c r="R1155" t="str">
        <f t="shared" ref="R1155:R1218" si="111">RIGHT(N1155,LEN(N1155)-SEARCH("/",N1155))</f>
        <v>food trucks</v>
      </c>
      <c r="S1155" s="10">
        <f t="shared" ref="S1155:S1218" si="112">(((J1155/60)/60)/24)+DATE(1970,1,1)+(-8/24)</f>
        <v>42143.380844907406</v>
      </c>
      <c r="T1155" s="10">
        <f t="shared" ref="T1155:T1218" si="113">(((I1155/60)/60)/24)+DATE(1970,1,1)+(-8/24)</f>
        <v>42173.380844907406</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42222.775532407402</v>
      </c>
      <c r="T1156" s="10">
        <f t="shared" si="113"/>
        <v>42252.775532407402</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41835.430648148147</v>
      </c>
      <c r="T1157" s="10">
        <f t="shared" si="113"/>
        <v>41865.430648148147</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f t="shared" si="109"/>
        <v>0</v>
      </c>
      <c r="Q1158" t="str">
        <f t="shared" si="110"/>
        <v>food</v>
      </c>
      <c r="R1158" t="str">
        <f t="shared" si="111"/>
        <v>food trucks</v>
      </c>
      <c r="S1158" s="10">
        <f t="shared" si="112"/>
        <v>42028.737986111104</v>
      </c>
      <c r="T1158" s="10">
        <f t="shared" si="113"/>
        <v>42058.737986111104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41918.294907407406</v>
      </c>
      <c r="T1159" s="10">
        <f t="shared" si="113"/>
        <v>41978.336574074077</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41951.758425925924</v>
      </c>
      <c r="T1160" s="10">
        <f t="shared" si="113"/>
        <v>41981.758425925924</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f t="shared" si="109"/>
        <v>0</v>
      </c>
      <c r="Q1161" t="str">
        <f t="shared" si="110"/>
        <v>food</v>
      </c>
      <c r="R1161" t="str">
        <f t="shared" si="111"/>
        <v>food trucks</v>
      </c>
      <c r="S1161" s="10">
        <f t="shared" si="112"/>
        <v>42154.393113425926</v>
      </c>
      <c r="T1161" s="10">
        <f t="shared" si="113"/>
        <v>42185.322916666664</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42060.821597222217</v>
      </c>
      <c r="T1162" s="10">
        <f t="shared" si="113"/>
        <v>42090.77993055556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f t="shared" si="109"/>
        <v>0</v>
      </c>
      <c r="Q1163" t="str">
        <f t="shared" si="110"/>
        <v>food</v>
      </c>
      <c r="R1163" t="str">
        <f t="shared" si="111"/>
        <v>food trucks</v>
      </c>
      <c r="S1163" s="10">
        <f t="shared" si="112"/>
        <v>42122.296168981477</v>
      </c>
      <c r="T1163" s="10">
        <f t="shared" si="113"/>
        <v>42143.296168981477</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41876.350277777776</v>
      </c>
      <c r="T1164" s="10">
        <f t="shared" si="113"/>
        <v>41907.350277777776</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f t="shared" si="109"/>
        <v>0</v>
      </c>
      <c r="Q1165" t="str">
        <f t="shared" si="110"/>
        <v>food</v>
      </c>
      <c r="R1165" t="str">
        <f t="shared" si="111"/>
        <v>food trucks</v>
      </c>
      <c r="S1165" s="10">
        <f t="shared" si="112"/>
        <v>41830.390277777777</v>
      </c>
      <c r="T1165" s="10">
        <f t="shared" si="113"/>
        <v>41860.390277777777</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f t="shared" si="109"/>
        <v>0</v>
      </c>
      <c r="Q1166" t="str">
        <f t="shared" si="110"/>
        <v>food</v>
      </c>
      <c r="R1166" t="str">
        <f t="shared" si="111"/>
        <v>food trucks</v>
      </c>
      <c r="S1166" s="10">
        <f t="shared" si="112"/>
        <v>42509.39099537037</v>
      </c>
      <c r="T1166" s="10">
        <f t="shared" si="113"/>
        <v>42539.39099537037</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41791.881134259253</v>
      </c>
      <c r="T1167" s="10">
        <f t="shared" si="113"/>
        <v>41825.881134259253</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42150.152106481481</v>
      </c>
      <c r="T1168" s="10">
        <f t="shared" si="113"/>
        <v>42180.833333333336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41863.401562499996</v>
      </c>
      <c r="T1169" s="10">
        <f t="shared" si="113"/>
        <v>41894.401562499996</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42604.720659722218</v>
      </c>
      <c r="T1170" s="10">
        <f t="shared" si="113"/>
        <v>42634.720659722218</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42027.020405092589</v>
      </c>
      <c r="T1171" s="10">
        <f t="shared" si="113"/>
        <v>42057.020405092589</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42124.559849537036</v>
      </c>
      <c r="T1172" s="10">
        <f t="shared" si="113"/>
        <v>42154.559849537036</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41938.471377314811</v>
      </c>
      <c r="T1173" s="10">
        <f t="shared" si="113"/>
        <v>41956.513043981475</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f t="shared" si="109"/>
        <v>0</v>
      </c>
      <c r="Q1174" t="str">
        <f t="shared" si="110"/>
        <v>food</v>
      </c>
      <c r="R1174" t="str">
        <f t="shared" si="111"/>
        <v>food trucks</v>
      </c>
      <c r="S1174" s="10">
        <f t="shared" si="112"/>
        <v>41841.348981481482</v>
      </c>
      <c r="T1174" s="10">
        <f t="shared" si="113"/>
        <v>41871.348981481482</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42183.85251157407</v>
      </c>
      <c r="T1175" s="10">
        <f t="shared" si="113"/>
        <v>42218.85251157407</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42468.508414351854</v>
      </c>
      <c r="T1176" s="10">
        <f t="shared" si="113"/>
        <v>42498.508414351854</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42170.395127314812</v>
      </c>
      <c r="T1177" s="10">
        <f t="shared" si="113"/>
        <v>42200.395127314812</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42745.686319444438</v>
      </c>
      <c r="T1178" s="10">
        <f t="shared" si="113"/>
        <v>42800.208333333336</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f t="shared" si="109"/>
        <v>0</v>
      </c>
      <c r="Q1179" t="str">
        <f t="shared" si="110"/>
        <v>food</v>
      </c>
      <c r="R1179" t="str">
        <f t="shared" si="111"/>
        <v>food trucks</v>
      </c>
      <c r="S1179" s="10">
        <f t="shared" si="112"/>
        <v>41897.327499999999</v>
      </c>
      <c r="T1179" s="10">
        <f t="shared" si="113"/>
        <v>41927.327499999999</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41837.57236111111</v>
      </c>
      <c r="T1180" s="10">
        <f t="shared" si="113"/>
        <v>41867.57236111111</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42275.386886574073</v>
      </c>
      <c r="T1181" s="10">
        <f t="shared" si="113"/>
        <v>42305.386886574073</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41781.473541666666</v>
      </c>
      <c r="T1182" s="10">
        <f t="shared" si="113"/>
        <v>41818.473541666666</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42034.006030092591</v>
      </c>
      <c r="T1183" s="10">
        <f t="shared" si="113"/>
        <v>42064.006030092591</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42728.494074074071</v>
      </c>
      <c r="T1184" s="10">
        <f t="shared" si="113"/>
        <v>42747.362499999996</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42656.528043981474</v>
      </c>
      <c r="T1185" s="10">
        <f t="shared" si="113"/>
        <v>42675.832638888889</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42741.266331018516</v>
      </c>
      <c r="T1186" s="10">
        <f t="shared" si="113"/>
        <v>42772.266331018516</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42130.531817129631</v>
      </c>
      <c r="T1187" s="10">
        <f t="shared" si="113"/>
        <v>42162.833333333336</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42123.530034722215</v>
      </c>
      <c r="T1188" s="10">
        <f t="shared" si="113"/>
        <v>42156.612499999996</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42109.561608796292</v>
      </c>
      <c r="T1189" s="10">
        <f t="shared" si="113"/>
        <v>42141.416666666664</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42711.367361111108</v>
      </c>
      <c r="T1190" s="10">
        <f t="shared" si="113"/>
        <v>42732.367361111108</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42529.645775462959</v>
      </c>
      <c r="T1191" s="10">
        <f t="shared" si="113"/>
        <v>42550.645775462959</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41852.332465277774</v>
      </c>
      <c r="T1192" s="10">
        <f t="shared" si="113"/>
        <v>41882.332465277774</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42419.270370370366</v>
      </c>
      <c r="T1193" s="10">
        <f t="shared" si="113"/>
        <v>42449.228703703695</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42747.173356481479</v>
      </c>
      <c r="T1194" s="10">
        <f t="shared" si="113"/>
        <v>42777.173356481479</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42409.442743055559</v>
      </c>
      <c r="T1195" s="10">
        <f t="shared" si="113"/>
        <v>42469.401076388887</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42072.15484953703</v>
      </c>
      <c r="T1196" s="10">
        <f t="shared" si="113"/>
        <v>42102.15484953703</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42298.014502314814</v>
      </c>
      <c r="T1197" s="10">
        <f t="shared" si="113"/>
        <v>42358.041666666664</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42326.485405092586</v>
      </c>
      <c r="T1198" s="10">
        <f t="shared" si="113"/>
        <v>42356.485405092586</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42503.331412037034</v>
      </c>
      <c r="T1199" s="10">
        <f t="shared" si="113"/>
        <v>42533.915972222218</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42333.285717592589</v>
      </c>
      <c r="T1200" s="10">
        <f t="shared" si="113"/>
        <v>42368.791666666664</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42161.437499999993</v>
      </c>
      <c r="T1201" s="10">
        <f t="shared" si="113"/>
        <v>42193.437499999993</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42089.144166666665</v>
      </c>
      <c r="T1202" s="10">
        <f t="shared" si="113"/>
        <v>42110.144166666665</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42536.273680555554</v>
      </c>
      <c r="T1203" s="10">
        <f t="shared" si="113"/>
        <v>42566.273680555554</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42151.955486111103</v>
      </c>
      <c r="T1204" s="10">
        <f t="shared" si="113"/>
        <v>42181.955486111103</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42125.2815625</v>
      </c>
      <c r="T1205" s="10">
        <f t="shared" si="113"/>
        <v>42155.2815625</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42297.414733796293</v>
      </c>
      <c r="T1206" s="10">
        <f t="shared" si="113"/>
        <v>42341.874999999993</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42138.173043981478</v>
      </c>
      <c r="T1207" s="10">
        <f t="shared" si="113"/>
        <v>42168.173043981478</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42772.442743055559</v>
      </c>
      <c r="T1208" s="10">
        <f t="shared" si="113"/>
        <v>42805.228472222218</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42430.096909722219</v>
      </c>
      <c r="T1209" s="10">
        <f t="shared" si="113"/>
        <v>42460.083333333336</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42423.375740740739</v>
      </c>
      <c r="T1210" s="10">
        <f t="shared" si="113"/>
        <v>42453.334074074075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42761.512789351851</v>
      </c>
      <c r="T1211" s="10">
        <f t="shared" si="113"/>
        <v>42791.512789351851</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42132.608472222222</v>
      </c>
      <c r="T1212" s="10">
        <f t="shared" si="113"/>
        <v>42155.541666666664</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42515.533113425925</v>
      </c>
      <c r="T1213" s="10">
        <f t="shared" si="113"/>
        <v>42530.533113425925</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42318.616840277777</v>
      </c>
      <c r="T1214" s="10">
        <f t="shared" si="113"/>
        <v>42334.708333333336</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42731.422453703701</v>
      </c>
      <c r="T1215" s="10">
        <f t="shared" si="113"/>
        <v>42766.422453703701</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42104.507002314807</v>
      </c>
      <c r="T1216" s="10">
        <f t="shared" si="113"/>
        <v>42164.507002314807</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41759.589768518512</v>
      </c>
      <c r="T1217" s="10">
        <f t="shared" si="113"/>
        <v>41789.589768518512</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42247.283067129632</v>
      </c>
      <c r="T1218" s="10">
        <f t="shared" si="113"/>
        <v>42279.627083333333</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IF(L1219&lt;1,0,E1219/L1219)</f>
        <v>148.57377049180329</v>
      </c>
      <c r="Q1219" t="str">
        <f t="shared" ref="Q1219:Q1282" si="116">LEFT(N1219,SEARCH("/",N1219)-1)</f>
        <v>photography</v>
      </c>
      <c r="R1219" t="str">
        <f t="shared" ref="R1219:R1282" si="117">RIGHT(N1219,LEN(N1219)-SEARCH("/",N1219))</f>
        <v>photobooks</v>
      </c>
      <c r="S1219" s="10">
        <f t="shared" ref="S1219:S1282" si="118">(((J1219/60)/60)/24)+DATE(1970,1,1)+(-8/24)</f>
        <v>42535.4761574074</v>
      </c>
      <c r="T1219" s="10">
        <f t="shared" ref="T1219:T1282" si="119">(((I1219/60)/60)/24)+DATE(1970,1,1)+(-8/24)</f>
        <v>42565.4761574074</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42278.328703703701</v>
      </c>
      <c r="T1220" s="10">
        <f t="shared" si="119"/>
        <v>42308.791666666664</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42633.128622685181</v>
      </c>
      <c r="T1221" s="10">
        <f t="shared" si="119"/>
        <v>42663.128622685181</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42211.295277777775</v>
      </c>
      <c r="T1222" s="10">
        <f t="shared" si="119"/>
        <v>42241.295277777775</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42680.142222222225</v>
      </c>
      <c r="T1223" s="10">
        <f t="shared" si="119"/>
        <v>42707.666666666664</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42430.387118055551</v>
      </c>
      <c r="T1224" s="10">
        <f t="shared" si="119"/>
        <v>42460.833333333336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42653.843854166662</v>
      </c>
      <c r="T1225" s="10">
        <f t="shared" si="119"/>
        <v>42683.885520833333</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41736.216458333329</v>
      </c>
      <c r="T1226" s="10">
        <f t="shared" si="119"/>
        <v>41796.216458333329</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41509.572662037033</v>
      </c>
      <c r="T1227" s="10">
        <f t="shared" si="119"/>
        <v>41569.572662037033</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41715.541446759256</v>
      </c>
      <c r="T1228" s="10">
        <f t="shared" si="119"/>
        <v>41749.708333333328</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f t="shared" si="115"/>
        <v>0</v>
      </c>
      <c r="Q1229" t="str">
        <f t="shared" si="116"/>
        <v>music</v>
      </c>
      <c r="R1229" t="str">
        <f t="shared" si="117"/>
        <v>world music</v>
      </c>
      <c r="S1229" s="10">
        <f t="shared" si="118"/>
        <v>41827.585833333331</v>
      </c>
      <c r="T1229" s="10">
        <f t="shared" si="119"/>
        <v>41857.958333333328</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40754.395925925921</v>
      </c>
      <c r="T1230" s="10">
        <f t="shared" si="119"/>
        <v>40814.395925925921</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40985.126469907402</v>
      </c>
      <c r="T1231" s="10">
        <f t="shared" si="119"/>
        <v>41015.333333333328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f t="shared" si="115"/>
        <v>0</v>
      </c>
      <c r="Q1232" t="str">
        <f t="shared" si="116"/>
        <v>music</v>
      </c>
      <c r="R1232" t="str">
        <f t="shared" si="117"/>
        <v>world music</v>
      </c>
      <c r="S1232" s="10">
        <f t="shared" si="118"/>
        <v>40568.639236111107</v>
      </c>
      <c r="T1232" s="10">
        <f t="shared" si="119"/>
        <v>40598.639236111107</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f t="shared" si="115"/>
        <v>0</v>
      </c>
      <c r="Q1233" t="str">
        <f t="shared" si="116"/>
        <v>music</v>
      </c>
      <c r="R1233" t="str">
        <f t="shared" si="117"/>
        <v>world music</v>
      </c>
      <c r="S1233" s="10">
        <f t="shared" si="118"/>
        <v>42193.608425925922</v>
      </c>
      <c r="T1233" s="10">
        <f t="shared" si="119"/>
        <v>42243.708333333336</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41506.514699074076</v>
      </c>
      <c r="T1234" s="10">
        <f t="shared" si="119"/>
        <v>41553.514699074076</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40939.615439814814</v>
      </c>
      <c r="T1235" s="10">
        <f t="shared" si="119"/>
        <v>40960.615439814814</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f t="shared" si="115"/>
        <v>0</v>
      </c>
      <c r="Q1236" t="str">
        <f t="shared" si="116"/>
        <v>music</v>
      </c>
      <c r="R1236" t="str">
        <f t="shared" si="117"/>
        <v>world music</v>
      </c>
      <c r="S1236" s="10">
        <f t="shared" si="118"/>
        <v>42007.455347222225</v>
      </c>
      <c r="T1236" s="10">
        <f t="shared" si="119"/>
        <v>42037.455347222225</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41582.802071759259</v>
      </c>
      <c r="T1237" s="10">
        <f t="shared" si="119"/>
        <v>41622.802071759259</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f t="shared" si="115"/>
        <v>0</v>
      </c>
      <c r="Q1238" t="str">
        <f t="shared" si="116"/>
        <v>music</v>
      </c>
      <c r="R1238" t="str">
        <f t="shared" si="117"/>
        <v>world music</v>
      </c>
      <c r="S1238" s="10">
        <f t="shared" si="118"/>
        <v>41110.34680555555</v>
      </c>
      <c r="T1238" s="10">
        <f t="shared" si="119"/>
        <v>41118.333333333328</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f t="shared" si="115"/>
        <v>0</v>
      </c>
      <c r="Q1239" t="str">
        <f t="shared" si="116"/>
        <v>music</v>
      </c>
      <c r="R1239" t="str">
        <f t="shared" si="117"/>
        <v>world music</v>
      </c>
      <c r="S1239" s="10">
        <f t="shared" si="118"/>
        <v>41124.949826388889</v>
      </c>
      <c r="T1239" s="10">
        <f t="shared" si="119"/>
        <v>41144.949826388889</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40731.277037037034</v>
      </c>
      <c r="T1240" s="10">
        <f t="shared" si="119"/>
        <v>40761.277037037034</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f t="shared" si="115"/>
        <v>0</v>
      </c>
      <c r="Q1241" t="str">
        <f t="shared" si="116"/>
        <v>music</v>
      </c>
      <c r="R1241" t="str">
        <f t="shared" si="117"/>
        <v>world music</v>
      </c>
      <c r="S1241" s="10">
        <f t="shared" si="118"/>
        <v>40883.629247685181</v>
      </c>
      <c r="T1241" s="10">
        <f t="shared" si="119"/>
        <v>40913.629247685181</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41408.706678240742</v>
      </c>
      <c r="T1242" s="10">
        <f t="shared" si="119"/>
        <v>41467.57708333333</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41923.504398148143</v>
      </c>
      <c r="T1243" s="10">
        <f t="shared" si="119"/>
        <v>41945.915972222218</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40781.832199074073</v>
      </c>
      <c r="T1244" s="10">
        <f t="shared" si="119"/>
        <v>40797.220833333333</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40671.545960648145</v>
      </c>
      <c r="T1245" s="10">
        <f t="shared" si="119"/>
        <v>40732.541666666664</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41355.492164351846</v>
      </c>
      <c r="T1246" s="10">
        <f t="shared" si="119"/>
        <v>41386.541666666664</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41774.266597222217</v>
      </c>
      <c r="T1247" s="10">
        <f t="shared" si="119"/>
        <v>41804.266597222217</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40837.710057870368</v>
      </c>
      <c r="T1248" s="10">
        <f t="shared" si="119"/>
        <v>40882.751724537033</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41369.958969907406</v>
      </c>
      <c r="T1249" s="10">
        <f t="shared" si="119"/>
        <v>41399.958969907406</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41767.323530092588</v>
      </c>
      <c r="T1250" s="10">
        <f t="shared" si="119"/>
        <v>41802.957638888889</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41067.407534722224</v>
      </c>
      <c r="T1251" s="10">
        <f t="shared" si="119"/>
        <v>41097.407534722224</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41843.309386574074</v>
      </c>
      <c r="T1252" s="10">
        <f t="shared" si="119"/>
        <v>41888.309386574074</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40751.481099537035</v>
      </c>
      <c r="T1253" s="10">
        <f t="shared" si="119"/>
        <v>40811.481099537035</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41543.654733796291</v>
      </c>
      <c r="T1254" s="10">
        <f t="shared" si="119"/>
        <v>41571.654733796291</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41855.450312499997</v>
      </c>
      <c r="T1255" s="10">
        <f t="shared" si="119"/>
        <v>41885.450312499997</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40487.288032407407</v>
      </c>
      <c r="T1256" s="10">
        <f t="shared" si="119"/>
        <v>40543.874305555553</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41579.512175925927</v>
      </c>
      <c r="T1257" s="10">
        <f t="shared" si="119"/>
        <v>41609.553842592592</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40921.586006944446</v>
      </c>
      <c r="T1258" s="10">
        <f t="shared" si="119"/>
        <v>40951.586006944446</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40586.752199074072</v>
      </c>
      <c r="T1259" s="10">
        <f t="shared" si="119"/>
        <v>40635.710532407407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41487.277916666666</v>
      </c>
      <c r="T1260" s="10">
        <f t="shared" si="119"/>
        <v>41517.277916666666</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41766.637314814812</v>
      </c>
      <c r="T1261" s="10">
        <f t="shared" si="119"/>
        <v>41798.832638888889</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41666.50949074074</v>
      </c>
      <c r="T1262" s="10">
        <f t="shared" si="119"/>
        <v>41696.50949074074</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41638.009571759256</v>
      </c>
      <c r="T1263" s="10">
        <f t="shared" si="119"/>
        <v>41668.009571759256</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41656.429305555554</v>
      </c>
      <c r="T1264" s="10">
        <f t="shared" si="119"/>
        <v>41686.429305555554</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41691.750810185185</v>
      </c>
      <c r="T1265" s="10">
        <f t="shared" si="119"/>
        <v>41726.708333333328</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41547.329664351848</v>
      </c>
      <c r="T1266" s="10">
        <f t="shared" si="119"/>
        <v>41576.329664351848</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40465.321932870364</v>
      </c>
      <c r="T1267" s="10">
        <f t="shared" si="119"/>
        <v>40512.321932870364</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41620.543344907404</v>
      </c>
      <c r="T1268" s="10">
        <f t="shared" si="119"/>
        <v>41650.543344907404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41449.251828703702</v>
      </c>
      <c r="T1269" s="10">
        <f t="shared" si="119"/>
        <v>41479.251828703702</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41507.512118055551</v>
      </c>
      <c r="T1270" s="10">
        <f t="shared" si="119"/>
        <v>41537.512118055551</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42445.489722222213</v>
      </c>
      <c r="T1271" s="10">
        <f t="shared" si="119"/>
        <v>42475.666666666664</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40933.523634259262</v>
      </c>
      <c r="T1272" s="10">
        <f t="shared" si="119"/>
        <v>40993.48196759259</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41561.350219907406</v>
      </c>
      <c r="T1273" s="10">
        <f t="shared" si="119"/>
        <v>41591.391886574071</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40274.411793981482</v>
      </c>
      <c r="T1274" s="10">
        <f t="shared" si="119"/>
        <v>40343.833333333328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41852.396886574068</v>
      </c>
      <c r="T1275" s="10">
        <f t="shared" si="119"/>
        <v>41882.396886574068</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41116.356770833328</v>
      </c>
      <c r="T1276" s="10">
        <f t="shared" si="119"/>
        <v>41151.356770833328</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41458.534571759257</v>
      </c>
      <c r="T1277" s="10">
        <f t="shared" si="119"/>
        <v>41493.534571759257</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40007.37091435185</v>
      </c>
      <c r="T1278" s="10">
        <f t="shared" si="119"/>
        <v>40056.833333333328</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41121.22855324074</v>
      </c>
      <c r="T1279" s="10">
        <f t="shared" si="119"/>
        <v>41156.22855324074</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41786.221828703703</v>
      </c>
      <c r="T1280" s="10">
        <f t="shared" si="119"/>
        <v>41814.75</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41681.765856481477</v>
      </c>
      <c r="T1281" s="10">
        <f t="shared" si="119"/>
        <v>41721.724189814813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40513.42423611111</v>
      </c>
      <c r="T1282" s="10">
        <f t="shared" si="119"/>
        <v>40603.42423611111</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IF(L1283&lt;1,0,E1283/L1283)</f>
        <v>104.72972972972973</v>
      </c>
      <c r="Q1283" t="str">
        <f t="shared" ref="Q1283:Q1346" si="122">LEFT(N1283,SEARCH("/",N1283)-1)</f>
        <v>music</v>
      </c>
      <c r="R1283" t="str">
        <f t="shared" ref="R1283:R1346" si="123">RIGHT(N1283,LEN(N1283)-SEARCH("/",N1283))</f>
        <v>rock</v>
      </c>
      <c r="S1283" s="10">
        <f t="shared" ref="S1283:S1346" si="124">(((J1283/60)/60)/24)+DATE(1970,1,1)+(-8/24)</f>
        <v>41463.410138888888</v>
      </c>
      <c r="T1283" s="10">
        <f t="shared" ref="T1283:T1346" si="125">(((I1283/60)/60)/24)+DATE(1970,1,1)+(-8/24)</f>
        <v>41483.410138888888</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41586.141840277778</v>
      </c>
      <c r="T1284" s="10">
        <f t="shared" si="125"/>
        <v>41616.874305555553</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41320.38413194444</v>
      </c>
      <c r="T1285" s="10">
        <f t="shared" si="125"/>
        <v>41343.833333333328</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42711.901412037034</v>
      </c>
      <c r="T1286" s="10">
        <f t="shared" si="125"/>
        <v>42735.374305555553</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42160.249710648146</v>
      </c>
      <c r="T1287" s="10">
        <f t="shared" si="125"/>
        <v>42175.249710648146</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42039.051238425927</v>
      </c>
      <c r="T1288" s="10">
        <f t="shared" si="125"/>
        <v>42052.249999999993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42107.287685185183</v>
      </c>
      <c r="T1289" s="10">
        <f t="shared" si="125"/>
        <v>42167.287685185183</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42560.821331018517</v>
      </c>
      <c r="T1290" s="10">
        <f t="shared" si="125"/>
        <v>42591.833333333336</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42708.801446759251</v>
      </c>
      <c r="T1291" s="10">
        <f t="shared" si="125"/>
        <v>42738.801446759251</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42086.281608796293</v>
      </c>
      <c r="T1292" s="10">
        <f t="shared" si="125"/>
        <v>42116.957638888889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42064.319340277776</v>
      </c>
      <c r="T1293" s="10">
        <f t="shared" si="125"/>
        <v>42100.958333333336</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42256.430879629632</v>
      </c>
      <c r="T1294" s="10">
        <f t="shared" si="125"/>
        <v>42283.624305555553</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42292.367719907408</v>
      </c>
      <c r="T1295" s="10">
        <f t="shared" si="125"/>
        <v>42322.409386574065</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42278.120335648149</v>
      </c>
      <c r="T1296" s="10">
        <f t="shared" si="125"/>
        <v>42296.124999999993</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42184.239548611113</v>
      </c>
      <c r="T1297" s="10">
        <f t="shared" si="125"/>
        <v>42214.374999999993</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42422.717280092591</v>
      </c>
      <c r="T1298" s="10">
        <f t="shared" si="125"/>
        <v>42442.675613425927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42461.413865740738</v>
      </c>
      <c r="T1299" s="10">
        <f t="shared" si="125"/>
        <v>42491.413865740738</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42458.347592592596</v>
      </c>
      <c r="T1300" s="10">
        <f t="shared" si="125"/>
        <v>42488.347592592596</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42169.481006944443</v>
      </c>
      <c r="T1301" s="10">
        <f t="shared" si="125"/>
        <v>42199.481006944443</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42483.341874999998</v>
      </c>
      <c r="T1302" s="10">
        <f t="shared" si="125"/>
        <v>42522.456249999996</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42195.416412037033</v>
      </c>
      <c r="T1303" s="10">
        <f t="shared" si="125"/>
        <v>42205.791666666664</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42674.724664351852</v>
      </c>
      <c r="T1304" s="10">
        <f t="shared" si="125"/>
        <v>42704.766331018516</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42566.107870370368</v>
      </c>
      <c r="T1305" s="10">
        <f t="shared" si="125"/>
        <v>42582.124999999993</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42746.861168981479</v>
      </c>
      <c r="T1306" s="10">
        <f t="shared" si="125"/>
        <v>42806.819502314807</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42543.332268518519</v>
      </c>
      <c r="T1307" s="10">
        <f t="shared" si="125"/>
        <v>42572.395833333336</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41947.124236111107</v>
      </c>
      <c r="T1308" s="10">
        <f t="shared" si="125"/>
        <v>41977.124236111107</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42387.169895833329</v>
      </c>
      <c r="T1309" s="10">
        <f t="shared" si="125"/>
        <v>42417.169895833329</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42611.280231481483</v>
      </c>
      <c r="T1310" s="10">
        <f t="shared" si="125"/>
        <v>42651.280231481483</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42257.549398148149</v>
      </c>
      <c r="T1311" s="10">
        <f t="shared" si="125"/>
        <v>42292.549398148149</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42556.333912037029</v>
      </c>
      <c r="T1312" s="10">
        <f t="shared" si="125"/>
        <v>42601.333912037029</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42669.468969907401</v>
      </c>
      <c r="T1313" s="10">
        <f t="shared" si="125"/>
        <v>42704.510636574072</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42082.369467592587</v>
      </c>
      <c r="T1314" s="10">
        <f t="shared" si="125"/>
        <v>42112.369467592587</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42402.37631944444</v>
      </c>
      <c r="T1315" s="10">
        <f t="shared" si="125"/>
        <v>42432.37631944444</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42604.336342592585</v>
      </c>
      <c r="T1316" s="10">
        <f t="shared" si="125"/>
        <v>42664.336342592585</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42278.164907407401</v>
      </c>
      <c r="T1317" s="10">
        <f t="shared" si="125"/>
        <v>42313.708333333336</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42393.628576388881</v>
      </c>
      <c r="T1318" s="10">
        <f t="shared" si="125"/>
        <v>42428.628576388881</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42519.902152777773</v>
      </c>
      <c r="T1319" s="10">
        <f t="shared" si="125"/>
        <v>42572.249999999993</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41984.710324074076</v>
      </c>
      <c r="T1320" s="10">
        <f t="shared" si="125"/>
        <v>42014.710324074076</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41816.478761574072</v>
      </c>
      <c r="T1321" s="10">
        <f t="shared" si="125"/>
        <v>41831.333333333328</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42705.357013888883</v>
      </c>
      <c r="T1322" s="10">
        <f t="shared" si="125"/>
        <v>42734.624999999993</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42697.415937499994</v>
      </c>
      <c r="T1323" s="10">
        <f t="shared" si="125"/>
        <v>42727.415937499994</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42115.323206018518</v>
      </c>
      <c r="T1324" s="10">
        <f t="shared" si="125"/>
        <v>42145.323206018518</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42451.365115740737</v>
      </c>
      <c r="T1325" s="10">
        <f t="shared" si="125"/>
        <v>42485.954861111109</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42626.300370370365</v>
      </c>
      <c r="T1326" s="10">
        <f t="shared" si="125"/>
        <v>42656.300370370365</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42703.752719907403</v>
      </c>
      <c r="T1327" s="10">
        <f t="shared" si="125"/>
        <v>42733.752719907403</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41974.458657407398</v>
      </c>
      <c r="T1328" s="10">
        <f t="shared" si="125"/>
        <v>42019.458657407398</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42123.345312500001</v>
      </c>
      <c r="T1329" s="10">
        <f t="shared" si="125"/>
        <v>42153.345312500001</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42612.309421296297</v>
      </c>
      <c r="T1330" s="10">
        <f t="shared" si="125"/>
        <v>42657.309421296297</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41934.888252314813</v>
      </c>
      <c r="T1331" s="10">
        <f t="shared" si="125"/>
        <v>41974.929918981477</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42521.943391203698</v>
      </c>
      <c r="T1332" s="10">
        <f t="shared" si="125"/>
        <v>42552.833333333336</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42569.170763888884</v>
      </c>
      <c r="T1333" s="10">
        <f t="shared" si="125"/>
        <v>42599.170763888884</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f t="shared" si="121"/>
        <v>0</v>
      </c>
      <c r="Q1334" t="str">
        <f t="shared" si="122"/>
        <v>technology</v>
      </c>
      <c r="R1334" t="str">
        <f t="shared" si="123"/>
        <v>wearables</v>
      </c>
      <c r="S1334" s="10">
        <f t="shared" si="124"/>
        <v>42731.726944444446</v>
      </c>
      <c r="T1334" s="10">
        <f t="shared" si="125"/>
        <v>42761.726944444446</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f t="shared" si="121"/>
        <v>0</v>
      </c>
      <c r="Q1335" t="str">
        <f t="shared" si="122"/>
        <v>technology</v>
      </c>
      <c r="R1335" t="str">
        <f t="shared" si="123"/>
        <v>wearables</v>
      </c>
      <c r="S1335" s="10">
        <f t="shared" si="124"/>
        <v>41805.7734375</v>
      </c>
      <c r="T1335" s="10">
        <f t="shared" si="125"/>
        <v>41835.7734375</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42410.440821759257</v>
      </c>
      <c r="T1336" s="10">
        <f t="shared" si="125"/>
        <v>42440.440821759257</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42313.603032407402</v>
      </c>
      <c r="T1337" s="10">
        <f t="shared" si="125"/>
        <v>42343.603032407402</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41955.530416666668</v>
      </c>
      <c r="T1338" s="10">
        <f t="shared" si="125"/>
        <v>41990.530416666668</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42767.243969907409</v>
      </c>
      <c r="T1339" s="10">
        <f t="shared" si="125"/>
        <v>42797.243969907409</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42188.470289351848</v>
      </c>
      <c r="T1340" s="10">
        <f t="shared" si="125"/>
        <v>42218.470289351848</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41936.313831018517</v>
      </c>
      <c r="T1341" s="10">
        <f t="shared" si="125"/>
        <v>41981.355497685181</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f t="shared" si="121"/>
        <v>0</v>
      </c>
      <c r="Q1342" t="str">
        <f t="shared" si="122"/>
        <v>technology</v>
      </c>
      <c r="R1342" t="str">
        <f t="shared" si="123"/>
        <v>wearables</v>
      </c>
      <c r="S1342" s="10">
        <f t="shared" si="124"/>
        <v>41836.262187499997</v>
      </c>
      <c r="T1342" s="10">
        <f t="shared" si="125"/>
        <v>41866.262187499997</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42612.290706018517</v>
      </c>
      <c r="T1343" s="10">
        <f t="shared" si="125"/>
        <v>42644.290706018517</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42172.483090277768</v>
      </c>
      <c r="T1344" s="10">
        <f t="shared" si="125"/>
        <v>42202.483090277768</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42542.193090277775</v>
      </c>
      <c r="T1345" s="10">
        <f t="shared" si="125"/>
        <v>42600.832638888889</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42522.456469907404</v>
      </c>
      <c r="T1346" s="10">
        <f t="shared" si="125"/>
        <v>42551.456469907404</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IF(L1347&lt;1,0,E1347/L1347)</f>
        <v>53.571428571428569</v>
      </c>
      <c r="Q1347" t="str">
        <f t="shared" ref="Q1347:Q1410" si="128">LEFT(N1347,SEARCH("/",N1347)-1)</f>
        <v>publishing</v>
      </c>
      <c r="R1347" t="str">
        <f t="shared" ref="R1347:R1410" si="129">RIGHT(N1347,LEN(N1347)-SEARCH("/",N1347))</f>
        <v>nonfiction</v>
      </c>
      <c r="S1347" s="10">
        <f t="shared" ref="S1347:S1410" si="130">(((J1347/60)/60)/24)+DATE(1970,1,1)+(-8/24)</f>
        <v>41799.481006944443</v>
      </c>
      <c r="T1347" s="10">
        <f t="shared" ref="T1347:T1410" si="131">(((I1347/60)/60)/24)+DATE(1970,1,1)+(-8/24)</f>
        <v>41834.481006944443</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41421.742488425924</v>
      </c>
      <c r="T1348" s="10">
        <f t="shared" si="131"/>
        <v>41451.742488425924</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42040.304687499993</v>
      </c>
      <c r="T1349" s="10">
        <f t="shared" si="131"/>
        <v>42070.304687499993</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41963.17283564814</v>
      </c>
      <c r="T1350" s="10">
        <f t="shared" si="131"/>
        <v>41991.17283564814</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42316.999247685184</v>
      </c>
      <c r="T1351" s="10">
        <f t="shared" si="131"/>
        <v>42353.957638888889</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42333.679791666662</v>
      </c>
      <c r="T1352" s="10">
        <f t="shared" si="131"/>
        <v>42363.679791666662</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42382.406759259255</v>
      </c>
      <c r="T1353" s="10">
        <f t="shared" si="131"/>
        <v>42412.406759259255</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42200.244976851849</v>
      </c>
      <c r="T1354" s="10">
        <f t="shared" si="131"/>
        <v>42251.832638888889</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41308.784583333334</v>
      </c>
      <c r="T1355" s="10">
        <f t="shared" si="131"/>
        <v>41343.666666666664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42502.474293981482</v>
      </c>
      <c r="T1356" s="10">
        <f t="shared" si="131"/>
        <v>42532.474293981482</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41212.921354166661</v>
      </c>
      <c r="T1357" s="10">
        <f t="shared" si="131"/>
        <v>41243.083333333328</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41429.705555555556</v>
      </c>
      <c r="T1358" s="10">
        <f t="shared" si="131"/>
        <v>41459.705555555556</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41304.628900462958</v>
      </c>
      <c r="T1359" s="10">
        <f t="shared" si="131"/>
        <v>41333.915972222218</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40689.237534722219</v>
      </c>
      <c r="T1360" s="10">
        <f t="shared" si="131"/>
        <v>40719.237534722219</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40668.481365740736</v>
      </c>
      <c r="T1361" s="10">
        <f t="shared" si="131"/>
        <v>40730.481365740736</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41095.567361111105</v>
      </c>
      <c r="T1362" s="10">
        <f t="shared" si="131"/>
        <v>41123.567361111105</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41781.383935185186</v>
      </c>
      <c r="T1363" s="10">
        <f t="shared" si="131"/>
        <v>41811.383935185186</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41464.601053240738</v>
      </c>
      <c r="T1364" s="10">
        <f t="shared" si="131"/>
        <v>41524.601053240738</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42396.510729166665</v>
      </c>
      <c r="T1365" s="10">
        <f t="shared" si="131"/>
        <v>42414.999305555553</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41951.362337962957</v>
      </c>
      <c r="T1366" s="10">
        <f t="shared" si="131"/>
        <v>42011.362337962964</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42049.399907407402</v>
      </c>
      <c r="T1367" s="10">
        <f t="shared" si="131"/>
        <v>42079.358240740738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41924.662766203699</v>
      </c>
      <c r="T1368" s="10">
        <f t="shared" si="131"/>
        <v>41969.704432870371</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42291.669560185182</v>
      </c>
      <c r="T1369" s="10">
        <f t="shared" si="131"/>
        <v>42321.711226851847</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42145.857569444437</v>
      </c>
      <c r="T1370" s="10">
        <f t="shared" si="131"/>
        <v>42169.857569444437</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41710.260949074072</v>
      </c>
      <c r="T1371" s="10">
        <f t="shared" si="131"/>
        <v>41740.260949074072</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41547.670023148145</v>
      </c>
      <c r="T1372" s="10">
        <f t="shared" si="131"/>
        <v>41562.670023148145</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42101.425254629627</v>
      </c>
      <c r="T1373" s="10">
        <f t="shared" si="131"/>
        <v>42131.425254629627</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41072.40662037037</v>
      </c>
      <c r="T1374" s="10">
        <f t="shared" si="131"/>
        <v>41102.40662037037</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42704.618437499994</v>
      </c>
      <c r="T1375" s="10">
        <f t="shared" si="131"/>
        <v>42734.618437499994</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42423.828564814808</v>
      </c>
      <c r="T1376" s="10">
        <f t="shared" si="131"/>
        <v>42453.786898148144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42719.732858796291</v>
      </c>
      <c r="T1377" s="10">
        <f t="shared" si="131"/>
        <v>42749.732858796291</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42677.335717592585</v>
      </c>
      <c r="T1378" s="10">
        <f t="shared" si="131"/>
        <v>42707.377384259256</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42746.88622685185</v>
      </c>
      <c r="T1379" s="10">
        <f t="shared" si="131"/>
        <v>42768.84097222222</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42568.426041666658</v>
      </c>
      <c r="T1380" s="10">
        <f t="shared" si="131"/>
        <v>42583.426041666658</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42130.15828703704</v>
      </c>
      <c r="T1381" s="10">
        <f t="shared" si="131"/>
        <v>42160.15828703704</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42141.429467592585</v>
      </c>
      <c r="T1382" s="10">
        <f t="shared" si="131"/>
        <v>42163.749999999993</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42702.881076388883</v>
      </c>
      <c r="T1383" s="10">
        <f t="shared" si="131"/>
        <v>42732.881076388883</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41370.466851851852</v>
      </c>
      <c r="T1384" s="10">
        <f t="shared" si="131"/>
        <v>41400.466851851852</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42706.741643518515</v>
      </c>
      <c r="T1385" s="10">
        <f t="shared" si="131"/>
        <v>42726.741643518515</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42160.401874999996</v>
      </c>
      <c r="T1386" s="10">
        <f t="shared" si="131"/>
        <v>42190.401874999996</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42433.355567129627</v>
      </c>
      <c r="T1387" s="10">
        <f t="shared" si="131"/>
        <v>42489.174305555549</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42184.313530092586</v>
      </c>
      <c r="T1388" s="10">
        <f t="shared" si="131"/>
        <v>42214.313530092586</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42126.587905092594</v>
      </c>
      <c r="T1389" s="10">
        <f t="shared" si="131"/>
        <v>42157.854166666664</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42634.281446759262</v>
      </c>
      <c r="T1390" s="10">
        <f t="shared" si="131"/>
        <v>42660.343055555553</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42565.147650462961</v>
      </c>
      <c r="T1391" s="10">
        <f t="shared" si="131"/>
        <v>42595.147650462961</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42087.469976851848</v>
      </c>
      <c r="T1392" s="10">
        <f t="shared" si="131"/>
        <v>42121.383333333331</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42193.317337962959</v>
      </c>
      <c r="T1393" s="10">
        <f t="shared" si="131"/>
        <v>42237.874305555553</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42400.821597222217</v>
      </c>
      <c r="T1394" s="10">
        <f t="shared" si="131"/>
        <v>42431.821597222217</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42553.348645833328</v>
      </c>
      <c r="T1395" s="10">
        <f t="shared" si="131"/>
        <v>42583.348645833328</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42751.811643518515</v>
      </c>
      <c r="T1396" s="10">
        <f t="shared" si="131"/>
        <v>42794.791666666664</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42719.575011574074</v>
      </c>
      <c r="T1397" s="10">
        <f t="shared" si="131"/>
        <v>42749.575011574074</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42018.665300925924</v>
      </c>
      <c r="T1398" s="10">
        <f t="shared" si="131"/>
        <v>42048.665300925924</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42640.584606481476</v>
      </c>
      <c r="T1399" s="10">
        <f t="shared" si="131"/>
        <v>42670.554861111108</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42526.540902777771</v>
      </c>
      <c r="T1400" s="10">
        <f t="shared" si="131"/>
        <v>42556.540902777771</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41888.670983796292</v>
      </c>
      <c r="T1401" s="10">
        <f t="shared" si="131"/>
        <v>41918.670983796292</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42498.007789351854</v>
      </c>
      <c r="T1402" s="10">
        <f t="shared" si="131"/>
        <v>42532.895833333336</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41399.662893518514</v>
      </c>
      <c r="T1403" s="10">
        <f t="shared" si="131"/>
        <v>41420.662893518514</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42064.720034722217</v>
      </c>
      <c r="T1404" s="10">
        <f t="shared" si="131"/>
        <v>42124.67836805556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41450.729571759257</v>
      </c>
      <c r="T1405" s="10">
        <f t="shared" si="131"/>
        <v>41480.729571759257</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42032.17690972222</v>
      </c>
      <c r="T1406" s="10">
        <f t="shared" si="131"/>
        <v>42057.17690972222</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41941.347233796296</v>
      </c>
      <c r="T1407" s="10">
        <f t="shared" si="131"/>
        <v>41971.38890046296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42297.099618055552</v>
      </c>
      <c r="T1408" s="10">
        <f t="shared" si="131"/>
        <v>42350.083333333336</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41838.20344907407</v>
      </c>
      <c r="T1409" s="10">
        <f t="shared" si="131"/>
        <v>41863.20344907407</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42291.538842592585</v>
      </c>
      <c r="T1410" s="10">
        <f t="shared" si="131"/>
        <v>42321.580509259256</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f t="shared" ref="P1411:P1474" si="133">IF(L1411&lt;1,0,E1411/L1411)</f>
        <v>0</v>
      </c>
      <c r="Q1411" t="str">
        <f t="shared" ref="Q1411:Q1474" si="134">LEFT(N1411,SEARCH("/",N1411)-1)</f>
        <v>publishing</v>
      </c>
      <c r="R1411" t="str">
        <f t="shared" ref="R1411:R1474" si="135">RIGHT(N1411,LEN(N1411)-SEARCH("/",N1411))</f>
        <v>translations</v>
      </c>
      <c r="S1411" s="10">
        <f t="shared" ref="S1411:S1474" si="136">(((J1411/60)/60)/24)+DATE(1970,1,1)+(-8/24)</f>
        <v>41944.800173611111</v>
      </c>
      <c r="T1411" s="10">
        <f t="shared" ref="T1411:T1474" si="137">(((I1411/60)/60)/24)+DATE(1970,1,1)+(-8/24)</f>
        <v>42004.841840277775</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42478.985185185178</v>
      </c>
      <c r="T1412" s="10">
        <f t="shared" si="137"/>
        <v>42523.985185185178</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42012.725694444445</v>
      </c>
      <c r="T1413" s="10">
        <f t="shared" si="137"/>
        <v>42040.725694444445</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41946.730312499996</v>
      </c>
      <c r="T1414" s="10">
        <f t="shared" si="137"/>
        <v>41976.730312499996</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42360.103819444441</v>
      </c>
      <c r="T1415" s="10">
        <f t="shared" si="137"/>
        <v>42420.103819444441</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42707.919756944444</v>
      </c>
      <c r="T1416" s="10">
        <f t="shared" si="137"/>
        <v>42737.919756944444</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42192.342488425922</v>
      </c>
      <c r="T1417" s="10">
        <f t="shared" si="137"/>
        <v>42232.342488425922</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f t="shared" si="133"/>
        <v>0</v>
      </c>
      <c r="Q1418" t="str">
        <f t="shared" si="134"/>
        <v>publishing</v>
      </c>
      <c r="R1418" t="str">
        <f t="shared" si="135"/>
        <v>translations</v>
      </c>
      <c r="S1418" s="10">
        <f t="shared" si="136"/>
        <v>42299.592812499999</v>
      </c>
      <c r="T1418" s="10">
        <f t="shared" si="137"/>
        <v>42329.634479166663</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42231.816828703704</v>
      </c>
      <c r="T1419" s="10">
        <f t="shared" si="137"/>
        <v>42262.132638888892</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42395.123078703698</v>
      </c>
      <c r="T1420" s="10">
        <f t="shared" si="137"/>
        <v>42425.123078703698</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42622.12290509259</v>
      </c>
      <c r="T1421" s="10">
        <f t="shared" si="137"/>
        <v>42652.12290509259</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42524.334328703706</v>
      </c>
      <c r="T1422" s="10">
        <f t="shared" si="137"/>
        <v>42549.334328703706</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42013.582280092589</v>
      </c>
      <c r="T1423" s="10">
        <f t="shared" si="137"/>
        <v>42043.582280092589</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42603.906296296293</v>
      </c>
      <c r="T1424" s="10">
        <f t="shared" si="137"/>
        <v>42633.906296296293</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42340.026979166665</v>
      </c>
      <c r="T1425" s="10">
        <f t="shared" si="137"/>
        <v>42370.026979166665</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42676.384282407402</v>
      </c>
      <c r="T1426" s="10">
        <f t="shared" si="137"/>
        <v>42689.425949074073</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f t="shared" si="133"/>
        <v>0</v>
      </c>
      <c r="Q1427" t="str">
        <f t="shared" si="134"/>
        <v>publishing</v>
      </c>
      <c r="R1427" t="str">
        <f t="shared" si="135"/>
        <v>translations</v>
      </c>
      <c r="S1427" s="10">
        <f t="shared" si="136"/>
        <v>42092.798136574071</v>
      </c>
      <c r="T1427" s="10">
        <f t="shared" si="137"/>
        <v>42122.798136574071</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f t="shared" si="133"/>
        <v>0</v>
      </c>
      <c r="Q1428" t="str">
        <f t="shared" si="134"/>
        <v>publishing</v>
      </c>
      <c r="R1428" t="str">
        <f t="shared" si="135"/>
        <v>translations</v>
      </c>
      <c r="S1428" s="10">
        <f t="shared" si="136"/>
        <v>42180.056944444441</v>
      </c>
      <c r="T1428" s="10">
        <f t="shared" si="137"/>
        <v>42240.056944444441</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42601.518344907403</v>
      </c>
      <c r="T1429" s="10">
        <f t="shared" si="137"/>
        <v>42631.518344907403</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42432.046493055554</v>
      </c>
      <c r="T1430" s="10">
        <f t="shared" si="137"/>
        <v>42462.004826388882</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f t="shared" si="133"/>
        <v>0</v>
      </c>
      <c r="Q1431" t="str">
        <f t="shared" si="134"/>
        <v>publishing</v>
      </c>
      <c r="R1431" t="str">
        <f t="shared" si="135"/>
        <v>translations</v>
      </c>
      <c r="S1431" s="10">
        <f t="shared" si="136"/>
        <v>42073.727337962955</v>
      </c>
      <c r="T1431" s="10">
        <f t="shared" si="137"/>
        <v>42103.727337962955</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41961.480185185181</v>
      </c>
      <c r="T1432" s="10">
        <f t="shared" si="137"/>
        <v>41992.480185185181</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42303.877499999995</v>
      </c>
      <c r="T1433" s="10">
        <f t="shared" si="137"/>
        <v>42333.919166666667</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f t="shared" si="133"/>
        <v>0</v>
      </c>
      <c r="Q1434" t="str">
        <f t="shared" si="134"/>
        <v>publishing</v>
      </c>
      <c r="R1434" t="str">
        <f t="shared" si="135"/>
        <v>translations</v>
      </c>
      <c r="S1434" s="10">
        <f t="shared" si="136"/>
        <v>42175.447083333333</v>
      </c>
      <c r="T1434" s="10">
        <f t="shared" si="137"/>
        <v>42205.447083333333</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42673.292534722219</v>
      </c>
      <c r="T1435" s="10">
        <f t="shared" si="137"/>
        <v>42714.124999999993</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42142.433773148143</v>
      </c>
      <c r="T1436" s="10">
        <f t="shared" si="137"/>
        <v>42163.291666666664</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42258.44699074074</v>
      </c>
      <c r="T1437" s="10">
        <f t="shared" si="137"/>
        <v>42288.44699074074</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42391.016863425924</v>
      </c>
      <c r="T1438" s="10">
        <f t="shared" si="137"/>
        <v>42421.016863425924</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41796.19836805555</v>
      </c>
      <c r="T1439" s="10">
        <f t="shared" si="137"/>
        <v>41832.874305555553</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42457.538182870368</v>
      </c>
      <c r="T1440" s="10">
        <f t="shared" si="137"/>
        <v>42487.246527777774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42040.496539351843</v>
      </c>
      <c r="T1441" s="10">
        <f t="shared" si="137"/>
        <v>42070.496539351843</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42486.415081018517</v>
      </c>
      <c r="T1442" s="10">
        <f t="shared" si="137"/>
        <v>42516.415081018517</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42198.432511574072</v>
      </c>
      <c r="T1443" s="10">
        <f t="shared" si="137"/>
        <v>42258.432511574072</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f t="shared" si="133"/>
        <v>0</v>
      </c>
      <c r="Q1444" t="str">
        <f t="shared" si="134"/>
        <v>publishing</v>
      </c>
      <c r="R1444" t="str">
        <f t="shared" si="135"/>
        <v>translations</v>
      </c>
      <c r="S1444" s="10">
        <f t="shared" si="136"/>
        <v>42485.312013888884</v>
      </c>
      <c r="T1444" s="10">
        <f t="shared" si="137"/>
        <v>42515.312013888884</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f t="shared" si="133"/>
        <v>0</v>
      </c>
      <c r="Q1445" t="str">
        <f t="shared" si="134"/>
        <v>publishing</v>
      </c>
      <c r="R1445" t="str">
        <f t="shared" si="135"/>
        <v>translations</v>
      </c>
      <c r="S1445" s="10">
        <f t="shared" si="136"/>
        <v>42707.59269675926</v>
      </c>
      <c r="T1445" s="10">
        <f t="shared" si="137"/>
        <v>42737.59269675926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f t="shared" si="133"/>
        <v>0</v>
      </c>
      <c r="Q1446" t="str">
        <f t="shared" si="134"/>
        <v>publishing</v>
      </c>
      <c r="R1446" t="str">
        <f t="shared" si="135"/>
        <v>translations</v>
      </c>
      <c r="S1446" s="10">
        <f t="shared" si="136"/>
        <v>42199.540069444447</v>
      </c>
      <c r="T1446" s="10">
        <f t="shared" si="137"/>
        <v>42259.540069444447</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f t="shared" si="133"/>
        <v>0</v>
      </c>
      <c r="Q1447" t="str">
        <f t="shared" si="134"/>
        <v>publishing</v>
      </c>
      <c r="R1447" t="str">
        <f t="shared" si="135"/>
        <v>translations</v>
      </c>
      <c r="S1447" s="10">
        <f t="shared" si="136"/>
        <v>42139.208969907406</v>
      </c>
      <c r="T1447" s="10">
        <f t="shared" si="137"/>
        <v>42169.208969907406</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f t="shared" si="133"/>
        <v>0</v>
      </c>
      <c r="Q1448" t="str">
        <f t="shared" si="134"/>
        <v>publishing</v>
      </c>
      <c r="R1448" t="str">
        <f t="shared" si="135"/>
        <v>translations</v>
      </c>
      <c r="S1448" s="10">
        <f t="shared" si="136"/>
        <v>42461.114328703705</v>
      </c>
      <c r="T1448" s="10">
        <f t="shared" si="137"/>
        <v>42481.114328703705</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42529.39738425926</v>
      </c>
      <c r="T1449" s="10">
        <f t="shared" si="137"/>
        <v>42559.39738425926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f t="shared" si="133"/>
        <v>0</v>
      </c>
      <c r="Q1450" t="str">
        <f t="shared" si="134"/>
        <v>publishing</v>
      </c>
      <c r="R1450" t="str">
        <f t="shared" si="135"/>
        <v>translations</v>
      </c>
      <c r="S1450" s="10">
        <f t="shared" si="136"/>
        <v>42115.603217592587</v>
      </c>
      <c r="T1450" s="10">
        <f t="shared" si="137"/>
        <v>42145.892361111109</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f t="shared" si="133"/>
        <v>0</v>
      </c>
      <c r="Q1451" t="str">
        <f t="shared" si="134"/>
        <v>publishing</v>
      </c>
      <c r="R1451" t="str">
        <f t="shared" si="135"/>
        <v>translations</v>
      </c>
      <c r="S1451" s="10">
        <f t="shared" si="136"/>
        <v>42086.478067129625</v>
      </c>
      <c r="T1451" s="10">
        <f t="shared" si="137"/>
        <v>42134.478067129625</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42389.837928240733</v>
      </c>
      <c r="T1452" s="10">
        <f t="shared" si="137"/>
        <v>42419.837928240733</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41931.62568287037</v>
      </c>
      <c r="T1453" s="10">
        <f t="shared" si="137"/>
        <v>41961.667349537034</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f t="shared" si="133"/>
        <v>0</v>
      </c>
      <c r="Q1454" t="str">
        <f t="shared" si="134"/>
        <v>publishing</v>
      </c>
      <c r="R1454" t="str">
        <f t="shared" si="135"/>
        <v>translations</v>
      </c>
      <c r="S1454" s="10">
        <f t="shared" si="136"/>
        <v>41818.369942129626</v>
      </c>
      <c r="T1454" s="10">
        <f t="shared" si="137"/>
        <v>41848.369942129626</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f t="shared" si="133"/>
        <v>0</v>
      </c>
      <c r="Q1455" t="str">
        <f t="shared" si="134"/>
        <v>publishing</v>
      </c>
      <c r="R1455" t="str">
        <f t="shared" si="135"/>
        <v>translations</v>
      </c>
      <c r="S1455" s="10">
        <f t="shared" si="136"/>
        <v>42795.362812499996</v>
      </c>
      <c r="T1455" s="10">
        <f t="shared" si="137"/>
        <v>42840.321145833332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42463.533333333333</v>
      </c>
      <c r="T1456" s="10">
        <f t="shared" si="137"/>
        <v>42484.582638888889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41832.33935185185</v>
      </c>
      <c r="T1457" s="10">
        <f t="shared" si="137"/>
        <v>41887.235416666663</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42708.335243055553</v>
      </c>
      <c r="T1458" s="10">
        <f t="shared" si="137"/>
        <v>42738.335243055553</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f t="shared" si="133"/>
        <v>0</v>
      </c>
      <c r="Q1459" t="str">
        <f t="shared" si="134"/>
        <v>publishing</v>
      </c>
      <c r="R1459" t="str">
        <f t="shared" si="135"/>
        <v>translations</v>
      </c>
      <c r="S1459" s="10">
        <f t="shared" si="136"/>
        <v>42289.563009259255</v>
      </c>
      <c r="T1459" s="10">
        <f t="shared" si="137"/>
        <v>42319.604675925926</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f t="shared" si="133"/>
        <v>0</v>
      </c>
      <c r="Q1460" t="str">
        <f t="shared" si="134"/>
        <v>publishing</v>
      </c>
      <c r="R1460" t="str">
        <f t="shared" si="135"/>
        <v>translations</v>
      </c>
      <c r="S1460" s="10">
        <f t="shared" si="136"/>
        <v>41831.37222222222</v>
      </c>
      <c r="T1460" s="10">
        <f t="shared" si="137"/>
        <v>41861.833333333328</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f t="shared" si="133"/>
        <v>0</v>
      </c>
      <c r="Q1461" t="str">
        <f t="shared" si="134"/>
        <v>publishing</v>
      </c>
      <c r="R1461" t="str">
        <f t="shared" si="135"/>
        <v>translations</v>
      </c>
      <c r="S1461" s="10">
        <f t="shared" si="136"/>
        <v>42311.871481481481</v>
      </c>
      <c r="T1461" s="10">
        <f t="shared" si="137"/>
        <v>42340.392361111109</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f t="shared" si="133"/>
        <v>0</v>
      </c>
      <c r="Q1462" t="str">
        <f t="shared" si="134"/>
        <v>publishing</v>
      </c>
      <c r="R1462" t="str">
        <f t="shared" si="135"/>
        <v>translations</v>
      </c>
      <c r="S1462" s="10">
        <f t="shared" si="136"/>
        <v>41915.563634259255</v>
      </c>
      <c r="T1462" s="10">
        <f t="shared" si="137"/>
        <v>41973.656249999993</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41899.311967592592</v>
      </c>
      <c r="T1463" s="10">
        <f t="shared" si="137"/>
        <v>41932.666666666664</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41344.329525462963</v>
      </c>
      <c r="T1464" s="10">
        <f t="shared" si="137"/>
        <v>41374.329525462963</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41326.577986111108</v>
      </c>
      <c r="T1465" s="10">
        <f t="shared" si="137"/>
        <v>41371.536319444444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41291.328217592592</v>
      </c>
      <c r="T1466" s="10">
        <f t="shared" si="137"/>
        <v>41321.328217592592</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40959.401064814811</v>
      </c>
      <c r="T1467" s="10">
        <f t="shared" si="137"/>
        <v>40989.791666666664</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42339.838726851849</v>
      </c>
      <c r="T1468" s="10">
        <f t="shared" si="137"/>
        <v>42380.874999999993</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40933.468576388885</v>
      </c>
      <c r="T1469" s="10">
        <f t="shared" si="137"/>
        <v>40993.42690972222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40645.681122685186</v>
      </c>
      <c r="T1470" s="10">
        <f t="shared" si="137"/>
        <v>40705.681122685186</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41290.265150462961</v>
      </c>
      <c r="T1471" s="10">
        <f t="shared" si="137"/>
        <v>41320.265150462961</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41250.493784722217</v>
      </c>
      <c r="T1472" s="10">
        <f t="shared" si="137"/>
        <v>41271.493784722217</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42073.624236111107</v>
      </c>
      <c r="T1473" s="10">
        <f t="shared" si="137"/>
        <v>42103.624236111107</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41533.20952546296</v>
      </c>
      <c r="T1474" s="10">
        <f t="shared" si="137"/>
        <v>41563.20952546296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IF(L1475&lt;1,0,E1475/L1475)</f>
        <v>38.462553191489363</v>
      </c>
      <c r="Q1475" t="str">
        <f t="shared" ref="Q1475:Q1538" si="140">LEFT(N1475,SEARCH("/",N1475)-1)</f>
        <v>publishing</v>
      </c>
      <c r="R1475" t="str">
        <f t="shared" ref="R1475:R1538" si="141">RIGHT(N1475,LEN(N1475)-SEARCH("/",N1475))</f>
        <v>radio &amp; podcasts</v>
      </c>
      <c r="S1475" s="10">
        <f t="shared" ref="S1475:S1538" si="142">(((J1475/60)/60)/24)+DATE(1970,1,1)+(-8/24)</f>
        <v>40939.646284722221</v>
      </c>
      <c r="T1475" s="10">
        <f t="shared" ref="T1475:T1538" si="143">(((I1475/60)/60)/24)+DATE(1970,1,1)+(-8/24)</f>
        <v>40969.646284722221</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41500.394583333327</v>
      </c>
      <c r="T1476" s="10">
        <f t="shared" si="143"/>
        <v>41530.394583333327</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41960.389618055553</v>
      </c>
      <c r="T1477" s="10">
        <f t="shared" si="143"/>
        <v>41992.874305555553</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40765.708587962959</v>
      </c>
      <c r="T1478" s="10">
        <f t="shared" si="143"/>
        <v>40795.708587962959</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40840.282453703701</v>
      </c>
      <c r="T1479" s="10">
        <f t="shared" si="143"/>
        <v>40899.791666666664</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41394.538344907407</v>
      </c>
      <c r="T1480" s="10">
        <f t="shared" si="143"/>
        <v>41408.538344907407</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41754.411909722221</v>
      </c>
      <c r="T1481" s="10">
        <f t="shared" si="143"/>
        <v>41768.832638888889</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41464.600682870368</v>
      </c>
      <c r="T1482" s="10">
        <f t="shared" si="143"/>
        <v>41481.375</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41550.589641203704</v>
      </c>
      <c r="T1483" s="10">
        <f t="shared" si="143"/>
        <v>41580.589641203704</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41136.524722222224</v>
      </c>
      <c r="T1484" s="10">
        <f t="shared" si="143"/>
        <v>41158.993749999994</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42547.859664351847</v>
      </c>
      <c r="T1485" s="10">
        <f t="shared" si="143"/>
        <v>42572.859664351847</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f t="shared" si="139"/>
        <v>0</v>
      </c>
      <c r="Q1486" t="str">
        <f t="shared" si="140"/>
        <v>publishing</v>
      </c>
      <c r="R1486" t="str">
        <f t="shared" si="141"/>
        <v>fiction</v>
      </c>
      <c r="S1486" s="10">
        <f t="shared" si="142"/>
        <v>41052.867627314808</v>
      </c>
      <c r="T1486" s="10">
        <f t="shared" si="143"/>
        <v>41111.285416666666</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42130.462650462963</v>
      </c>
      <c r="T1487" s="10">
        <f t="shared" si="143"/>
        <v>42175.462650462963</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42031.835196759253</v>
      </c>
      <c r="T1488" s="10">
        <f t="shared" si="143"/>
        <v>42061.835196759253</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f t="shared" si="139"/>
        <v>0</v>
      </c>
      <c r="Q1489" t="str">
        <f t="shared" si="140"/>
        <v>publishing</v>
      </c>
      <c r="R1489" t="str">
        <f t="shared" si="141"/>
        <v>fiction</v>
      </c>
      <c r="S1489" s="10">
        <f t="shared" si="142"/>
        <v>42554.584155092591</v>
      </c>
      <c r="T1489" s="10">
        <f t="shared" si="143"/>
        <v>42584.584155092591</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41614.229861111111</v>
      </c>
      <c r="T1490" s="10">
        <f t="shared" si="143"/>
        <v>41644.229861111111</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f t="shared" si="139"/>
        <v>0</v>
      </c>
      <c r="Q1491" t="str">
        <f t="shared" si="140"/>
        <v>publishing</v>
      </c>
      <c r="R1491" t="str">
        <f t="shared" si="141"/>
        <v>fiction</v>
      </c>
      <c r="S1491" s="10">
        <f t="shared" si="142"/>
        <v>41198.278379629628</v>
      </c>
      <c r="T1491" s="10">
        <f t="shared" si="143"/>
        <v>41228.320046296292</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41520.227708333332</v>
      </c>
      <c r="T1492" s="10">
        <f t="shared" si="143"/>
        <v>41549.227708333332</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41991.380127314813</v>
      </c>
      <c r="T1493" s="10">
        <f t="shared" si="143"/>
        <v>42050.318055555552</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40682.551458333335</v>
      </c>
      <c r="T1494" s="10">
        <f t="shared" si="143"/>
        <v>40712.551458333335</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f t="shared" si="139"/>
        <v>0</v>
      </c>
      <c r="Q1495" t="str">
        <f t="shared" si="140"/>
        <v>publishing</v>
      </c>
      <c r="R1495" t="str">
        <f t="shared" si="141"/>
        <v>fiction</v>
      </c>
      <c r="S1495" s="10">
        <f t="shared" si="142"/>
        <v>41411.533275462964</v>
      </c>
      <c r="T1495" s="10">
        <f t="shared" si="143"/>
        <v>41441.533275462964</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42067.389039351845</v>
      </c>
      <c r="T1496" s="10">
        <f t="shared" si="143"/>
        <v>42097.318055555552</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f t="shared" si="139"/>
        <v>0</v>
      </c>
      <c r="Q1497" t="str">
        <f t="shared" si="140"/>
        <v>publishing</v>
      </c>
      <c r="R1497" t="str">
        <f t="shared" si="141"/>
        <v>fiction</v>
      </c>
      <c r="S1497" s="10">
        <f t="shared" si="142"/>
        <v>40752.456377314811</v>
      </c>
      <c r="T1497" s="10">
        <f t="shared" si="143"/>
        <v>40782.456377314811</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f t="shared" si="139"/>
        <v>0</v>
      </c>
      <c r="Q1498" t="str">
        <f t="shared" si="140"/>
        <v>publishing</v>
      </c>
      <c r="R1498" t="str">
        <f t="shared" si="141"/>
        <v>fiction</v>
      </c>
      <c r="S1498" s="10">
        <f t="shared" si="142"/>
        <v>41838.141886574071</v>
      </c>
      <c r="T1498" s="10">
        <f t="shared" si="143"/>
        <v>41898.141886574071</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41444.309282407405</v>
      </c>
      <c r="T1499" s="10">
        <f t="shared" si="143"/>
        <v>41486.488194444442</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41840.650208333333</v>
      </c>
      <c r="T1500" s="10">
        <f t="shared" si="143"/>
        <v>41885.650208333333</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42526.673993055556</v>
      </c>
      <c r="T1501" s="10">
        <f t="shared" si="143"/>
        <v>42586.673993055556</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41365.57126157407</v>
      </c>
      <c r="T1502" s="10">
        <f t="shared" si="143"/>
        <v>41395.57126157407</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42163.2502662037</v>
      </c>
      <c r="T1503" s="10">
        <f t="shared" si="143"/>
        <v>42193.2502662037</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42426.20925925926</v>
      </c>
      <c r="T1504" s="10">
        <f t="shared" si="143"/>
        <v>42454.583333333336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42606.01390046296</v>
      </c>
      <c r="T1505" s="10">
        <f t="shared" si="143"/>
        <v>42666.01390046296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41772.32435185185</v>
      </c>
      <c r="T1506" s="10">
        <f t="shared" si="143"/>
        <v>41800.022916666661</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42414.109988425924</v>
      </c>
      <c r="T1507" s="10">
        <f t="shared" si="143"/>
        <v>42451.500694444439</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41814.452592592592</v>
      </c>
      <c r="T1508" s="10">
        <f t="shared" si="143"/>
        <v>41844.452592592592</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40254.117002314815</v>
      </c>
      <c r="T1509" s="10">
        <f t="shared" si="143"/>
        <v>40313.006944444445</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41786.281030092592</v>
      </c>
      <c r="T1510" s="10">
        <f t="shared" si="143"/>
        <v>41817.281030092592</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42751.200057870366</v>
      </c>
      <c r="T1511" s="10">
        <f t="shared" si="143"/>
        <v>42780.624305555553</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41809.051828703698</v>
      </c>
      <c r="T1512" s="10">
        <f t="shared" si="143"/>
        <v>41839.051828703698</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42296.250046296293</v>
      </c>
      <c r="T1513" s="10">
        <f t="shared" si="143"/>
        <v>42326.291712962957</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42741.351145833331</v>
      </c>
      <c r="T1514" s="10">
        <f t="shared" si="143"/>
        <v>42771.351145833331</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41806.30400462963</v>
      </c>
      <c r="T1515" s="10">
        <f t="shared" si="143"/>
        <v>41836.30400462963</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42234.264351851853</v>
      </c>
      <c r="T1516" s="10">
        <f t="shared" si="143"/>
        <v>42274.264351851853</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42414.92010416666</v>
      </c>
      <c r="T1517" s="10">
        <f t="shared" si="143"/>
        <v>42444.878437499996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42619.133009259262</v>
      </c>
      <c r="T1518" s="10">
        <f t="shared" si="143"/>
        <v>42649.249999999993</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41948.233252314814</v>
      </c>
      <c r="T1519" s="10">
        <f t="shared" si="143"/>
        <v>41978.916666666664</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41760.486712962964</v>
      </c>
      <c r="T1520" s="10">
        <f t="shared" si="143"/>
        <v>41790.486712962964</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41782.408368055556</v>
      </c>
      <c r="T1521" s="10">
        <f t="shared" si="143"/>
        <v>41810.582638888889</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41955.524456018517</v>
      </c>
      <c r="T1522" s="10">
        <f t="shared" si="143"/>
        <v>41991.833333333336</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42492.834386574068</v>
      </c>
      <c r="T1523" s="10">
        <f t="shared" si="143"/>
        <v>42527.834386574068</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41899.496979166666</v>
      </c>
      <c r="T1524" s="10">
        <f t="shared" si="143"/>
        <v>41929.496979166666</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41964.418009259258</v>
      </c>
      <c r="T1525" s="10">
        <f t="shared" si="143"/>
        <v>41995.666666666664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42756.167708333327</v>
      </c>
      <c r="T1526" s="10">
        <f t="shared" si="143"/>
        <v>42786.167708333327</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42570.369652777772</v>
      </c>
      <c r="T1527" s="10">
        <f t="shared" si="143"/>
        <v>42600.369652777772</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42338.942673611113</v>
      </c>
      <c r="T1528" s="10">
        <f t="shared" si="143"/>
        <v>42387.942673611113</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42780.267199074071</v>
      </c>
      <c r="T1529" s="10">
        <f t="shared" si="143"/>
        <v>42808.225532407399</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42736.399560185186</v>
      </c>
      <c r="T1530" s="10">
        <f t="shared" si="143"/>
        <v>42766.666666666664</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42052.295370370368</v>
      </c>
      <c r="T1531" s="10">
        <f t="shared" si="143"/>
        <v>42082.253703703704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42275.433969907412</v>
      </c>
      <c r="T1532" s="10">
        <f t="shared" si="143"/>
        <v>42300.433969907412</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41941.469050925924</v>
      </c>
      <c r="T1533" s="10">
        <f t="shared" si="143"/>
        <v>41973.791666666664</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42391.141956018517</v>
      </c>
      <c r="T1534" s="10">
        <f t="shared" si="143"/>
        <v>42415.291666666664</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42442.668715277774</v>
      </c>
      <c r="T1535" s="10">
        <f t="shared" si="143"/>
        <v>42491.832638888889</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42221.340995370374</v>
      </c>
      <c r="T1536" s="10">
        <f t="shared" si="143"/>
        <v>42251.340995370374</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42484.495729166665</v>
      </c>
      <c r="T1537" s="10">
        <f t="shared" si="143"/>
        <v>42513.583333333336</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42213.468865740739</v>
      </c>
      <c r="T1538" s="10">
        <f t="shared" si="143"/>
        <v>42243.468865740739</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IF(L1539&lt;1,0,E1539/L1539)</f>
        <v>96.375</v>
      </c>
      <c r="Q1539" t="str">
        <f t="shared" ref="Q1539:Q1602" si="146">LEFT(N1539,SEARCH("/",N1539)-1)</f>
        <v>photography</v>
      </c>
      <c r="R1539" t="str">
        <f t="shared" ref="R1539:R1602" si="147">RIGHT(N1539,LEN(N1539)-SEARCH("/",N1539))</f>
        <v>photobooks</v>
      </c>
      <c r="S1539" s="10">
        <f t="shared" ref="S1539:S1602" si="148">(((J1539/60)/60)/24)+DATE(1970,1,1)+(-8/24)</f>
        <v>42551.981793981475</v>
      </c>
      <c r="T1539" s="10">
        <f t="shared" ref="T1539:T1602" si="149">(((I1539/60)/60)/24)+DATE(1970,1,1)+(-8/24)</f>
        <v>42588.416666666664</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41981.44872685185</v>
      </c>
      <c r="T1540" s="10">
        <f t="shared" si="149"/>
        <v>42026.44872685185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42705.585868055547</v>
      </c>
      <c r="T1541" s="10">
        <f t="shared" si="149"/>
        <v>42738.585868055547</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41938.673796296294</v>
      </c>
      <c r="T1542" s="10">
        <f t="shared" si="149"/>
        <v>41968.718749999993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41974.378912037035</v>
      </c>
      <c r="T1543" s="10">
        <f t="shared" si="149"/>
        <v>42004.378912037035</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42170.663194444445</v>
      </c>
      <c r="T1544" s="10">
        <f t="shared" si="149"/>
        <v>42185.663194444445</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41935.176319444443</v>
      </c>
      <c r="T1545" s="10">
        <f t="shared" si="149"/>
        <v>41965.217986111107</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f t="shared" si="145"/>
        <v>0</v>
      </c>
      <c r="Q1546" t="str">
        <f t="shared" si="146"/>
        <v>photography</v>
      </c>
      <c r="R1546" t="str">
        <f t="shared" si="147"/>
        <v>nature</v>
      </c>
      <c r="S1546" s="10">
        <f t="shared" si="148"/>
        <v>42052.717870370368</v>
      </c>
      <c r="T1546" s="10">
        <f t="shared" si="149"/>
        <v>42094.679166666661</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42031.551319444443</v>
      </c>
      <c r="T1547" s="10">
        <f t="shared" si="149"/>
        <v>42065.552777777775</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41838.879618055551</v>
      </c>
      <c r="T1548" s="10">
        <f t="shared" si="149"/>
        <v>41898.879618055551</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f t="shared" si="145"/>
        <v>0</v>
      </c>
      <c r="Q1549" t="str">
        <f t="shared" si="146"/>
        <v>photography</v>
      </c>
      <c r="R1549" t="str">
        <f t="shared" si="147"/>
        <v>nature</v>
      </c>
      <c r="S1549" s="10">
        <f t="shared" si="148"/>
        <v>42782.093541666669</v>
      </c>
      <c r="T1549" s="10">
        <f t="shared" si="149"/>
        <v>42789.093541666669</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42286.548842592594</v>
      </c>
      <c r="T1550" s="10">
        <f t="shared" si="149"/>
        <v>42316.590509259251</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42280.802766203698</v>
      </c>
      <c r="T1551" s="10">
        <f t="shared" si="149"/>
        <v>42310.84443287037</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42472.11613425926</v>
      </c>
      <c r="T1552" s="10">
        <f t="shared" si="149"/>
        <v>42502.11613425926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f t="shared" si="145"/>
        <v>0</v>
      </c>
      <c r="Q1553" t="str">
        <f t="shared" si="146"/>
        <v>photography</v>
      </c>
      <c r="R1553" t="str">
        <f t="shared" si="147"/>
        <v>nature</v>
      </c>
      <c r="S1553" s="10">
        <f t="shared" si="148"/>
        <v>42121.491192129623</v>
      </c>
      <c r="T1553" s="10">
        <f t="shared" si="149"/>
        <v>42151.491192129623</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41892.355416666665</v>
      </c>
      <c r="T1554" s="10">
        <f t="shared" si="149"/>
        <v>41912.832638888889</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f t="shared" si="145"/>
        <v>0</v>
      </c>
      <c r="Q1555" t="str">
        <f t="shared" si="146"/>
        <v>photography</v>
      </c>
      <c r="R1555" t="str">
        <f t="shared" si="147"/>
        <v>nature</v>
      </c>
      <c r="S1555" s="10">
        <f t="shared" si="148"/>
        <v>42218.949618055551</v>
      </c>
      <c r="T1555" s="10">
        <f t="shared" si="149"/>
        <v>42248.949618055551</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f t="shared" si="145"/>
        <v>0</v>
      </c>
      <c r="Q1556" t="str">
        <f t="shared" si="146"/>
        <v>photography</v>
      </c>
      <c r="R1556" t="str">
        <f t="shared" si="147"/>
        <v>nature</v>
      </c>
      <c r="S1556" s="10">
        <f t="shared" si="148"/>
        <v>42187.918865740743</v>
      </c>
      <c r="T1556" s="10">
        <f t="shared" si="149"/>
        <v>42217.918865740743</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f t="shared" si="145"/>
        <v>0</v>
      </c>
      <c r="Q1557" t="str">
        <f t="shared" si="146"/>
        <v>photography</v>
      </c>
      <c r="R1557" t="str">
        <f t="shared" si="147"/>
        <v>nature</v>
      </c>
      <c r="S1557" s="10">
        <f t="shared" si="148"/>
        <v>42241.280462962961</v>
      </c>
      <c r="T1557" s="10">
        <f t="shared" si="149"/>
        <v>42264.374999999993</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42524.819722222215</v>
      </c>
      <c r="T1558" s="10">
        <f t="shared" si="149"/>
        <v>42554.819722222215</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41871.319826388884</v>
      </c>
      <c r="T1559" s="10">
        <f t="shared" si="149"/>
        <v>41902.319826388884</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42185.064340277771</v>
      </c>
      <c r="T1560" s="10">
        <f t="shared" si="149"/>
        <v>42244.174999999996</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42107.719895833325</v>
      </c>
      <c r="T1561" s="10">
        <f t="shared" si="149"/>
        <v>42122.719895833325</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41935.687418981477</v>
      </c>
      <c r="T1562" s="10">
        <f t="shared" si="149"/>
        <v>41955.729085648149</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41554.708368055552</v>
      </c>
      <c r="T1563" s="10">
        <f t="shared" si="149"/>
        <v>41584.750034722223</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f t="shared" si="145"/>
        <v>0</v>
      </c>
      <c r="Q1564" t="str">
        <f t="shared" si="146"/>
        <v>publishing</v>
      </c>
      <c r="R1564" t="str">
        <f t="shared" si="147"/>
        <v>art books</v>
      </c>
      <c r="S1564" s="10">
        <f t="shared" si="148"/>
        <v>40079.232824074068</v>
      </c>
      <c r="T1564" s="10">
        <f t="shared" si="149"/>
        <v>40148.701388888883</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41652.409155092588</v>
      </c>
      <c r="T1565" s="10">
        <f t="shared" si="149"/>
        <v>41712.367488425924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42121.033668981479</v>
      </c>
      <c r="T1566" s="10">
        <f t="shared" si="149"/>
        <v>42152.503472222219</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40672.396539351852</v>
      </c>
      <c r="T1567" s="10">
        <f t="shared" si="149"/>
        <v>40702.396539351852</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42549.583379629628</v>
      </c>
      <c r="T1568" s="10">
        <f t="shared" si="149"/>
        <v>42578.583333333336</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41671.603530092587</v>
      </c>
      <c r="T1569" s="10">
        <f t="shared" si="149"/>
        <v>41686.666666666664</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41961.728993055549</v>
      </c>
      <c r="T1570" s="10">
        <f t="shared" si="149"/>
        <v>41996.728993055549</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f t="shared" si="145"/>
        <v>0</v>
      </c>
      <c r="Q1571" t="str">
        <f t="shared" si="146"/>
        <v>publishing</v>
      </c>
      <c r="R1571" t="str">
        <f t="shared" si="147"/>
        <v>art books</v>
      </c>
      <c r="S1571" s="10">
        <f t="shared" si="148"/>
        <v>41389.346226851849</v>
      </c>
      <c r="T1571" s="10">
        <f t="shared" si="149"/>
        <v>41419.346226851849</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42438.480115740742</v>
      </c>
      <c r="T1572" s="10">
        <f t="shared" si="149"/>
        <v>42468.43844907407</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42144.436145833337</v>
      </c>
      <c r="T1573" s="10">
        <f t="shared" si="149"/>
        <v>42174.436145833337</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42403.699756944443</v>
      </c>
      <c r="T1574" s="10">
        <f t="shared" si="149"/>
        <v>42428.665972222218</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42785.666689814818</v>
      </c>
      <c r="T1575" s="10">
        <f t="shared" si="149"/>
        <v>42825.832638888889</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42017.594085648147</v>
      </c>
      <c r="T1576" s="10">
        <f t="shared" si="149"/>
        <v>42052.594085648147</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41799.190925925926</v>
      </c>
      <c r="T1577" s="10">
        <f t="shared" si="149"/>
        <v>41829.190925925926</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42140.545925925922</v>
      </c>
      <c r="T1578" s="10">
        <f t="shared" si="149"/>
        <v>42185.545925925922</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41054.514444444445</v>
      </c>
      <c r="T1579" s="10">
        <f t="shared" si="149"/>
        <v>41114.514444444445</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40398.732534722221</v>
      </c>
      <c r="T1580" s="10">
        <f t="shared" si="149"/>
        <v>40422.75</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41481.663090277776</v>
      </c>
      <c r="T1581" s="10">
        <f t="shared" si="149"/>
        <v>41514.663090277776</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f t="shared" si="145"/>
        <v>0</v>
      </c>
      <c r="Q1582" t="str">
        <f t="shared" si="146"/>
        <v>publishing</v>
      </c>
      <c r="R1582" t="str">
        <f t="shared" si="147"/>
        <v>art books</v>
      </c>
      <c r="S1582" s="10">
        <f t="shared" si="148"/>
        <v>40989.716736111113</v>
      </c>
      <c r="T1582" s="10">
        <f t="shared" si="149"/>
        <v>41049.716736111113</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42325.115624999999</v>
      </c>
      <c r="T1583" s="10">
        <f t="shared" si="149"/>
        <v>42357.115624999999</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42246.456631944442</v>
      </c>
      <c r="T1584" s="10">
        <f t="shared" si="149"/>
        <v>42303.555555555555</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41877.571655092594</v>
      </c>
      <c r="T1585" s="10">
        <f t="shared" si="149"/>
        <v>41907.571655092594</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f t="shared" si="145"/>
        <v>0</v>
      </c>
      <c r="Q1586" t="str">
        <f t="shared" si="146"/>
        <v>photography</v>
      </c>
      <c r="R1586" t="str">
        <f t="shared" si="147"/>
        <v>places</v>
      </c>
      <c r="S1586" s="10">
        <f t="shared" si="148"/>
        <v>41779.315983796296</v>
      </c>
      <c r="T1586" s="10">
        <f t="shared" si="149"/>
        <v>41789.315983796296</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42707.562129629623</v>
      </c>
      <c r="T1587" s="10">
        <f t="shared" si="149"/>
        <v>42729.124999999993</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f t="shared" si="145"/>
        <v>0</v>
      </c>
      <c r="Q1588" t="str">
        <f t="shared" si="146"/>
        <v>photography</v>
      </c>
      <c r="R1588" t="str">
        <f t="shared" si="147"/>
        <v>places</v>
      </c>
      <c r="S1588" s="10">
        <f t="shared" si="148"/>
        <v>42068.771087962967</v>
      </c>
      <c r="T1588" s="10">
        <f t="shared" si="149"/>
        <v>42098.729421296295</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41956.617650462962</v>
      </c>
      <c r="T1589" s="10">
        <f t="shared" si="149"/>
        <v>41986.617650462962</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f t="shared" si="145"/>
        <v>0</v>
      </c>
      <c r="Q1590" t="str">
        <f t="shared" si="146"/>
        <v>photography</v>
      </c>
      <c r="R1590" t="str">
        <f t="shared" si="147"/>
        <v>places</v>
      </c>
      <c r="S1590" s="10">
        <f t="shared" si="148"/>
        <v>42004.916655092595</v>
      </c>
      <c r="T1590" s="10">
        <f t="shared" si="149"/>
        <v>42035.508333333331</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f t="shared" si="145"/>
        <v>0</v>
      </c>
      <c r="Q1591" t="str">
        <f t="shared" si="146"/>
        <v>photography</v>
      </c>
      <c r="R1591" t="str">
        <f t="shared" si="147"/>
        <v>places</v>
      </c>
      <c r="S1591" s="10">
        <f t="shared" si="148"/>
        <v>42256.651458333326</v>
      </c>
      <c r="T1591" s="10">
        <f t="shared" si="149"/>
        <v>42286.651458333326</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42240.523888888885</v>
      </c>
      <c r="T1592" s="10">
        <f t="shared" si="149"/>
        <v>42270.523888888885</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42433.392835648141</v>
      </c>
      <c r="T1593" s="10">
        <f t="shared" si="149"/>
        <v>42463.351168981484</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f t="shared" si="145"/>
        <v>0</v>
      </c>
      <c r="Q1594" t="str">
        <f t="shared" si="146"/>
        <v>photography</v>
      </c>
      <c r="R1594" t="str">
        <f t="shared" si="147"/>
        <v>places</v>
      </c>
      <c r="S1594" s="10">
        <f t="shared" si="148"/>
        <v>42045.73940972222</v>
      </c>
      <c r="T1594" s="10">
        <f t="shared" si="149"/>
        <v>42090.697743055549</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42033.51221064815</v>
      </c>
      <c r="T1595" s="10">
        <f t="shared" si="149"/>
        <v>42063.51221064815</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42445.379421296289</v>
      </c>
      <c r="T1596" s="10">
        <f t="shared" si="149"/>
        <v>42505.347916666658</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41779.71675925926</v>
      </c>
      <c r="T1597" s="10">
        <f t="shared" si="149"/>
        <v>41808.509027777778</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41941.096863425926</v>
      </c>
      <c r="T1598" s="10">
        <f t="shared" si="149"/>
        <v>41986.13853009259</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f t="shared" si="145"/>
        <v>0</v>
      </c>
      <c r="Q1599" t="str">
        <f t="shared" si="146"/>
        <v>photography</v>
      </c>
      <c r="R1599" t="str">
        <f t="shared" si="147"/>
        <v>places</v>
      </c>
      <c r="S1599" s="10">
        <f t="shared" si="148"/>
        <v>42603.020798611113</v>
      </c>
      <c r="T1599" s="10">
        <f t="shared" si="149"/>
        <v>42633.020798611113</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42151.334004629629</v>
      </c>
      <c r="T1600" s="10">
        <f t="shared" si="149"/>
        <v>42211.334004629629</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f t="shared" si="145"/>
        <v>0</v>
      </c>
      <c r="Q1601" t="str">
        <f t="shared" si="146"/>
        <v>photography</v>
      </c>
      <c r="R1601" t="str">
        <f t="shared" si="147"/>
        <v>places</v>
      </c>
      <c r="S1601" s="10">
        <f t="shared" si="148"/>
        <v>42438.205740740734</v>
      </c>
      <c r="T1601" s="10">
        <f t="shared" si="149"/>
        <v>42468.164074074077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41790.723981481482</v>
      </c>
      <c r="T1602" s="10">
        <f t="shared" si="149"/>
        <v>41834.882638888885</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IF(L1603&lt;1,0,E1603/L1603)</f>
        <v>48.325535714285714</v>
      </c>
      <c r="Q1603" t="str">
        <f t="shared" ref="Q1603:Q1666" si="152">LEFT(N1603,SEARCH("/",N1603)-1)</f>
        <v>music</v>
      </c>
      <c r="R1603" t="str">
        <f t="shared" ref="R1603:R1666" si="153">RIGHT(N1603,LEN(N1603)-SEARCH("/",N1603))</f>
        <v>rock</v>
      </c>
      <c r="S1603" s="10">
        <f t="shared" ref="S1603:S1666" si="154">(((J1603/60)/60)/24)+DATE(1970,1,1)+(-8/24)</f>
        <v>40637.759641203702</v>
      </c>
      <c r="T1603" s="10">
        <f t="shared" ref="T1603:T1666" si="155">(((I1603/60)/60)/24)+DATE(1970,1,1)+(-8/24)</f>
        <v>40667.759641203702</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40787.964317129627</v>
      </c>
      <c r="T1604" s="10">
        <f t="shared" si="155"/>
        <v>40830.625</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40875.836331018516</v>
      </c>
      <c r="T1605" s="10">
        <f t="shared" si="155"/>
        <v>40935.836331018516</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40945.511979166666</v>
      </c>
      <c r="T1606" s="10">
        <f t="shared" si="155"/>
        <v>40985.470312499994</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40746.679548611108</v>
      </c>
      <c r="T1607" s="10">
        <f t="shared" si="155"/>
        <v>40755.958333333328</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40535.778217592589</v>
      </c>
      <c r="T1608" s="10">
        <f t="shared" si="155"/>
        <v>40625.736550925925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41053.475127314814</v>
      </c>
      <c r="T1609" s="10">
        <f t="shared" si="155"/>
        <v>41074.475127314814</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41607.497523148144</v>
      </c>
      <c r="T1610" s="10">
        <f t="shared" si="155"/>
        <v>41639.893055555556</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40795.667928240735</v>
      </c>
      <c r="T1611" s="10">
        <f t="shared" si="155"/>
        <v>40849</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41228.591550925921</v>
      </c>
      <c r="T1612" s="10">
        <f t="shared" si="155"/>
        <v>41258.591550925921</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41408.667037037034</v>
      </c>
      <c r="T1613" s="10">
        <f t="shared" si="155"/>
        <v>41429.667037037034</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41246.541481481479</v>
      </c>
      <c r="T1614" s="10">
        <f t="shared" si="155"/>
        <v>41276.541481481479</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41081.736134259256</v>
      </c>
      <c r="T1615" s="10">
        <f t="shared" si="155"/>
        <v>41111.736134259256</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41794.647789351846</v>
      </c>
      <c r="T1616" s="10">
        <f t="shared" si="155"/>
        <v>41854.375</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40844.717546296291</v>
      </c>
      <c r="T1617" s="10">
        <f t="shared" si="155"/>
        <v>40889.759212962963</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41194.382187499999</v>
      </c>
      <c r="T1618" s="10">
        <f t="shared" si="155"/>
        <v>41235.583333333328</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41546.330879629626</v>
      </c>
      <c r="T1619" s="10">
        <f t="shared" si="155"/>
        <v>41579.458333333328</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41301.321006944439</v>
      </c>
      <c r="T1620" s="10">
        <f t="shared" si="155"/>
        <v>41341.321006944439</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41875.852847222224</v>
      </c>
      <c r="T1621" s="10">
        <f t="shared" si="155"/>
        <v>41896.852847222224</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41321.006249999999</v>
      </c>
      <c r="T1622" s="10">
        <f t="shared" si="155"/>
        <v>41328.006249999999</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41003.273321759254</v>
      </c>
      <c r="T1623" s="10">
        <f t="shared" si="155"/>
        <v>41056.832638888889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41949.961504629624</v>
      </c>
      <c r="T1624" s="10">
        <f t="shared" si="155"/>
        <v>41989.999305555553</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41453.355196759258</v>
      </c>
      <c r="T1625" s="10">
        <f t="shared" si="155"/>
        <v>41513.355196759258</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41243.033969907403</v>
      </c>
      <c r="T1626" s="10">
        <f t="shared" si="155"/>
        <v>41283.033969907403</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41135.366354166668</v>
      </c>
      <c r="T1627" s="10">
        <f t="shared" si="155"/>
        <v>41163.366354166668</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41579.514664351853</v>
      </c>
      <c r="T1628" s="10">
        <f t="shared" si="155"/>
        <v>41609.556331018517</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41205.373715277776</v>
      </c>
      <c r="T1629" s="10">
        <f t="shared" si="155"/>
        <v>41238.874305555553</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41774.403726851851</v>
      </c>
      <c r="T1630" s="10">
        <f t="shared" si="155"/>
        <v>41807.403726851851</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41645.533946759257</v>
      </c>
      <c r="T1631" s="10">
        <f t="shared" si="155"/>
        <v>41690.533946759257</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40939.504340277774</v>
      </c>
      <c r="T1632" s="10">
        <f t="shared" si="155"/>
        <v>40969.957638888889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41164.52616898148</v>
      </c>
      <c r="T1633" s="10">
        <f t="shared" si="155"/>
        <v>41194.52616898148</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40750.007569444439</v>
      </c>
      <c r="T1634" s="10">
        <f t="shared" si="155"/>
        <v>40810.007569444439</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40896.550416666665</v>
      </c>
      <c r="T1635" s="10">
        <f t="shared" si="155"/>
        <v>40923.875</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40657.856493055551</v>
      </c>
      <c r="T1636" s="10">
        <f t="shared" si="155"/>
        <v>40695.915972222218</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42502.535428240742</v>
      </c>
      <c r="T1637" s="10">
        <f t="shared" si="155"/>
        <v>42562.535428240742</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40662.753333333334</v>
      </c>
      <c r="T1638" s="10">
        <f t="shared" si="155"/>
        <v>40705.833333333328</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40122.418287037035</v>
      </c>
      <c r="T1639" s="10">
        <f t="shared" si="155"/>
        <v>40178.652083333334</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41288.353796296295</v>
      </c>
      <c r="T1640" s="10">
        <f t="shared" si="155"/>
        <v>41333.559027777774</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40941.319039351853</v>
      </c>
      <c r="T1641" s="10">
        <f t="shared" si="155"/>
        <v>40971.319039351853</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40378.897627314815</v>
      </c>
      <c r="T1642" s="10">
        <f t="shared" si="155"/>
        <v>40392.749305555553</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41962.263240740744</v>
      </c>
      <c r="T1643" s="10">
        <f t="shared" si="155"/>
        <v>41992.263240740744</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40687.691284722219</v>
      </c>
      <c r="T1644" s="10">
        <f t="shared" si="155"/>
        <v>40707.691284722219</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41146.490879629629</v>
      </c>
      <c r="T1645" s="10">
        <f t="shared" si="155"/>
        <v>41176.490879629629</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41174.726388888885</v>
      </c>
      <c r="T1646" s="10">
        <f t="shared" si="155"/>
        <v>41234.768055555556</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41521.284027777772</v>
      </c>
      <c r="T1647" s="10">
        <f t="shared" si="155"/>
        <v>41535.284027777772</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41833.116932870369</v>
      </c>
      <c r="T1648" s="10">
        <f t="shared" si="155"/>
        <v>41865.424305555556</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41039.076122685183</v>
      </c>
      <c r="T1649" s="10">
        <f t="shared" si="155"/>
        <v>41069.076122685183</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40592.371319444443</v>
      </c>
      <c r="T1650" s="10">
        <f t="shared" si="155"/>
        <v>40622.329652777778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41737.351331018515</v>
      </c>
      <c r="T1651" s="10">
        <f t="shared" si="155"/>
        <v>41782.351331018515</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41526.102280092593</v>
      </c>
      <c r="T1652" s="10">
        <f t="shared" si="155"/>
        <v>41556.102280092593</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40625.567361111105</v>
      </c>
      <c r="T1653" s="10">
        <f t="shared" si="155"/>
        <v>40658.957638888889</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41572.159641203703</v>
      </c>
      <c r="T1654" s="10">
        <f t="shared" si="155"/>
        <v>41602.201307870368</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40626.501111111109</v>
      </c>
      <c r="T1655" s="10">
        <f t="shared" si="155"/>
        <v>40657.501111111109</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40987.557407407403</v>
      </c>
      <c r="T1656" s="10">
        <f t="shared" si="155"/>
        <v>41017.557407407403</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40974.458564814813</v>
      </c>
      <c r="T1657" s="10">
        <f t="shared" si="155"/>
        <v>41004.416898148142</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41226.595509259256</v>
      </c>
      <c r="T1658" s="10">
        <f t="shared" si="155"/>
        <v>41256.595509259256</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41023.448703703703</v>
      </c>
      <c r="T1659" s="10">
        <f t="shared" si="155"/>
        <v>41053.448703703703</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41222.888506944444</v>
      </c>
      <c r="T1660" s="10">
        <f t="shared" si="155"/>
        <v>41261.263888888883</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41596.580104166664</v>
      </c>
      <c r="T1661" s="10">
        <f t="shared" si="155"/>
        <v>41625.166666666664</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42459.360532407409</v>
      </c>
      <c r="T1662" s="10">
        <f t="shared" si="155"/>
        <v>42490.582638888889</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42343.664710648147</v>
      </c>
      <c r="T1663" s="10">
        <f t="shared" si="155"/>
        <v>42386.541666666664</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40847.864999999998</v>
      </c>
      <c r="T1664" s="10">
        <f t="shared" si="155"/>
        <v>40907.906666666662</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42005.688738425924</v>
      </c>
      <c r="T1665" s="10">
        <f t="shared" si="155"/>
        <v>42035.688738425924</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40939.428449074068</v>
      </c>
      <c r="T1666" s="10">
        <f t="shared" si="155"/>
        <v>40983.832638888889</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IF(L1667&lt;1,0,E1667/L1667)</f>
        <v>44.956989247311824</v>
      </c>
      <c r="Q1667" t="str">
        <f t="shared" ref="Q1667:Q1730" si="158">LEFT(N1667,SEARCH("/",N1667)-1)</f>
        <v>music</v>
      </c>
      <c r="R1667" t="str">
        <f t="shared" ref="R1667:R1730" si="159">RIGHT(N1667,LEN(N1667)-SEARCH("/",N1667))</f>
        <v>pop</v>
      </c>
      <c r="S1667" s="10">
        <f t="shared" ref="S1667:S1730" si="160">(((J1667/60)/60)/24)+DATE(1970,1,1)+(-8/24)</f>
        <v>40564.316122685181</v>
      </c>
      <c r="T1667" s="10">
        <f t="shared" ref="T1667:T1730" si="161">(((I1667/60)/60)/24)+DATE(1970,1,1)+(-8/24)</f>
        <v>40595.791666666664</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41330.91982638889</v>
      </c>
      <c r="T1668" s="10">
        <f t="shared" si="161"/>
        <v>41360.878159722219</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41681.737245370365</v>
      </c>
      <c r="T1669" s="10">
        <f t="shared" si="161"/>
        <v>41708.957638888889</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40844.816423611104</v>
      </c>
      <c r="T1670" s="10">
        <f t="shared" si="161"/>
        <v>40874.858090277776</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42461.551805555551</v>
      </c>
      <c r="T1671" s="10">
        <f t="shared" si="161"/>
        <v>42521.551805555551</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40313.597210648149</v>
      </c>
      <c r="T1672" s="10">
        <f t="shared" si="161"/>
        <v>40363.833333333328</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42553.210810185185</v>
      </c>
      <c r="T1673" s="10">
        <f t="shared" si="161"/>
        <v>42583.210810185185</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41034.323263888888</v>
      </c>
      <c r="T1674" s="10">
        <f t="shared" si="161"/>
        <v>41064.323263888888</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42039.545046296298</v>
      </c>
      <c r="T1675" s="10">
        <f t="shared" si="161"/>
        <v>42069.545046296298</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42569.272060185183</v>
      </c>
      <c r="T1676" s="10">
        <f t="shared" si="161"/>
        <v>42599.957638888889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40802.399768518517</v>
      </c>
      <c r="T1677" s="10">
        <f t="shared" si="161"/>
        <v>40832.585416666661</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40973.392905092594</v>
      </c>
      <c r="T1678" s="10">
        <f t="shared" si="161"/>
        <v>41019.832638888889</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42416.073796296296</v>
      </c>
      <c r="T1679" s="10">
        <f t="shared" si="161"/>
        <v>42475.915972222218</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41662.521655092591</v>
      </c>
      <c r="T1680" s="10">
        <f t="shared" si="161"/>
        <v>41676.521655092591</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40722.735474537032</v>
      </c>
      <c r="T1681" s="10">
        <f t="shared" si="161"/>
        <v>40745.735474537032</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41802.424386574072</v>
      </c>
      <c r="T1682" s="10">
        <f t="shared" si="161"/>
        <v>41832.424386574072</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42773.78800925926</v>
      </c>
      <c r="T1683" s="10">
        <f t="shared" si="161"/>
        <v>42822.749999999993</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f t="shared" si="157"/>
        <v>0</v>
      </c>
      <c r="Q1684" t="str">
        <f t="shared" si="158"/>
        <v>music</v>
      </c>
      <c r="R1684" t="str">
        <f t="shared" si="159"/>
        <v>faith</v>
      </c>
      <c r="S1684" s="10">
        <f t="shared" si="160"/>
        <v>42778.880324074074</v>
      </c>
      <c r="T1684" s="10">
        <f t="shared" si="161"/>
        <v>42838.838657407403</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42808.44835648148</v>
      </c>
      <c r="T1685" s="10">
        <f t="shared" si="161"/>
        <v>42832.44835648148</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42783.481956018521</v>
      </c>
      <c r="T1686" s="10">
        <f t="shared" si="161"/>
        <v>42811.440289351849</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42787.916932870365</v>
      </c>
      <c r="T1687" s="10">
        <f t="shared" si="161"/>
        <v>42817.8752662037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42792.510636574072</v>
      </c>
      <c r="T1688" s="10">
        <f t="shared" si="161"/>
        <v>42852.468969907401</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42801.713483796295</v>
      </c>
      <c r="T1689" s="10">
        <f t="shared" si="161"/>
        <v>42835.510416666664</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42804.201319444437</v>
      </c>
      <c r="T1690" s="10">
        <f t="shared" si="161"/>
        <v>42834.15965277778</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42780.609143518515</v>
      </c>
      <c r="T1691" s="10">
        <f t="shared" si="161"/>
        <v>42810.567476851851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42801.097708333335</v>
      </c>
      <c r="T1692" s="10">
        <f t="shared" si="161"/>
        <v>42831.056041666663</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42795.36814814814</v>
      </c>
      <c r="T1693" s="10">
        <f t="shared" si="161"/>
        <v>42827.708333333336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42787.81790509259</v>
      </c>
      <c r="T1694" s="10">
        <f t="shared" si="161"/>
        <v>42820.665972222218</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42803.586944444447</v>
      </c>
      <c r="T1695" s="10">
        <f t="shared" si="161"/>
        <v>42834.499999999993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42791.336504629631</v>
      </c>
      <c r="T1696" s="10">
        <f t="shared" si="161"/>
        <v>42820.85833333333</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42800.698078703703</v>
      </c>
      <c r="T1697" s="10">
        <f t="shared" si="161"/>
        <v>42834.708333333336</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f t="shared" si="157"/>
        <v>0</v>
      </c>
      <c r="Q1698" t="str">
        <f t="shared" si="158"/>
        <v>music</v>
      </c>
      <c r="R1698" t="str">
        <f t="shared" si="159"/>
        <v>faith</v>
      </c>
      <c r="S1698" s="10">
        <f t="shared" si="160"/>
        <v>42795.736238425925</v>
      </c>
      <c r="T1698" s="10">
        <f t="shared" si="161"/>
        <v>42825.694571759253</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42804.69962962962</v>
      </c>
      <c r="T1699" s="10">
        <f t="shared" si="161"/>
        <v>42834.657962962963</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f t="shared" si="157"/>
        <v>0</v>
      </c>
      <c r="Q1700" t="str">
        <f t="shared" si="158"/>
        <v>music</v>
      </c>
      <c r="R1700" t="str">
        <f t="shared" si="159"/>
        <v>faith</v>
      </c>
      <c r="S1700" s="10">
        <f t="shared" si="160"/>
        <v>42795.874537037038</v>
      </c>
      <c r="T1700" s="10">
        <f t="shared" si="161"/>
        <v>42819.814583333333</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42806.530613425923</v>
      </c>
      <c r="T1701" s="10">
        <f t="shared" si="161"/>
        <v>42836.530613425923</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42795.738310185181</v>
      </c>
      <c r="T1702" s="10">
        <f t="shared" si="161"/>
        <v>42825.833333333336</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41989.331076388888</v>
      </c>
      <c r="T1703" s="10">
        <f t="shared" si="161"/>
        <v>42019.331076388888</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42063.536458333336</v>
      </c>
      <c r="T1704" s="10">
        <f t="shared" si="161"/>
        <v>42093.494791666664</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42186.948344907411</v>
      </c>
      <c r="T1705" s="10">
        <f t="shared" si="161"/>
        <v>42246.948344907411</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42020.806400462963</v>
      </c>
      <c r="T1706" s="10">
        <f t="shared" si="161"/>
        <v>42050.806400462963</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f t="shared" si="157"/>
        <v>0</v>
      </c>
      <c r="Q1707" t="str">
        <f t="shared" si="158"/>
        <v>music</v>
      </c>
      <c r="R1707" t="str">
        <f t="shared" si="159"/>
        <v>faith</v>
      </c>
      <c r="S1707" s="10">
        <f t="shared" si="160"/>
        <v>42244.683402777773</v>
      </c>
      <c r="T1707" s="10">
        <f t="shared" si="161"/>
        <v>42256.333333333336</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f t="shared" si="157"/>
        <v>0</v>
      </c>
      <c r="Q1708" t="str">
        <f t="shared" si="158"/>
        <v>music</v>
      </c>
      <c r="R1708" t="str">
        <f t="shared" si="159"/>
        <v>faith</v>
      </c>
      <c r="S1708" s="10">
        <f t="shared" si="160"/>
        <v>42178.973055555551</v>
      </c>
      <c r="T1708" s="10">
        <f t="shared" si="161"/>
        <v>42238.973055555551</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42427.387673611105</v>
      </c>
      <c r="T1709" s="10">
        <f t="shared" si="161"/>
        <v>42457.346006944441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f t="shared" si="157"/>
        <v>0</v>
      </c>
      <c r="Q1710" t="str">
        <f t="shared" si="158"/>
        <v>music</v>
      </c>
      <c r="R1710" t="str">
        <f t="shared" si="159"/>
        <v>faith</v>
      </c>
      <c r="S1710" s="10">
        <f t="shared" si="160"/>
        <v>42451.533634259256</v>
      </c>
      <c r="T1710" s="10">
        <f t="shared" si="161"/>
        <v>42491.533634259256</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41841.230486111104</v>
      </c>
      <c r="T1711" s="10">
        <f t="shared" si="161"/>
        <v>41882.485416666663</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42341.257962962954</v>
      </c>
      <c r="T1712" s="10">
        <f t="shared" si="161"/>
        <v>42387.208333333336</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41852.312893518516</v>
      </c>
      <c r="T1713" s="10">
        <f t="shared" si="161"/>
        <v>41883.312893518516</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f t="shared" si="157"/>
        <v>0</v>
      </c>
      <c r="Q1714" t="str">
        <f t="shared" si="158"/>
        <v>music</v>
      </c>
      <c r="R1714" t="str">
        <f t="shared" si="159"/>
        <v>faith</v>
      </c>
      <c r="S1714" s="10">
        <f t="shared" si="160"/>
        <v>42125.580474537033</v>
      </c>
      <c r="T1714" s="10">
        <f t="shared" si="161"/>
        <v>42185.580474537033</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41887.467731481483</v>
      </c>
      <c r="T1715" s="10">
        <f t="shared" si="161"/>
        <v>41917.467731481483</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42095.585196759253</v>
      </c>
      <c r="T1716" s="10">
        <f t="shared" si="161"/>
        <v>42125.585196759253</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42063.884085648147</v>
      </c>
      <c r="T1717" s="10">
        <f t="shared" si="161"/>
        <v>42093.806944444441</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42673.244201388887</v>
      </c>
      <c r="T1718" s="10">
        <f t="shared" si="161"/>
        <v>42713.285868055551</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42460.648587962954</v>
      </c>
      <c r="T1719" s="10">
        <f t="shared" si="161"/>
        <v>42480.833333333336</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42460.277187499996</v>
      </c>
      <c r="T1720" s="10">
        <f t="shared" si="161"/>
        <v>42503.874305555553</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41869.201284722221</v>
      </c>
      <c r="T1721" s="10">
        <f t="shared" si="161"/>
        <v>41899.201284722221</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41922.449895833335</v>
      </c>
      <c r="T1722" s="10">
        <f t="shared" si="161"/>
        <v>41952.491562499999</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f t="shared" si="157"/>
        <v>0</v>
      </c>
      <c r="Q1723" t="str">
        <f t="shared" si="158"/>
        <v>music</v>
      </c>
      <c r="R1723" t="str">
        <f t="shared" si="159"/>
        <v>faith</v>
      </c>
      <c r="S1723" s="10">
        <f t="shared" si="160"/>
        <v>42319.12804398148</v>
      </c>
      <c r="T1723" s="10">
        <f t="shared" si="161"/>
        <v>42349.12804398148</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42425.627650462957</v>
      </c>
      <c r="T1724" s="10">
        <f t="shared" si="161"/>
        <v>42462.673611111109</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42129.492071759254</v>
      </c>
      <c r="T1725" s="10">
        <f t="shared" si="161"/>
        <v>42185.916666666664</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41912.599097222221</v>
      </c>
      <c r="T1726" s="10">
        <f t="shared" si="161"/>
        <v>41942.599097222221</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41845.634826388887</v>
      </c>
      <c r="T1727" s="10">
        <f t="shared" si="161"/>
        <v>41875.634826388887</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41788.586388888885</v>
      </c>
      <c r="T1728" s="10">
        <f t="shared" si="161"/>
        <v>41817.586388888885</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42044.594641203708</v>
      </c>
      <c r="T1729" s="10">
        <f t="shared" si="161"/>
        <v>42099.124999999993</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42268.292523148142</v>
      </c>
      <c r="T1730" s="10">
        <f t="shared" si="161"/>
        <v>42298.292523148142</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f t="shared" ref="P1731:P1794" si="163">IF(L1731&lt;1,0,E1731/L1731)</f>
        <v>0</v>
      </c>
      <c r="Q1731" t="str">
        <f t="shared" ref="Q1731:Q1794" si="164">LEFT(N1731,SEARCH("/",N1731)-1)</f>
        <v>music</v>
      </c>
      <c r="R1731" t="str">
        <f t="shared" ref="R1731:R1794" si="165">RIGHT(N1731,LEN(N1731)-SEARCH("/",N1731))</f>
        <v>faith</v>
      </c>
      <c r="S1731" s="10">
        <f t="shared" ref="S1731:S1794" si="166">(((J1731/60)/60)/24)+DATE(1970,1,1)+(-8/24)</f>
        <v>42470.718819444439</v>
      </c>
      <c r="T1731" s="10">
        <f t="shared" ref="T1731:T1794" si="167">(((I1731/60)/60)/24)+DATE(1970,1,1)+(-8/24)</f>
        <v>42530.718819444439</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f t="shared" si="163"/>
        <v>0</v>
      </c>
      <c r="Q1732" t="str">
        <f t="shared" si="164"/>
        <v>music</v>
      </c>
      <c r="R1732" t="str">
        <f t="shared" si="165"/>
        <v>faith</v>
      </c>
      <c r="S1732" s="10">
        <f t="shared" si="166"/>
        <v>42271.754432870373</v>
      </c>
      <c r="T1732" s="10">
        <f t="shared" si="167"/>
        <v>42301.754432870373</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f t="shared" si="163"/>
        <v>0</v>
      </c>
      <c r="Q1733" t="str">
        <f t="shared" si="164"/>
        <v>music</v>
      </c>
      <c r="R1733" t="str">
        <f t="shared" si="165"/>
        <v>faith</v>
      </c>
      <c r="S1733" s="10">
        <f t="shared" si="166"/>
        <v>42152.573518518511</v>
      </c>
      <c r="T1733" s="10">
        <f t="shared" si="167"/>
        <v>42166.291666666664</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f t="shared" si="163"/>
        <v>0</v>
      </c>
      <c r="Q1734" t="str">
        <f t="shared" si="164"/>
        <v>music</v>
      </c>
      <c r="R1734" t="str">
        <f t="shared" si="165"/>
        <v>faith</v>
      </c>
      <c r="S1734" s="10">
        <f t="shared" si="166"/>
        <v>42325.350474537037</v>
      </c>
      <c r="T1734" s="10">
        <f t="shared" si="167"/>
        <v>42384.874999999993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f t="shared" si="163"/>
        <v>0</v>
      </c>
      <c r="Q1735" t="str">
        <f t="shared" si="164"/>
        <v>music</v>
      </c>
      <c r="R1735" t="str">
        <f t="shared" si="165"/>
        <v>faith</v>
      </c>
      <c r="S1735" s="10">
        <f t="shared" si="166"/>
        <v>42614.342291666668</v>
      </c>
      <c r="T1735" s="10">
        <f t="shared" si="167"/>
        <v>42626.562499999993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42101.703194444439</v>
      </c>
      <c r="T1736" s="10">
        <f t="shared" si="167"/>
        <v>42131.703194444439</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42559.480844907412</v>
      </c>
      <c r="T1737" s="10">
        <f t="shared" si="167"/>
        <v>42589.480844907412</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42286.52815972222</v>
      </c>
      <c r="T1738" s="10">
        <f t="shared" si="167"/>
        <v>42316.569826388884</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42175.615648148152</v>
      </c>
      <c r="T1739" s="10">
        <f t="shared" si="167"/>
        <v>42205.615648148152</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41884.540995370371</v>
      </c>
      <c r="T1740" s="10">
        <f t="shared" si="167"/>
        <v>41914.540995370371</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42435.540879629632</v>
      </c>
      <c r="T1741" s="10">
        <f t="shared" si="167"/>
        <v>42494.499212962961</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f t="shared" si="163"/>
        <v>0</v>
      </c>
      <c r="Q1742" t="str">
        <f t="shared" si="164"/>
        <v>music</v>
      </c>
      <c r="R1742" t="str">
        <f t="shared" si="165"/>
        <v>faith</v>
      </c>
      <c r="S1742" s="10">
        <f t="shared" si="166"/>
        <v>42171.48405092593</v>
      </c>
      <c r="T1742" s="10">
        <f t="shared" si="167"/>
        <v>42201.48405092593</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42120.294803240737</v>
      </c>
      <c r="T1743" s="10">
        <f t="shared" si="167"/>
        <v>42165.294803240737</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42710.543634259251</v>
      </c>
      <c r="T1744" s="10">
        <f t="shared" si="167"/>
        <v>42742.541666666664</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42586.592303240737</v>
      </c>
      <c r="T1745" s="10">
        <f t="shared" si="167"/>
        <v>42608.832638888889</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42026.271724537037</v>
      </c>
      <c r="T1746" s="10">
        <f t="shared" si="167"/>
        <v>42071.230057870365</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42689.926365740735</v>
      </c>
      <c r="T1747" s="10">
        <f t="shared" si="167"/>
        <v>42725.749999999993</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42667.843368055554</v>
      </c>
      <c r="T1748" s="10">
        <f t="shared" si="167"/>
        <v>42697.749999999993</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42292.102199074077</v>
      </c>
      <c r="T1749" s="10">
        <f t="shared" si="167"/>
        <v>42321.291666666664</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42219.617395833331</v>
      </c>
      <c r="T1750" s="10">
        <f t="shared" si="167"/>
        <v>42249.617395833331</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42758.642604166664</v>
      </c>
      <c r="T1751" s="10">
        <f t="shared" si="167"/>
        <v>42795.458333333336</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42454.503518518519</v>
      </c>
      <c r="T1752" s="10">
        <f t="shared" si="167"/>
        <v>42479.503518518519</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42052.448182870365</v>
      </c>
      <c r="T1753" s="10">
        <f t="shared" si="167"/>
        <v>42082.4065162037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42626.919930555552</v>
      </c>
      <c r="T1754" s="10">
        <f t="shared" si="167"/>
        <v>42656.919930555552</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42420.416296296295</v>
      </c>
      <c r="T1755" s="10">
        <f t="shared" si="167"/>
        <v>42450.374629629623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42067.543437499997</v>
      </c>
      <c r="T1756" s="10">
        <f t="shared" si="167"/>
        <v>42097.501770833333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42252.455567129626</v>
      </c>
      <c r="T1757" s="10">
        <f t="shared" si="167"/>
        <v>42282.455567129626</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42570.834131944437</v>
      </c>
      <c r="T1758" s="10">
        <f t="shared" si="167"/>
        <v>42610.834131944437</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42733.494016203702</v>
      </c>
      <c r="T1759" s="10">
        <f t="shared" si="167"/>
        <v>42763.478472222218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42505.62259259259</v>
      </c>
      <c r="T1760" s="10">
        <f t="shared" si="167"/>
        <v>42565.62259259259</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42068.495706018519</v>
      </c>
      <c r="T1761" s="10">
        <f t="shared" si="167"/>
        <v>42088.454039351847</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42405.339270833334</v>
      </c>
      <c r="T1762" s="10">
        <f t="shared" si="167"/>
        <v>42425.339270833334</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42209.234490740739</v>
      </c>
      <c r="T1763" s="10">
        <f t="shared" si="167"/>
        <v>42259.234490740739</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42410.648668981477</v>
      </c>
      <c r="T1764" s="10">
        <f t="shared" si="167"/>
        <v>42440.648668981477</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42636.535185185181</v>
      </c>
      <c r="T1765" s="10">
        <f t="shared" si="167"/>
        <v>42666.535185185181</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41825.15253472222</v>
      </c>
      <c r="T1766" s="10">
        <f t="shared" si="167"/>
        <v>41854.15253472222</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41834.647129629629</v>
      </c>
      <c r="T1767" s="10">
        <f t="shared" si="167"/>
        <v>41864.647129629629</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f t="shared" si="163"/>
        <v>0</v>
      </c>
      <c r="Q1768" t="str">
        <f t="shared" si="164"/>
        <v>photography</v>
      </c>
      <c r="R1768" t="str">
        <f t="shared" si="165"/>
        <v>photobooks</v>
      </c>
      <c r="S1768" s="10">
        <f t="shared" si="166"/>
        <v>41855.52648148148</v>
      </c>
      <c r="T1768" s="10">
        <f t="shared" si="167"/>
        <v>41876.52648148148</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41824.325046296297</v>
      </c>
      <c r="T1769" s="10">
        <f t="shared" si="167"/>
        <v>41854.325046296297</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41849.227361111109</v>
      </c>
      <c r="T1770" s="10">
        <f t="shared" si="167"/>
        <v>41909.227361111109</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41987.485636574071</v>
      </c>
      <c r="T1771" s="10">
        <f t="shared" si="167"/>
        <v>42017.485636574071</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41891.446689814817</v>
      </c>
      <c r="T1772" s="10">
        <f t="shared" si="167"/>
        <v>41926.446689814817</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41905.646296296298</v>
      </c>
      <c r="T1773" s="10">
        <f t="shared" si="167"/>
        <v>41935.646296296298</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41766.384675925925</v>
      </c>
      <c r="T1774" s="10">
        <f t="shared" si="167"/>
        <v>41826.384675925925</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41978.427060185182</v>
      </c>
      <c r="T1775" s="10">
        <f t="shared" si="167"/>
        <v>42023.427060185182</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41929.885324074072</v>
      </c>
      <c r="T1776" s="10">
        <f t="shared" si="167"/>
        <v>41972.290972222218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41891.643055555556</v>
      </c>
      <c r="T1777" s="10">
        <f t="shared" si="167"/>
        <v>41936.643055555556</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41905.623506944445</v>
      </c>
      <c r="T1778" s="10">
        <f t="shared" si="167"/>
        <v>41941.623506944445</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42025.02376157407</v>
      </c>
      <c r="T1779" s="10">
        <f t="shared" si="167"/>
        <v>42055.02376157407</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42045.530034722215</v>
      </c>
      <c r="T1780" s="10">
        <f t="shared" si="167"/>
        <v>42090.488368055558</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42585.358564814807</v>
      </c>
      <c r="T1781" s="10">
        <f t="shared" si="167"/>
        <v>42615.358564814807</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42493.267476851855</v>
      </c>
      <c r="T1782" s="10">
        <f t="shared" si="167"/>
        <v>42553.267476851855</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42597.284085648142</v>
      </c>
      <c r="T1783" s="10">
        <f t="shared" si="167"/>
        <v>42628.284085648142</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42388.241770833331</v>
      </c>
      <c r="T1784" s="10">
        <f t="shared" si="167"/>
        <v>42421.241770833331</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42115.616643518515</v>
      </c>
      <c r="T1785" s="10">
        <f t="shared" si="167"/>
        <v>42145.616643518515</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42003.322222222218</v>
      </c>
      <c r="T1786" s="10">
        <f t="shared" si="167"/>
        <v>42034.809027777774</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41896.801562499997</v>
      </c>
      <c r="T1787" s="10">
        <f t="shared" si="167"/>
        <v>41927.666666666664</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41958.217326388891</v>
      </c>
      <c r="T1788" s="10">
        <f t="shared" si="167"/>
        <v>41988.217326388891</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42068.322187499994</v>
      </c>
      <c r="T1789" s="10">
        <f t="shared" si="167"/>
        <v>42098.28052083333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41913.615069444444</v>
      </c>
      <c r="T1790" s="10">
        <f t="shared" si="167"/>
        <v>41943.615069444444</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41955.916701388887</v>
      </c>
      <c r="T1791" s="10">
        <f t="shared" si="167"/>
        <v>42015.916701388887</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42010.341180555559</v>
      </c>
      <c r="T1792" s="10">
        <f t="shared" si="167"/>
        <v>42040.341180555559</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41973.407002314816</v>
      </c>
      <c r="T1793" s="10">
        <f t="shared" si="167"/>
        <v>42033.407002314816</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42188.697708333326</v>
      </c>
      <c r="T1794" s="10">
        <f t="shared" si="167"/>
        <v>42225.957638888889</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IF(L1795&lt;1,0,E1795/L1795)</f>
        <v>20</v>
      </c>
      <c r="Q1795" t="str">
        <f t="shared" ref="Q1795:Q1858" si="170">LEFT(N1795,SEARCH("/",N1795)-1)</f>
        <v>photography</v>
      </c>
      <c r="R1795" t="str">
        <f t="shared" ref="R1795:R1858" si="171">RIGHT(N1795,LEN(N1795)-SEARCH("/",N1795))</f>
        <v>photobooks</v>
      </c>
      <c r="S1795" s="10">
        <f t="shared" ref="S1795:S1858" si="172">(((J1795/60)/60)/24)+DATE(1970,1,1)+(-8/24)</f>
        <v>41940.558333333334</v>
      </c>
      <c r="T1795" s="10">
        <f t="shared" ref="T1795:T1858" si="173">(((I1795/60)/60)/24)+DATE(1970,1,1)+(-8/24)</f>
        <v>41970.6</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42011.217847222222</v>
      </c>
      <c r="T1796" s="10">
        <f t="shared" si="173"/>
        <v>42046.217847222222</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42627.955335648141</v>
      </c>
      <c r="T1797" s="10">
        <f t="shared" si="173"/>
        <v>42657.333333333336</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42515.106087962959</v>
      </c>
      <c r="T1798" s="10">
        <f t="shared" si="173"/>
        <v>42575.106087962959</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42689.235983796294</v>
      </c>
      <c r="T1799" s="10">
        <f t="shared" si="173"/>
        <v>42719.235983796294</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42343.993437499994</v>
      </c>
      <c r="T1800" s="10">
        <f t="shared" si="173"/>
        <v>42403.993437499994</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41934.509351851848</v>
      </c>
      <c r="T1801" s="10">
        <f t="shared" si="173"/>
        <v>41954.551018518519</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42623.272800925923</v>
      </c>
      <c r="T1802" s="10">
        <f t="shared" si="173"/>
        <v>42653.272800925923</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42321.327175925922</v>
      </c>
      <c r="T1803" s="10">
        <f t="shared" si="173"/>
        <v>42353.173611111109</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42159.139236111114</v>
      </c>
      <c r="T1804" s="10">
        <f t="shared" si="173"/>
        <v>42182.582638888889</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42017.738217592596</v>
      </c>
      <c r="T1805" s="10">
        <f t="shared" si="173"/>
        <v>42048.738217592596</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42282.344953703701</v>
      </c>
      <c r="T1806" s="10">
        <f t="shared" si="173"/>
        <v>42322.386620370373</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42247.470578703702</v>
      </c>
      <c r="T1807" s="10">
        <f t="shared" si="173"/>
        <v>42279.416666666664</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41877.304965277777</v>
      </c>
      <c r="T1808" s="10">
        <f t="shared" si="173"/>
        <v>41912.304965277777</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41879.735104166662</v>
      </c>
      <c r="T1809" s="10">
        <f t="shared" si="173"/>
        <v>41909.735104166662</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42742.347569444442</v>
      </c>
      <c r="T1810" s="10">
        <f t="shared" si="173"/>
        <v>42777.347569444442</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42029.574525462966</v>
      </c>
      <c r="T1811" s="10">
        <f t="shared" si="173"/>
        <v>42064.574525462966</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41860.576689814814</v>
      </c>
      <c r="T1812" s="10">
        <f t="shared" si="173"/>
        <v>41872.576689814814</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41876.100347222222</v>
      </c>
      <c r="T1813" s="10">
        <f t="shared" si="173"/>
        <v>41935.833333333328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42523.985370370363</v>
      </c>
      <c r="T1814" s="10">
        <f t="shared" si="173"/>
        <v>42553.985370370363</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f t="shared" si="169"/>
        <v>0</v>
      </c>
      <c r="Q1815" t="str">
        <f t="shared" si="170"/>
        <v>photography</v>
      </c>
      <c r="R1815" t="str">
        <f t="shared" si="171"/>
        <v>photobooks</v>
      </c>
      <c r="S1815" s="10">
        <f t="shared" si="172"/>
        <v>41829.55569444444</v>
      </c>
      <c r="T1815" s="10">
        <f t="shared" si="173"/>
        <v>41859.55569444444</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42032.980740740742</v>
      </c>
      <c r="T1816" s="10">
        <f t="shared" si="173"/>
        <v>42062.980740740742</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f t="shared" si="169"/>
        <v>0</v>
      </c>
      <c r="Q1817" t="str">
        <f t="shared" si="170"/>
        <v>photography</v>
      </c>
      <c r="R1817" t="str">
        <f t="shared" si="171"/>
        <v>photobooks</v>
      </c>
      <c r="S1817" s="10">
        <f t="shared" si="172"/>
        <v>42172.573344907411</v>
      </c>
      <c r="T1817" s="10">
        <f t="shared" si="173"/>
        <v>42186.573344907411</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42548.542858796289</v>
      </c>
      <c r="T1818" s="10">
        <f t="shared" si="173"/>
        <v>42576.458333333336</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42705.328784722216</v>
      </c>
      <c r="T1819" s="10">
        <f t="shared" si="173"/>
        <v>42764.957638888889</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f t="shared" si="169"/>
        <v>0</v>
      </c>
      <c r="Q1820" t="str">
        <f t="shared" si="170"/>
        <v>photography</v>
      </c>
      <c r="R1820" t="str">
        <f t="shared" si="171"/>
        <v>photobooks</v>
      </c>
      <c r="S1820" s="10">
        <f t="shared" si="172"/>
        <v>42066.901041666664</v>
      </c>
      <c r="T1820" s="10">
        <f t="shared" si="173"/>
        <v>42096.859374999993</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41820.418935185182</v>
      </c>
      <c r="T1821" s="10">
        <f t="shared" si="173"/>
        <v>41850.418935185182</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42064.75104166667</v>
      </c>
      <c r="T1822" s="10">
        <f t="shared" si="173"/>
        <v>42094.709374999999</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40925.985729166663</v>
      </c>
      <c r="T1823" s="10">
        <f t="shared" si="173"/>
        <v>40970.985729166663</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41634.463680555549</v>
      </c>
      <c r="T1824" s="10">
        <f t="shared" si="173"/>
        <v>41670.459027777775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41176.35157407407</v>
      </c>
      <c r="T1825" s="10">
        <f t="shared" si="173"/>
        <v>41206.35157407407</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41626.582951388889</v>
      </c>
      <c r="T1826" s="10">
        <f t="shared" si="173"/>
        <v>41646.755555555552</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41443.501192129625</v>
      </c>
      <c r="T1827" s="10">
        <f t="shared" si="173"/>
        <v>41466.501192129625</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41657.590474537035</v>
      </c>
      <c r="T1828" s="10">
        <f t="shared" si="173"/>
        <v>41687.590474537035</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40554.992604166662</v>
      </c>
      <c r="T1829" s="10">
        <f t="shared" si="173"/>
        <v>40604.992604166662</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41736.566319444442</v>
      </c>
      <c r="T1830" s="10">
        <f t="shared" si="173"/>
        <v>41768.583333333328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40515.754293981481</v>
      </c>
      <c r="T1831" s="10">
        <f t="shared" si="173"/>
        <v>40564.583333333328</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41664.350775462961</v>
      </c>
      <c r="T1832" s="10">
        <f t="shared" si="173"/>
        <v>41694.350775462961</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41026.662766203699</v>
      </c>
      <c r="T1833" s="10">
        <f t="shared" si="173"/>
        <v>41041.662766203699</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40576.206331018519</v>
      </c>
      <c r="T1834" s="10">
        <f t="shared" si="173"/>
        <v>40606.206331018519</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41302.710682870369</v>
      </c>
      <c r="T1835" s="10">
        <f t="shared" si="173"/>
        <v>41334.999305555553</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41988.630729166667</v>
      </c>
      <c r="T1836" s="10">
        <f t="shared" si="173"/>
        <v>42028.630729166667</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42430.36887731481</v>
      </c>
      <c r="T1837" s="10">
        <f t="shared" si="173"/>
        <v>42460.327210648145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41305.476030092592</v>
      </c>
      <c r="T1838" s="10">
        <f t="shared" si="173"/>
        <v>41322.476030092592</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40925.714525462965</v>
      </c>
      <c r="T1839" s="10">
        <f t="shared" si="173"/>
        <v>40985.672858796293</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40788.453206018516</v>
      </c>
      <c r="T1840" s="10">
        <f t="shared" si="173"/>
        <v>40816.791666666664</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42614.388680555552</v>
      </c>
      <c r="T1841" s="10">
        <f t="shared" si="173"/>
        <v>42644.388680555552</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41381.76284722222</v>
      </c>
      <c r="T1842" s="10">
        <f t="shared" si="173"/>
        <v>41400.874305555553</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41745.512094907404</v>
      </c>
      <c r="T1843" s="10">
        <f t="shared" si="173"/>
        <v>41778.874305555553</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42031.298391203702</v>
      </c>
      <c r="T1844" s="10">
        <f t="shared" si="173"/>
        <v>42064.915972222218</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40564.661504629628</v>
      </c>
      <c r="T1845" s="10">
        <f t="shared" si="173"/>
        <v>40594.661504629628</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40666.640208333331</v>
      </c>
      <c r="T1846" s="10">
        <f t="shared" si="173"/>
        <v>40704.791666666664</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42522.999976851854</v>
      </c>
      <c r="T1847" s="10">
        <f t="shared" si="173"/>
        <v>42537.871527777774</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41228.316863425927</v>
      </c>
      <c r="T1848" s="10">
        <f t="shared" si="173"/>
        <v>41258.316863425927</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42093.903148148143</v>
      </c>
      <c r="T1849" s="10">
        <f t="shared" si="173"/>
        <v>42114.903148148143</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40691.454722222217</v>
      </c>
      <c r="T1850" s="10">
        <f t="shared" si="173"/>
        <v>40754.957638888889</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41169.512256944443</v>
      </c>
      <c r="T1851" s="10">
        <f t="shared" si="173"/>
        <v>41199.512256944443</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41800.626157407409</v>
      </c>
      <c r="T1852" s="10">
        <f t="shared" si="173"/>
        <v>41830.626157407409</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41827.57335648148</v>
      </c>
      <c r="T1853" s="10">
        <f t="shared" si="173"/>
        <v>41847.708333333328</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42081.438101851854</v>
      </c>
      <c r="T1854" s="10">
        <f t="shared" si="173"/>
        <v>42118.666666666664</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41176.727048611108</v>
      </c>
      <c r="T1855" s="10">
        <f t="shared" si="173"/>
        <v>41226.768715277773</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41387.687928240739</v>
      </c>
      <c r="T1856" s="10">
        <f t="shared" si="173"/>
        <v>41417.687928240739</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41600.205324074072</v>
      </c>
      <c r="T1857" s="10">
        <f t="shared" si="173"/>
        <v>41645.205324074072</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41817.52166666666</v>
      </c>
      <c r="T1858" s="10">
        <f t="shared" si="173"/>
        <v>41838.52166666666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IF(L1859&lt;1,0,E1859/L1859)</f>
        <v>136.36363636363637</v>
      </c>
      <c r="Q1859" t="str">
        <f t="shared" ref="Q1859:Q1922" si="176">LEFT(N1859,SEARCH("/",N1859)-1)</f>
        <v>music</v>
      </c>
      <c r="R1859" t="str">
        <f t="shared" ref="R1859:R1922" si="177">RIGHT(N1859,LEN(N1859)-SEARCH("/",N1859))</f>
        <v>rock</v>
      </c>
      <c r="S1859" s="10">
        <f t="shared" ref="S1859:S1922" si="178">(((J1859/60)/60)/24)+DATE(1970,1,1)+(-8/24)</f>
        <v>41864.435335648144</v>
      </c>
      <c r="T1859" s="10">
        <f t="shared" ref="T1859:T1922" si="179">(((I1859/60)/60)/24)+DATE(1970,1,1)+(-8/24)</f>
        <v>41894.435335648144</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40832.8671412037</v>
      </c>
      <c r="T1860" s="10">
        <f t="shared" si="179"/>
        <v>40892.908807870372</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40778.436678240738</v>
      </c>
      <c r="T1861" s="10">
        <f t="shared" si="179"/>
        <v>40808.436678240738</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41655.375972222217</v>
      </c>
      <c r="T1862" s="10">
        <f t="shared" si="179"/>
        <v>41676.375972222217</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f t="shared" si="175"/>
        <v>0</v>
      </c>
      <c r="Q1863" t="str">
        <f t="shared" si="176"/>
        <v>games</v>
      </c>
      <c r="R1863" t="str">
        <f t="shared" si="177"/>
        <v>mobile games</v>
      </c>
      <c r="S1863" s="10">
        <f t="shared" si="178"/>
        <v>41999.966909722221</v>
      </c>
      <c r="T1863" s="10">
        <f t="shared" si="179"/>
        <v>42029.966909722221</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42755.159421296288</v>
      </c>
      <c r="T1864" s="10">
        <f t="shared" si="179"/>
        <v>42801.979166666664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41772.463946759257</v>
      </c>
      <c r="T1865" s="10">
        <f t="shared" si="179"/>
        <v>41802.463946759257</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41733.383101851847</v>
      </c>
      <c r="T1866" s="10">
        <f t="shared" si="179"/>
        <v>41763.383101851847</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42645.034108796295</v>
      </c>
      <c r="T1867" s="10">
        <f t="shared" si="179"/>
        <v>42680.075775462967</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42741.913159722222</v>
      </c>
      <c r="T1868" s="10">
        <f t="shared" si="179"/>
        <v>42794.833333333336</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42649.591574074067</v>
      </c>
      <c r="T1869" s="10">
        <f t="shared" si="179"/>
        <v>42679.591574074067</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42328.445891203701</v>
      </c>
      <c r="T1870" s="10">
        <f t="shared" si="179"/>
        <v>42352.999305555553</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f t="shared" si="175"/>
        <v>0</v>
      </c>
      <c r="Q1871" t="str">
        <f t="shared" si="176"/>
        <v>games</v>
      </c>
      <c r="R1871" t="str">
        <f t="shared" si="177"/>
        <v>mobile games</v>
      </c>
      <c r="S1871" s="10">
        <f t="shared" si="178"/>
        <v>42708.669548611106</v>
      </c>
      <c r="T1871" s="10">
        <f t="shared" si="179"/>
        <v>42738.669548611106</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42371.02239583333</v>
      </c>
      <c r="T1872" s="10">
        <f t="shared" si="179"/>
        <v>42399.845138888886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41923.450243055551</v>
      </c>
      <c r="T1873" s="10">
        <f t="shared" si="179"/>
        <v>41963.491909722223</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42154.796319444438</v>
      </c>
      <c r="T1874" s="10">
        <f t="shared" si="179"/>
        <v>42184.796319444438</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42164.282523148147</v>
      </c>
      <c r="T1875" s="10">
        <f t="shared" si="179"/>
        <v>42193.364583333336</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42529.635798611103</v>
      </c>
      <c r="T1876" s="10">
        <f t="shared" si="179"/>
        <v>42549.635798611103</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42528.566064814811</v>
      </c>
      <c r="T1877" s="10">
        <f t="shared" si="179"/>
        <v>42588.566064814811</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f t="shared" si="175"/>
        <v>0</v>
      </c>
      <c r="Q1878" t="str">
        <f t="shared" si="176"/>
        <v>games</v>
      </c>
      <c r="R1878" t="str">
        <f t="shared" si="177"/>
        <v>mobile games</v>
      </c>
      <c r="S1878" s="10">
        <f t="shared" si="178"/>
        <v>41775.951446759253</v>
      </c>
      <c r="T1878" s="10">
        <f t="shared" si="179"/>
        <v>41805.951446759253</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f t="shared" si="175"/>
        <v>0</v>
      </c>
      <c r="Q1879" t="str">
        <f t="shared" si="176"/>
        <v>games</v>
      </c>
      <c r="R1879" t="str">
        <f t="shared" si="177"/>
        <v>mobile games</v>
      </c>
      <c r="S1879" s="10">
        <f t="shared" si="178"/>
        <v>42034.695891203701</v>
      </c>
      <c r="T1879" s="10">
        <f t="shared" si="179"/>
        <v>42063.695891203701</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f t="shared" si="175"/>
        <v>0</v>
      </c>
      <c r="Q1880" t="str">
        <f t="shared" si="176"/>
        <v>games</v>
      </c>
      <c r="R1880" t="str">
        <f t="shared" si="177"/>
        <v>mobile games</v>
      </c>
      <c r="S1880" s="10">
        <f t="shared" si="178"/>
        <v>41772.675405092588</v>
      </c>
      <c r="T1880" s="10">
        <f t="shared" si="179"/>
        <v>41802.675405092588</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42413.316307870373</v>
      </c>
      <c r="T1881" s="10">
        <f t="shared" si="179"/>
        <v>42443.274641203701</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42430.233564814807</v>
      </c>
      <c r="T1882" s="10">
        <f t="shared" si="179"/>
        <v>42459.19189814815</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42042.819317129623</v>
      </c>
      <c r="T1883" s="10">
        <f t="shared" si="179"/>
        <v>42072.777650462966</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41067.615879629629</v>
      </c>
      <c r="T1884" s="10">
        <f t="shared" si="179"/>
        <v>41100.658333333333</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40977.614675925921</v>
      </c>
      <c r="T1885" s="10">
        <f t="shared" si="179"/>
        <v>41007.573009259257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41204.864988425921</v>
      </c>
      <c r="T1886" s="10">
        <f t="shared" si="179"/>
        <v>41240.166666666664</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41098.760532407403</v>
      </c>
      <c r="T1887" s="10">
        <f t="shared" si="179"/>
        <v>41131.583333333328</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41925.57335648148</v>
      </c>
      <c r="T1888" s="10">
        <f t="shared" si="179"/>
        <v>41955.615023148144</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42323.466805555552</v>
      </c>
      <c r="T1889" s="10">
        <f t="shared" si="179"/>
        <v>42341.562499999993</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40298.90662037037</v>
      </c>
      <c r="T1890" s="10">
        <f t="shared" si="179"/>
        <v>40329.874305555553</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41299.460023148145</v>
      </c>
      <c r="T1891" s="10">
        <f t="shared" si="179"/>
        <v>41344.418356481481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41228.452870370369</v>
      </c>
      <c r="T1892" s="10">
        <f t="shared" si="179"/>
        <v>41258.452870370369</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40335.464745370366</v>
      </c>
      <c r="T1893" s="10">
        <f t="shared" si="179"/>
        <v>40380.916666666664</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40671.304178240738</v>
      </c>
      <c r="T1894" s="10">
        <f t="shared" si="179"/>
        <v>40701.304178240738</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40632.608622685184</v>
      </c>
      <c r="T1895" s="10">
        <f t="shared" si="179"/>
        <v>40648.832638888889</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40920.571562500001</v>
      </c>
      <c r="T1896" s="10">
        <f t="shared" si="179"/>
        <v>40951.571562500001</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42267.413449074076</v>
      </c>
      <c r="T1897" s="10">
        <f t="shared" si="179"/>
        <v>42297.413449074076</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40981.376909722218</v>
      </c>
      <c r="T1898" s="10">
        <f t="shared" si="179"/>
        <v>41011.376909722218</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41680.250069444446</v>
      </c>
      <c r="T1899" s="10">
        <f t="shared" si="179"/>
        <v>41702.541666666664</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42365.8596412037</v>
      </c>
      <c r="T1900" s="10">
        <f t="shared" si="179"/>
        <v>42401.416666666664</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42058.608402777776</v>
      </c>
      <c r="T1901" s="10">
        <f t="shared" si="179"/>
        <v>42088.566736111105</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41160.538553240738</v>
      </c>
      <c r="T1902" s="10">
        <f t="shared" si="179"/>
        <v>41188.082638888889</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42116.209826388884</v>
      </c>
      <c r="T1903" s="10">
        <f t="shared" si="179"/>
        <v>42146.208333333336</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42037.456562499996</v>
      </c>
      <c r="T1904" s="10">
        <f t="shared" si="179"/>
        <v>42067.456562499996</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42702.437395833331</v>
      </c>
      <c r="T1905" s="10">
        <f t="shared" si="179"/>
        <v>42762.437395833331</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42326.352094907408</v>
      </c>
      <c r="T1906" s="10">
        <f t="shared" si="179"/>
        <v>42371.352094907408</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41859.592523148145</v>
      </c>
      <c r="T1907" s="10">
        <f t="shared" si="179"/>
        <v>41889.592523148145</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42514.337766203702</v>
      </c>
      <c r="T1908" s="10">
        <f t="shared" si="179"/>
        <v>42544.337766203702</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41767.253761574073</v>
      </c>
      <c r="T1909" s="10">
        <f t="shared" si="179"/>
        <v>41782.253761574073</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42703.584490740737</v>
      </c>
      <c r="T1910" s="10">
        <f t="shared" si="179"/>
        <v>42733.584490740737</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41905.095821759256</v>
      </c>
      <c r="T1911" s="10">
        <f t="shared" si="179"/>
        <v>41935.095821759256</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42264.629826388882</v>
      </c>
      <c r="T1912" s="10">
        <f t="shared" si="179"/>
        <v>42308.614583333336</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41829.700624999998</v>
      </c>
      <c r="T1913" s="10">
        <f t="shared" si="179"/>
        <v>41859.700624999998</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42128.893055555549</v>
      </c>
      <c r="T1914" s="10">
        <f t="shared" si="179"/>
        <v>42158.893055555549</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41890.177986111106</v>
      </c>
      <c r="T1915" s="10">
        <f t="shared" si="179"/>
        <v>41920.177986111106</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41928.841122685182</v>
      </c>
      <c r="T1916" s="10">
        <f t="shared" si="179"/>
        <v>41943.832638888889</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41863.715532407405</v>
      </c>
      <c r="T1917" s="10">
        <f t="shared" si="179"/>
        <v>41883.715532407405</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42656.383969907409</v>
      </c>
      <c r="T1918" s="10">
        <f t="shared" si="179"/>
        <v>42681.425636574073</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42745.93672453703</v>
      </c>
      <c r="T1919" s="10">
        <f t="shared" si="179"/>
        <v>42775.93672453703</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41828.456608796296</v>
      </c>
      <c r="T1920" s="10">
        <f t="shared" si="179"/>
        <v>41863.456608796296</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42113.542233796288</v>
      </c>
      <c r="T1921" s="10">
        <f t="shared" si="179"/>
        <v>42143.542233796288</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42270.54237268518</v>
      </c>
      <c r="T1922" s="10">
        <f t="shared" si="179"/>
        <v>42298.624999999993</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IF(L1923&lt;1,0,E1923/L1923)</f>
        <v>54</v>
      </c>
      <c r="Q1923" t="str">
        <f t="shared" ref="Q1923:Q1986" si="182">LEFT(N1923,SEARCH("/",N1923)-1)</f>
        <v>music</v>
      </c>
      <c r="R1923" t="str">
        <f t="shared" ref="R1923:R1986" si="183">RIGHT(N1923,LEN(N1923)-SEARCH("/",N1923))</f>
        <v>indie rock</v>
      </c>
      <c r="S1923" s="10">
        <f t="shared" ref="S1923:S1986" si="184">(((J1923/60)/60)/24)+DATE(1970,1,1)+(-8/24)</f>
        <v>41073.888229166667</v>
      </c>
      <c r="T1923" s="10">
        <f t="shared" ref="T1923:T1986" si="185">(((I1923/60)/60)/24)+DATE(1970,1,1)+(-8/24)</f>
        <v>41103.888229166667</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41589.922534722216</v>
      </c>
      <c r="T1924" s="10">
        <f t="shared" si="185"/>
        <v>41619.922534722216</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40772.515416666662</v>
      </c>
      <c r="T1925" s="10">
        <f t="shared" si="185"/>
        <v>40812.874305555553</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41626.427719907406</v>
      </c>
      <c r="T1926" s="10">
        <f t="shared" si="185"/>
        <v>41654.481249999997</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41535.568148148144</v>
      </c>
      <c r="T1927" s="10">
        <f t="shared" si="185"/>
        <v>41557.666666666664</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40456.621018518512</v>
      </c>
      <c r="T1928" s="10">
        <f t="shared" si="185"/>
        <v>40483.68472222222</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40960.528229166666</v>
      </c>
      <c r="T1929" s="10">
        <f t="shared" si="185"/>
        <v>40975.874305555553</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41371.314745370371</v>
      </c>
      <c r="T1930" s="10">
        <f t="shared" si="185"/>
        <v>41401.314745370371</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40686.688263888886</v>
      </c>
      <c r="T1931" s="10">
        <f t="shared" si="185"/>
        <v>40728.688263888886</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41402.225486111107</v>
      </c>
      <c r="T1932" s="10">
        <f t="shared" si="185"/>
        <v>41462.225486111107</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41037.559131944443</v>
      </c>
      <c r="T1933" s="10">
        <f t="shared" si="185"/>
        <v>41050.8125</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40911.476539351846</v>
      </c>
      <c r="T1934" s="10">
        <f t="shared" si="185"/>
        <v>40932.476539351846</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41878.797534722216</v>
      </c>
      <c r="T1935" s="10">
        <f t="shared" si="185"/>
        <v>41908.797534722216</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40865.533807870372</v>
      </c>
      <c r="T1936" s="10">
        <f t="shared" si="185"/>
        <v>40901.875</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41773.59920138889</v>
      </c>
      <c r="T1937" s="10">
        <f t="shared" si="185"/>
        <v>41810.874305555553</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40852.55636574074</v>
      </c>
      <c r="T1938" s="10">
        <f t="shared" si="185"/>
        <v>40882.915972222218</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41058.78565972222</v>
      </c>
      <c r="T1939" s="10">
        <f t="shared" si="185"/>
        <v>41074.832638888889</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41425.92628472222</v>
      </c>
      <c r="T1940" s="10">
        <f t="shared" si="185"/>
        <v>41456.875</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41313.651712962957</v>
      </c>
      <c r="T1941" s="10">
        <f t="shared" si="185"/>
        <v>41343.610046296293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40670.173993055556</v>
      </c>
      <c r="T1942" s="10">
        <f t="shared" si="185"/>
        <v>40708.832638888889</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41743.95753472222</v>
      </c>
      <c r="T1943" s="10">
        <f t="shared" si="185"/>
        <v>41773.95753472222</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40638.494675925926</v>
      </c>
      <c r="T1944" s="10">
        <f t="shared" si="185"/>
        <v>40728.494675925926</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42547.936527777776</v>
      </c>
      <c r="T1945" s="10">
        <f t="shared" si="185"/>
        <v>42592.936527777776</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41730.251041666663</v>
      </c>
      <c r="T1946" s="10">
        <f t="shared" si="185"/>
        <v>41760.251041666663</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42156.918495370373</v>
      </c>
      <c r="T1947" s="10">
        <f t="shared" si="185"/>
        <v>42196.918495370373</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41688.816678240735</v>
      </c>
      <c r="T1948" s="10">
        <f t="shared" si="185"/>
        <v>41748.775011574071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40102.584722222222</v>
      </c>
      <c r="T1949" s="10">
        <f t="shared" si="185"/>
        <v>40139.915972222218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42473.270937499998</v>
      </c>
      <c r="T1950" s="10">
        <f t="shared" si="185"/>
        <v>42527.376388888886</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41800.089710648142</v>
      </c>
      <c r="T1951" s="10">
        <f t="shared" si="185"/>
        <v>41830.089710648142</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40623.848067129627</v>
      </c>
      <c r="T1952" s="10">
        <f t="shared" si="185"/>
        <v>40654.848067129627</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42651.087233796294</v>
      </c>
      <c r="T1953" s="10">
        <f t="shared" si="185"/>
        <v>42681.128900462958</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41526.273321759254</v>
      </c>
      <c r="T1954" s="10">
        <f t="shared" si="185"/>
        <v>41563.273321759254</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40940.866493055553</v>
      </c>
      <c r="T1955" s="10">
        <f t="shared" si="185"/>
        <v>40969.791666666664</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42394.247407407405</v>
      </c>
      <c r="T1956" s="10">
        <f t="shared" si="185"/>
        <v>42440.874999999993</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41019.938437500001</v>
      </c>
      <c r="T1957" s="10">
        <f t="shared" si="185"/>
        <v>41052.458333333328</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42067.59033564815</v>
      </c>
      <c r="T1958" s="10">
        <f t="shared" si="185"/>
        <v>42112.548668981479</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41178.765196759254</v>
      </c>
      <c r="T1959" s="10">
        <f t="shared" si="185"/>
        <v>41208.765196759254</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41326.654641203699</v>
      </c>
      <c r="T1960" s="10">
        <f t="shared" si="185"/>
        <v>41356.612974537034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41871.51226851852</v>
      </c>
      <c r="T1961" s="10">
        <f t="shared" si="185"/>
        <v>41912.666666666664</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41964.029409722221</v>
      </c>
      <c r="T1962" s="10">
        <f t="shared" si="185"/>
        <v>41994.029409722221</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41147.861307870371</v>
      </c>
      <c r="T1963" s="10">
        <f t="shared" si="185"/>
        <v>41187.832638888889</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41742.447175925925</v>
      </c>
      <c r="T1964" s="10">
        <f t="shared" si="185"/>
        <v>41772.447175925925</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41863.096458333333</v>
      </c>
      <c r="T1965" s="10">
        <f t="shared" si="185"/>
        <v>41898.096458333333</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42451.939490740733</v>
      </c>
      <c r="T1966" s="10">
        <f t="shared" si="185"/>
        <v>42481.939490740733</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40897.755902777775</v>
      </c>
      <c r="T1967" s="10">
        <f t="shared" si="185"/>
        <v>40919.708333333328</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41835.207152777773</v>
      </c>
      <c r="T1968" s="10">
        <f t="shared" si="185"/>
        <v>41865.207152777773</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41730.330196759256</v>
      </c>
      <c r="T1969" s="10">
        <f t="shared" si="185"/>
        <v>41760.330196759256</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42676.253645833327</v>
      </c>
      <c r="T1970" s="10">
        <f t="shared" si="185"/>
        <v>42707.295312499999</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42557.459120370368</v>
      </c>
      <c r="T1971" s="10">
        <f t="shared" si="185"/>
        <v>42587.459120370368</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41323.859965277778</v>
      </c>
      <c r="T1972" s="10">
        <f t="shared" si="185"/>
        <v>41383.818298611113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41561.16737268518</v>
      </c>
      <c r="T1973" s="10">
        <f t="shared" si="185"/>
        <v>41592.833333333328</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41200.678749999999</v>
      </c>
      <c r="T1974" s="10">
        <f t="shared" si="185"/>
        <v>41230.720416666663</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42549.389629629623</v>
      </c>
      <c r="T1975" s="10">
        <f t="shared" si="185"/>
        <v>42587.958333333336</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41445.000798611109</v>
      </c>
      <c r="T1976" s="10">
        <f t="shared" si="185"/>
        <v>41505.000798611109</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41313.42188657407</v>
      </c>
      <c r="T1977" s="10">
        <f t="shared" si="185"/>
        <v>41343.42188657407</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41438.566261574073</v>
      </c>
      <c r="T1978" s="10">
        <f t="shared" si="185"/>
        <v>41468.566261574073</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42310.883564814816</v>
      </c>
      <c r="T1979" s="10">
        <f t="shared" si="185"/>
        <v>42356.999305555553</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41038.892268518517</v>
      </c>
      <c r="T1980" s="10">
        <f t="shared" si="185"/>
        <v>41071.958333333328</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42290.12668981481</v>
      </c>
      <c r="T1981" s="10">
        <f t="shared" si="185"/>
        <v>42326.874305555553</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42423.209050925921</v>
      </c>
      <c r="T1982" s="10">
        <f t="shared" si="185"/>
        <v>42463.167384259257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41799.391956018517</v>
      </c>
      <c r="T1983" s="10">
        <f t="shared" si="185"/>
        <v>41829.391956018517</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f t="shared" si="181"/>
        <v>0</v>
      </c>
      <c r="Q1984" t="str">
        <f t="shared" si="182"/>
        <v>photography</v>
      </c>
      <c r="R1984" t="str">
        <f t="shared" si="183"/>
        <v>people</v>
      </c>
      <c r="S1984" s="10">
        <f t="shared" si="184"/>
        <v>42678.253321759257</v>
      </c>
      <c r="T1984" s="10">
        <f t="shared" si="185"/>
        <v>42708.294988425921</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42592.678449074076</v>
      </c>
      <c r="T1985" s="10">
        <f t="shared" si="185"/>
        <v>42614.958333333336</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41913.456956018512</v>
      </c>
      <c r="T1986" s="10">
        <f t="shared" si="185"/>
        <v>41973.498622685183</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IF(L1987&lt;1,0,E1987/L1987)</f>
        <v>12.75</v>
      </c>
      <c r="Q1987" t="str">
        <f t="shared" ref="Q1987:Q2050" si="188">LEFT(N1987,SEARCH("/",N1987)-1)</f>
        <v>photography</v>
      </c>
      <c r="R1987" t="str">
        <f t="shared" ref="R1987:R2050" si="189">RIGHT(N1987,LEN(N1987)-SEARCH("/",N1987))</f>
        <v>people</v>
      </c>
      <c r="S1987" s="10">
        <f t="shared" ref="S1987:S2050" si="190">(((J1987/60)/60)/24)+DATE(1970,1,1)+(-8/24)</f>
        <v>42555.365405092591</v>
      </c>
      <c r="T1987" s="10">
        <f t="shared" ref="T1987:T2050" si="191">(((I1987/60)/60)/24)+DATE(1970,1,1)+(-8/24)</f>
        <v>42584.624999999993</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42413.100497685176</v>
      </c>
      <c r="T1988" s="10">
        <f t="shared" si="191"/>
        <v>42443.058831018519</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42034.306435185186</v>
      </c>
      <c r="T1989" s="10">
        <f t="shared" si="191"/>
        <v>42064.306435185186</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42206.429884259262</v>
      </c>
      <c r="T1990" s="10">
        <f t="shared" si="191"/>
        <v>42236.429884259262</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42685.347314814811</v>
      </c>
      <c r="T1991" s="10">
        <f t="shared" si="191"/>
        <v>42715.347314814811</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42397.862638888888</v>
      </c>
      <c r="T1992" s="10">
        <f t="shared" si="191"/>
        <v>42412.862638888888</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42167.560023148144</v>
      </c>
      <c r="T1993" s="10">
        <f t="shared" si="191"/>
        <v>42188.560023148144</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42022.810081018521</v>
      </c>
      <c r="T1994" s="10">
        <f t="shared" si="191"/>
        <v>42052.810081018521</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f t="shared" si="187"/>
        <v>0</v>
      </c>
      <c r="Q1995" t="str">
        <f t="shared" si="188"/>
        <v>photography</v>
      </c>
      <c r="R1995" t="str">
        <f t="shared" si="189"/>
        <v>people</v>
      </c>
      <c r="S1995" s="10">
        <f t="shared" si="190"/>
        <v>42329.255057870374</v>
      </c>
      <c r="T1995" s="10">
        <f t="shared" si="191"/>
        <v>42359.255057870374</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f t="shared" si="187"/>
        <v>0</v>
      </c>
      <c r="Q1996" t="str">
        <f t="shared" si="188"/>
        <v>photography</v>
      </c>
      <c r="R1996" t="str">
        <f t="shared" si="189"/>
        <v>people</v>
      </c>
      <c r="S1996" s="10">
        <f t="shared" si="190"/>
        <v>42650.672939814809</v>
      </c>
      <c r="T1996" s="10">
        <f t="shared" si="191"/>
        <v>42710.714606481481</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42181.568703703706</v>
      </c>
      <c r="T1997" s="10">
        <f t="shared" si="191"/>
        <v>42201.568703703706</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f t="shared" si="187"/>
        <v>0</v>
      </c>
      <c r="Q1998" t="str">
        <f t="shared" si="188"/>
        <v>photography</v>
      </c>
      <c r="R1998" t="str">
        <f t="shared" si="189"/>
        <v>people</v>
      </c>
      <c r="S1998" s="10">
        <f t="shared" si="190"/>
        <v>41800.486238425925</v>
      </c>
      <c r="T1998" s="10">
        <f t="shared" si="191"/>
        <v>41830.486238425925</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f t="shared" si="187"/>
        <v>0</v>
      </c>
      <c r="Q1999" t="str">
        <f t="shared" si="188"/>
        <v>photography</v>
      </c>
      <c r="R1999" t="str">
        <f t="shared" si="189"/>
        <v>people</v>
      </c>
      <c r="S1999" s="10">
        <f t="shared" si="190"/>
        <v>41847.597361111111</v>
      </c>
      <c r="T1999" s="10">
        <f t="shared" si="191"/>
        <v>41877.597361111111</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41806.785162037035</v>
      </c>
      <c r="T2000" s="10">
        <f t="shared" si="191"/>
        <v>41851.785162037035</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41926.149398148147</v>
      </c>
      <c r="T2001" s="10">
        <f t="shared" si="191"/>
        <v>41956.191064814811</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42345.618206018517</v>
      </c>
      <c r="T2002" s="10">
        <f t="shared" si="191"/>
        <v>42375.618206018517</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42135.876342592594</v>
      </c>
      <c r="T2003" s="10">
        <f t="shared" si="191"/>
        <v>42167.499999999993</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42728.378969907404</v>
      </c>
      <c r="T2004" s="10">
        <f t="shared" si="191"/>
        <v>42758.378969907404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40346.792268518519</v>
      </c>
      <c r="T2005" s="10">
        <f t="shared" si="191"/>
        <v>40361.625</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41800.271562499998</v>
      </c>
      <c r="T2006" s="10">
        <f t="shared" si="191"/>
        <v>41830.271562499998</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41535.479374999995</v>
      </c>
      <c r="T2007" s="10">
        <f t="shared" si="191"/>
        <v>41562.832638888889</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41941.167187499996</v>
      </c>
      <c r="T2008" s="10">
        <f t="shared" si="191"/>
        <v>41976.208854166667</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40347.504467592589</v>
      </c>
      <c r="T2009" s="10">
        <f t="shared" si="191"/>
        <v>40413.833333333328</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40761.271087962959</v>
      </c>
      <c r="T2010" s="10">
        <f t="shared" si="191"/>
        <v>40805.271087962959</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42660.990081018514</v>
      </c>
      <c r="T2011" s="10">
        <f t="shared" si="191"/>
        <v>42697.031747685185</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42570.663090277776</v>
      </c>
      <c r="T2012" s="10">
        <f t="shared" si="191"/>
        <v>42600.663090277776</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42347.025150462963</v>
      </c>
      <c r="T2013" s="10">
        <f t="shared" si="191"/>
        <v>42380.624999999993</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42010.488900462959</v>
      </c>
      <c r="T2014" s="10">
        <f t="shared" si="191"/>
        <v>42040.488900462959</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42499.627476851849</v>
      </c>
      <c r="T2015" s="10">
        <f t="shared" si="191"/>
        <v>42559.627476851849</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41323.881238425922</v>
      </c>
      <c r="T2016" s="10">
        <f t="shared" si="191"/>
        <v>41357.839571759258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40765.543553240735</v>
      </c>
      <c r="T2017" s="10">
        <f t="shared" si="191"/>
        <v>40795.543553240735</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41312.547442129624</v>
      </c>
      <c r="T2018" s="10">
        <f t="shared" si="191"/>
        <v>41342.547442129624</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40960.724016203698</v>
      </c>
      <c r="T2019" s="10">
        <f t="shared" si="191"/>
        <v>40991.833333333328</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42199.032511574071</v>
      </c>
      <c r="T2020" s="10">
        <f t="shared" si="191"/>
        <v>42229.032511574071</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42605.375243055554</v>
      </c>
      <c r="T2021" s="10">
        <f t="shared" si="191"/>
        <v>42635.375243055554</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41736.76416666666</v>
      </c>
      <c r="T2022" s="10">
        <f t="shared" si="191"/>
        <v>41773.627777777772</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41860.737233796295</v>
      </c>
      <c r="T2023" s="10">
        <f t="shared" si="191"/>
        <v>41905.737233796295</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42502.23578703704</v>
      </c>
      <c r="T2024" s="10">
        <f t="shared" si="191"/>
        <v>42532.23578703704</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42136.087418981479</v>
      </c>
      <c r="T2025" s="10">
        <f t="shared" si="191"/>
        <v>42166.087418981479</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41099.633611111109</v>
      </c>
      <c r="T2026" s="10">
        <f t="shared" si="191"/>
        <v>41133.791666666664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42135.851226851846</v>
      </c>
      <c r="T2027" s="10">
        <f t="shared" si="191"/>
        <v>42165.851226851846</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41704.402604166666</v>
      </c>
      <c r="T2028" s="10">
        <f t="shared" si="191"/>
        <v>41749.832638888889</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42048.480543981481</v>
      </c>
      <c r="T2029" s="10">
        <f t="shared" si="191"/>
        <v>42093.438877314817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40215.585717592592</v>
      </c>
      <c r="T2030" s="10">
        <f t="shared" si="191"/>
        <v>40252.579861111109</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41847.688437500001</v>
      </c>
      <c r="T2031" s="10">
        <f t="shared" si="191"/>
        <v>41877.688437500001</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41212.663148148145</v>
      </c>
      <c r="T2032" s="10">
        <f t="shared" si="191"/>
        <v>41242.663148148145</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41974.995983796289</v>
      </c>
      <c r="T2033" s="10">
        <f t="shared" si="191"/>
        <v>42012.708333333336</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42689.23233796296</v>
      </c>
      <c r="T2034" s="10">
        <f t="shared" si="191"/>
        <v>42718.874999999993</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41724.749050925922</v>
      </c>
      <c r="T2035" s="10">
        <f t="shared" si="191"/>
        <v>41754.749050925922</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42075.796678240738</v>
      </c>
      <c r="T2036" s="10">
        <f t="shared" si="191"/>
        <v>42130.956944444442</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42311.29174768518</v>
      </c>
      <c r="T2037" s="10">
        <f t="shared" si="191"/>
        <v>42356.708333333336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41738.531469907408</v>
      </c>
      <c r="T2038" s="10">
        <f t="shared" si="191"/>
        <v>41768.531469907408</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41577.876770833333</v>
      </c>
      <c r="T2039" s="10">
        <f t="shared" si="191"/>
        <v>41637.918437499997</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41423.937743055554</v>
      </c>
      <c r="T2040" s="10">
        <f t="shared" si="191"/>
        <v>41456.416666666664</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42675.10561342592</v>
      </c>
      <c r="T2041" s="10">
        <f t="shared" si="191"/>
        <v>42704.874305555553</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41578.593784722223</v>
      </c>
      <c r="T2042" s="10">
        <f t="shared" si="191"/>
        <v>41593.635451388887</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42654.192442129628</v>
      </c>
      <c r="T2043" s="10">
        <f t="shared" si="191"/>
        <v>42684.234108796292</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42331.374699074069</v>
      </c>
      <c r="T2044" s="10">
        <f t="shared" si="191"/>
        <v>42391.374699074069</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42660.843483796292</v>
      </c>
      <c r="T2045" s="10">
        <f t="shared" si="191"/>
        <v>42714.874305555553</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42138.350856481477</v>
      </c>
      <c r="T2046" s="10">
        <f t="shared" si="191"/>
        <v>42168.350856481477</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41068.755173611105</v>
      </c>
      <c r="T2047" s="10">
        <f t="shared" si="191"/>
        <v>41098.755173611105</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41386.838472222218</v>
      </c>
      <c r="T2048" s="10">
        <f t="shared" si="191"/>
        <v>41416.838472222218</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42081.570254629631</v>
      </c>
      <c r="T2049" s="10">
        <f t="shared" si="191"/>
        <v>42110.666666666664</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41387.318182870367</v>
      </c>
      <c r="T2050" s="10">
        <f t="shared" si="191"/>
        <v>41417.318182870367</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IF(L2051&lt;1,0,E2051/L2051)</f>
        <v>80.991037735849048</v>
      </c>
      <c r="Q2051" t="str">
        <f t="shared" ref="Q2051:Q2114" si="194">LEFT(N2051,SEARCH("/",N2051)-1)</f>
        <v>technology</v>
      </c>
      <c r="R2051" t="str">
        <f t="shared" ref="R2051:R2114" si="195">RIGHT(N2051,LEN(N2051)-SEARCH("/",N2051))</f>
        <v>hardware</v>
      </c>
      <c r="S2051" s="10">
        <f t="shared" ref="S2051:S2114" si="196">(((J2051/60)/60)/24)+DATE(1970,1,1)+(-8/24)</f>
        <v>41575.194016203699</v>
      </c>
      <c r="T2051" s="10">
        <f t="shared" ref="T2051:T2114" si="197">(((I2051/60)/60)/24)+DATE(1970,1,1)+(-8/24)</f>
        <v>41610.624305555553</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42114.738171296289</v>
      </c>
      <c r="T2052" s="10">
        <f t="shared" si="197"/>
        <v>42154.738171296289</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41603.689085648148</v>
      </c>
      <c r="T2053" s="10">
        <f t="shared" si="197"/>
        <v>41633.689085648148</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42374.750613425924</v>
      </c>
      <c r="T2054" s="10">
        <f t="shared" si="197"/>
        <v>42419.750613425924</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42303.284155092588</v>
      </c>
      <c r="T2055" s="10">
        <f t="shared" si="197"/>
        <v>42333.325821759259</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41731.187615740739</v>
      </c>
      <c r="T2056" s="10">
        <f t="shared" si="197"/>
        <v>41761.187615740739</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41946.340775462959</v>
      </c>
      <c r="T2057" s="10">
        <f t="shared" si="197"/>
        <v>41975.833333333336</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41351.427569444444</v>
      </c>
      <c r="T2058" s="10">
        <f t="shared" si="197"/>
        <v>41381.427569444444</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42396.161249999997</v>
      </c>
      <c r="T2059" s="10">
        <f t="shared" si="197"/>
        <v>42426.161249999997</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42026.03738425926</v>
      </c>
      <c r="T2060" s="10">
        <f t="shared" si="197"/>
        <v>42065.499999999993</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42361.269143518519</v>
      </c>
      <c r="T2061" s="10">
        <f t="shared" si="197"/>
        <v>42400.582638888889</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41783.309606481482</v>
      </c>
      <c r="T2062" s="10">
        <f t="shared" si="197"/>
        <v>41843.309606481482</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42705.431180555555</v>
      </c>
      <c r="T2063" s="10">
        <f t="shared" si="197"/>
        <v>42735.431180555555</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42423.049745370365</v>
      </c>
      <c r="T2064" s="10">
        <f t="shared" si="197"/>
        <v>42453.0080787037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42472.399317129624</v>
      </c>
      <c r="T2065" s="10">
        <f t="shared" si="197"/>
        <v>42505.399317129624</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41389.0315162037</v>
      </c>
      <c r="T2066" s="10">
        <f t="shared" si="197"/>
        <v>41425.166666666664</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41603.000335648147</v>
      </c>
      <c r="T2067" s="10">
        <f t="shared" si="197"/>
        <v>41633.000335648147</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41844.438460648147</v>
      </c>
      <c r="T2068" s="10">
        <f t="shared" si="197"/>
        <v>41874.438460648147</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42115.520555555551</v>
      </c>
      <c r="T2069" s="10">
        <f t="shared" si="197"/>
        <v>42148.520555555551</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42633.508275462962</v>
      </c>
      <c r="T2070" s="10">
        <f t="shared" si="197"/>
        <v>42663.508275462962</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42340.638784722221</v>
      </c>
      <c r="T2071" s="10">
        <f t="shared" si="197"/>
        <v>42371.638784722221</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42519.323182870365</v>
      </c>
      <c r="T2072" s="10">
        <f t="shared" si="197"/>
        <v>42549.323182870365</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42599.945416666662</v>
      </c>
      <c r="T2073" s="10">
        <f t="shared" si="197"/>
        <v>42644.945416666662</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42467.248055555552</v>
      </c>
      <c r="T2074" s="10">
        <f t="shared" si="197"/>
        <v>42497.248055555552</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42087.334699074076</v>
      </c>
      <c r="T2075" s="10">
        <f t="shared" si="197"/>
        <v>42132.334699074076</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42466.492847222216</v>
      </c>
      <c r="T2076" s="10">
        <f t="shared" si="197"/>
        <v>42496.492847222216</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41450.348240740735</v>
      </c>
      <c r="T2077" s="10">
        <f t="shared" si="197"/>
        <v>41480.348240740735</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41803.547326388885</v>
      </c>
      <c r="T2078" s="10">
        <f t="shared" si="197"/>
        <v>41843.547326388885</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42102.70921296296</v>
      </c>
      <c r="T2079" s="10">
        <f t="shared" si="197"/>
        <v>42160.541666666664</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42692.438159722216</v>
      </c>
      <c r="T2080" s="10">
        <f t="shared" si="197"/>
        <v>42722.438159722216</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42150.377233796295</v>
      </c>
      <c r="T2081" s="10">
        <f t="shared" si="197"/>
        <v>42180.458333333336</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42289.623842592591</v>
      </c>
      <c r="T2082" s="10">
        <f t="shared" si="197"/>
        <v>42319.665509259255</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41003.823553240742</v>
      </c>
      <c r="T2083" s="10">
        <f t="shared" si="197"/>
        <v>41044.874305555553</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40810.786990740737</v>
      </c>
      <c r="T2084" s="10">
        <f t="shared" si="197"/>
        <v>40870.828657407401</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41034.388831018514</v>
      </c>
      <c r="T2085" s="10">
        <f t="shared" si="197"/>
        <v>41064.388831018514</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41731.499791666662</v>
      </c>
      <c r="T2086" s="10">
        <f t="shared" si="197"/>
        <v>41762.957638888889</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41075.502164351848</v>
      </c>
      <c r="T2087" s="10">
        <f t="shared" si="197"/>
        <v>41105.502164351848</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40860.337175925924</v>
      </c>
      <c r="T2088" s="10">
        <f t="shared" si="197"/>
        <v>40890.874305555553</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40763.871041666665</v>
      </c>
      <c r="T2089" s="10">
        <f t="shared" si="197"/>
        <v>40793.871041666665</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40395.381388888884</v>
      </c>
      <c r="T2090" s="10">
        <f t="shared" si="197"/>
        <v>40431.832638888889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41452.742986111109</v>
      </c>
      <c r="T2091" s="10">
        <f t="shared" si="197"/>
        <v>41487.742986111109</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41299.048090277778</v>
      </c>
      <c r="T2092" s="10">
        <f t="shared" si="197"/>
        <v>41329.048090277778</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40554.989328703698</v>
      </c>
      <c r="T2093" s="10">
        <f t="shared" si="197"/>
        <v>40603.5</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40763.374212962961</v>
      </c>
      <c r="T2094" s="10">
        <f t="shared" si="197"/>
        <v>40823.374212962961</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41205.521203703705</v>
      </c>
      <c r="T2095" s="10">
        <f t="shared" si="197"/>
        <v>41265.56287037037</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40938.686689814815</v>
      </c>
      <c r="T2096" s="10">
        <f t="shared" si="197"/>
        <v>40972.791666666664</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40758.400150462956</v>
      </c>
      <c r="T2097" s="10">
        <f t="shared" si="197"/>
        <v>40818.400150462956</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41192.425173611111</v>
      </c>
      <c r="T2098" s="10">
        <f t="shared" si="197"/>
        <v>41207.832638888889</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40818.251562499994</v>
      </c>
      <c r="T2099" s="10">
        <f t="shared" si="197"/>
        <v>40878.293229166666</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40945.780497685184</v>
      </c>
      <c r="T2100" s="10">
        <f t="shared" si="197"/>
        <v>40975.780497685184</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42173.41300925926</v>
      </c>
      <c r="T2101" s="10">
        <f t="shared" si="197"/>
        <v>42186.819444444445</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41074.50163194444</v>
      </c>
      <c r="T2102" s="10">
        <f t="shared" si="197"/>
        <v>41089.832638888889</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40891.816134259258</v>
      </c>
      <c r="T2103" s="10">
        <f t="shared" si="197"/>
        <v>40951.816134259258</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40638.535277777773</v>
      </c>
      <c r="T2104" s="10">
        <f t="shared" si="197"/>
        <v>40668.535277777773</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41192.421608796292</v>
      </c>
      <c r="T2105" s="10">
        <f t="shared" si="197"/>
        <v>41222.463275462964</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41393.74113425926</v>
      </c>
      <c r="T2106" s="10">
        <f t="shared" si="197"/>
        <v>41424.666666666664</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41951.455474537033</v>
      </c>
      <c r="T2107" s="10">
        <f t="shared" si="197"/>
        <v>41963.833333333336</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41269.881643518514</v>
      </c>
      <c r="T2108" s="10">
        <f t="shared" si="197"/>
        <v>41299.881643518514</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41934.377233796295</v>
      </c>
      <c r="T2109" s="10">
        <f t="shared" si="197"/>
        <v>41955.418900462959</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41134.842361111107</v>
      </c>
      <c r="T2110" s="10">
        <f t="shared" si="197"/>
        <v>41161.829861111109</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42160.375196759262</v>
      </c>
      <c r="T2111" s="10">
        <f t="shared" si="197"/>
        <v>42190.375196759262</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41759.337604166663</v>
      </c>
      <c r="T2112" s="10">
        <f t="shared" si="197"/>
        <v>41786.874305555553</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40702.863715277774</v>
      </c>
      <c r="T2113" s="10">
        <f t="shared" si="197"/>
        <v>40769.708333333328</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41365.594826388886</v>
      </c>
      <c r="T2114" s="10">
        <f t="shared" si="197"/>
        <v>41379.594826388886</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IF(L2115&lt;1,0,E2115/L2115)</f>
        <v>68.598130841121488</v>
      </c>
      <c r="Q2115" t="str">
        <f t="shared" ref="Q2115:Q2178" si="200">LEFT(N2115,SEARCH("/",N2115)-1)</f>
        <v>music</v>
      </c>
      <c r="R2115" t="str">
        <f t="shared" ref="R2115:R2178" si="201">RIGHT(N2115,LEN(N2115)-SEARCH("/",N2115))</f>
        <v>indie rock</v>
      </c>
      <c r="S2115" s="10">
        <f t="shared" ref="S2115:S2178" si="202">(((J2115/60)/60)/24)+DATE(1970,1,1)+(-8/24)</f>
        <v>41870.532129629624</v>
      </c>
      <c r="T2115" s="10">
        <f t="shared" ref="T2115:T2178" si="203">(((I2115/60)/60)/24)+DATE(1970,1,1)+(-8/24)</f>
        <v>41905.532129629624</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40458.482291666667</v>
      </c>
      <c r="T2116" s="10">
        <f t="shared" si="203"/>
        <v>40520.874305555553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40563.747696759259</v>
      </c>
      <c r="T2117" s="10">
        <f t="shared" si="203"/>
        <v>40593.747696759259</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41136.444479166668</v>
      </c>
      <c r="T2118" s="10">
        <f t="shared" si="203"/>
        <v>41184.444479166668</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42289.726261574069</v>
      </c>
      <c r="T2119" s="10">
        <f t="shared" si="203"/>
        <v>42303.874305555553</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40718.506203703699</v>
      </c>
      <c r="T2120" s="10">
        <f t="shared" si="203"/>
        <v>40748.506203703699</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41106.796817129631</v>
      </c>
      <c r="T2121" s="10">
        <f t="shared" si="203"/>
        <v>41136.796817129631</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41591.631203703699</v>
      </c>
      <c r="T2122" s="10">
        <f t="shared" si="203"/>
        <v>41640.631203703699</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42716.409120370365</v>
      </c>
      <c r="T2123" s="10">
        <f t="shared" si="203"/>
        <v>42746.409120370365</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42711.967233796291</v>
      </c>
      <c r="T2124" s="10">
        <f t="shared" si="203"/>
        <v>42741.967233796291</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40198.091516203705</v>
      </c>
      <c r="T2125" s="10">
        <f t="shared" si="203"/>
        <v>40251.957638888889</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40463.694849537031</v>
      </c>
      <c r="T2126" s="10">
        <f t="shared" si="203"/>
        <v>40511.875</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42190.690196759257</v>
      </c>
      <c r="T2127" s="10">
        <f t="shared" si="203"/>
        <v>42220.690196759257</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41951.63989583333</v>
      </c>
      <c r="T2128" s="10">
        <f t="shared" si="203"/>
        <v>41981.63989583333</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42045.172025462954</v>
      </c>
      <c r="T2129" s="10">
        <f t="shared" si="203"/>
        <v>42075.130358796298</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41843.439456018517</v>
      </c>
      <c r="T2130" s="10">
        <f t="shared" si="203"/>
        <v>41903.439456018517</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42408.690972222219</v>
      </c>
      <c r="T2131" s="10">
        <f t="shared" si="203"/>
        <v>42438.690972222219</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41831.75304398148</v>
      </c>
      <c r="T2132" s="10">
        <f t="shared" si="203"/>
        <v>41866.75304398148</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42166.873738425922</v>
      </c>
      <c r="T2133" s="10">
        <f t="shared" si="203"/>
        <v>42196.873738425922</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41643.15384259259</v>
      </c>
      <c r="T2134" s="10">
        <f t="shared" si="203"/>
        <v>41673.15384259259</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40618.763877314814</v>
      </c>
      <c r="T2135" s="10">
        <f t="shared" si="203"/>
        <v>40656.957638888889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41361.553136574068</v>
      </c>
      <c r="T2136" s="10">
        <f t="shared" si="203"/>
        <v>41391.553136574068</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41156.630011574067</v>
      </c>
      <c r="T2137" s="10">
        <f t="shared" si="203"/>
        <v>41186.630011574067</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41536.175763888888</v>
      </c>
      <c r="T2138" s="10">
        <f t="shared" si="203"/>
        <v>41566.175763888888</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41948.437835648147</v>
      </c>
      <c r="T2139" s="10">
        <f t="shared" si="203"/>
        <v>41978.437835648147</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41556.679849537039</v>
      </c>
      <c r="T2140" s="10">
        <f t="shared" si="203"/>
        <v>41586.721516203703</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42647.416759259257</v>
      </c>
      <c r="T2141" s="10">
        <f t="shared" si="203"/>
        <v>42677.416759259257</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41255.500277777777</v>
      </c>
      <c r="T2142" s="10">
        <f t="shared" si="203"/>
        <v>41285.500277777777</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f t="shared" si="199"/>
        <v>0</v>
      </c>
      <c r="Q2143" t="str">
        <f t="shared" si="200"/>
        <v>games</v>
      </c>
      <c r="R2143" t="str">
        <f t="shared" si="201"/>
        <v>video games</v>
      </c>
      <c r="S2143" s="10">
        <f t="shared" si="202"/>
        <v>41926.902303240735</v>
      </c>
      <c r="T2143" s="10">
        <f t="shared" si="203"/>
        <v>41956.943969907406</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42340.368171296293</v>
      </c>
      <c r="T2144" s="10">
        <f t="shared" si="203"/>
        <v>42368.368171296293</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40332.553379629629</v>
      </c>
      <c r="T2145" s="10">
        <f t="shared" si="203"/>
        <v>40380.458333333328</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41499.213425925926</v>
      </c>
      <c r="T2146" s="10">
        <f t="shared" si="203"/>
        <v>41531.213425925926</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41574.904097222221</v>
      </c>
      <c r="T2147" s="10">
        <f t="shared" si="203"/>
        <v>41604.945763888885</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42397.346180555549</v>
      </c>
      <c r="T2148" s="10">
        <f t="shared" si="203"/>
        <v>42411.346180555549</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41926.962361111109</v>
      </c>
      <c r="T2149" s="10">
        <f t="shared" si="203"/>
        <v>41959.004027777781</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42066.400254629632</v>
      </c>
      <c r="T2150" s="10">
        <f t="shared" si="203"/>
        <v>42096.358587962961</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f t="shared" si="199"/>
        <v>0</v>
      </c>
      <c r="Q2151" t="str">
        <f t="shared" si="200"/>
        <v>games</v>
      </c>
      <c r="R2151" t="str">
        <f t="shared" si="201"/>
        <v>video games</v>
      </c>
      <c r="S2151" s="10">
        <f t="shared" si="202"/>
        <v>40354.691620370366</v>
      </c>
      <c r="T2151" s="10">
        <f t="shared" si="203"/>
        <v>40389.666666666664</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42533.951377314814</v>
      </c>
      <c r="T2152" s="10">
        <f t="shared" si="203"/>
        <v>42563.951377314814</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42520.514050925929</v>
      </c>
      <c r="T2153" s="10">
        <f t="shared" si="203"/>
        <v>42550.514050925929</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41683.49894675926</v>
      </c>
      <c r="T2154" s="10">
        <f t="shared" si="203"/>
        <v>41713.457280092589</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41974.577754629623</v>
      </c>
      <c r="T2155" s="10">
        <f t="shared" si="203"/>
        <v>42013.999305555553</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41647.29892361111</v>
      </c>
      <c r="T2156" s="10">
        <f t="shared" si="203"/>
        <v>41667.29892361111</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42430.414178240739</v>
      </c>
      <c r="T2157" s="10">
        <f t="shared" si="203"/>
        <v>42460.372511574074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41488.520902777775</v>
      </c>
      <c r="T2158" s="10">
        <f t="shared" si="203"/>
        <v>41533.520902777775</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42694.647951388884</v>
      </c>
      <c r="T2159" s="10">
        <f t="shared" si="203"/>
        <v>42726.999305555553</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41264.520532407405</v>
      </c>
      <c r="T2160" s="10">
        <f t="shared" si="203"/>
        <v>41309.520532407405</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40710.397847222215</v>
      </c>
      <c r="T2161" s="10">
        <f t="shared" si="203"/>
        <v>40740.397847222215</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41018.378530092588</v>
      </c>
      <c r="T2162" s="10">
        <f t="shared" si="203"/>
        <v>41048.378530092588</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42240.519201388881</v>
      </c>
      <c r="T2163" s="10">
        <f t="shared" si="203"/>
        <v>42270.519201388881</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41813.432766203703</v>
      </c>
      <c r="T2164" s="10">
        <f t="shared" si="203"/>
        <v>41844.432766203703</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42111.566203703704</v>
      </c>
      <c r="T2165" s="10">
        <f t="shared" si="203"/>
        <v>42162.826388888883</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42515.384421296294</v>
      </c>
      <c r="T2166" s="10">
        <f t="shared" si="203"/>
        <v>42545.832638888889</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42438.333738425928</v>
      </c>
      <c r="T2167" s="10">
        <f t="shared" si="203"/>
        <v>42468.292071759257</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41933.504837962959</v>
      </c>
      <c r="T2168" s="10">
        <f t="shared" si="203"/>
        <v>41978.546504629623</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41152.733067129629</v>
      </c>
      <c r="T2169" s="10">
        <f t="shared" si="203"/>
        <v>41166.733067129629</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42745.266909722217</v>
      </c>
      <c r="T2170" s="10">
        <f t="shared" si="203"/>
        <v>42775.874999999993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42793.367488425924</v>
      </c>
      <c r="T2171" s="10">
        <f t="shared" si="203"/>
        <v>42796.367488425924</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42198.416921296295</v>
      </c>
      <c r="T2172" s="10">
        <f t="shared" si="203"/>
        <v>42238.416921296295</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42141.623784722215</v>
      </c>
      <c r="T2173" s="10">
        <f t="shared" si="203"/>
        <v>42176.874999999993</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42082.246759259251</v>
      </c>
      <c r="T2174" s="10">
        <f t="shared" si="203"/>
        <v>42112.246759259251</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41495.359293981477</v>
      </c>
      <c r="T2175" s="10">
        <f t="shared" si="203"/>
        <v>41526.832638888889</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42465.209571759253</v>
      </c>
      <c r="T2176" s="10">
        <f t="shared" si="203"/>
        <v>42495.209571759253</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42564.675763888888</v>
      </c>
      <c r="T2177" s="10">
        <f t="shared" si="203"/>
        <v>42571.675763888888</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42096.299872685187</v>
      </c>
      <c r="T2178" s="10">
        <f t="shared" si="203"/>
        <v>42126.299872685187</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IF(L2179&lt;1,0,E2179/L2179)</f>
        <v>65.868421052631575</v>
      </c>
      <c r="Q2179" t="str">
        <f t="shared" ref="Q2179:Q2242" si="206">LEFT(N2179,SEARCH("/",N2179)-1)</f>
        <v>music</v>
      </c>
      <c r="R2179" t="str">
        <f t="shared" ref="R2179:R2242" si="207">RIGHT(N2179,LEN(N2179)-SEARCH("/",N2179))</f>
        <v>rock</v>
      </c>
      <c r="S2179" s="10">
        <f t="shared" ref="S2179:S2242" si="208">(((J2179/60)/60)/24)+DATE(1970,1,1)+(-8/24)</f>
        <v>42501.917442129627</v>
      </c>
      <c r="T2179" s="10">
        <f t="shared" ref="T2179:T2242" si="209">(((I2179/60)/60)/24)+DATE(1970,1,1)+(-8/24)</f>
        <v>42526.917442129627</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42723.303206018514</v>
      </c>
      <c r="T2180" s="10">
        <f t="shared" si="209"/>
        <v>42753.303206018514</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42074.837870370371</v>
      </c>
      <c r="T2181" s="10">
        <f t="shared" si="209"/>
        <v>42104.837870370371</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42279.336435185185</v>
      </c>
      <c r="T2182" s="10">
        <f t="shared" si="209"/>
        <v>42321.378101851849</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42772.671909722216</v>
      </c>
      <c r="T2183" s="10">
        <f t="shared" si="209"/>
        <v>42786.671909722216</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41879.567418981482</v>
      </c>
      <c r="T2184" s="10">
        <f t="shared" si="209"/>
        <v>41914.567418981482</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42745.032141203708</v>
      </c>
      <c r="T2185" s="10">
        <f t="shared" si="209"/>
        <v>42774.874999999993</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42380.356956018521</v>
      </c>
      <c r="T2186" s="10">
        <f t="shared" si="209"/>
        <v>42394.333333333336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41319.016655092593</v>
      </c>
      <c r="T2187" s="10">
        <f t="shared" si="209"/>
        <v>41359.016655092593</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42583.281747685185</v>
      </c>
      <c r="T2188" s="10">
        <f t="shared" si="209"/>
        <v>42619.749999999993</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42067.875763888886</v>
      </c>
      <c r="T2189" s="10">
        <f t="shared" si="209"/>
        <v>42096.832638888889</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42633.252789351849</v>
      </c>
      <c r="T2190" s="10">
        <f t="shared" si="209"/>
        <v>42668.374999999993</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42467.454861111109</v>
      </c>
      <c r="T2191" s="10">
        <f t="shared" si="209"/>
        <v>42481.583333333336</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42417.291712962957</v>
      </c>
      <c r="T2192" s="10">
        <f t="shared" si="209"/>
        <v>42451.957638888889</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42768.5003125</v>
      </c>
      <c r="T2193" s="10">
        <f t="shared" si="209"/>
        <v>42780.5003125</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42691.517870370364</v>
      </c>
      <c r="T2194" s="10">
        <f t="shared" si="209"/>
        <v>42719.624999999993</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42664.072592592587</v>
      </c>
      <c r="T2195" s="10">
        <f t="shared" si="209"/>
        <v>42694.874305555553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42425.42465277778</v>
      </c>
      <c r="T2196" s="10">
        <f t="shared" si="209"/>
        <v>42455.382986111108</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42197.438657407409</v>
      </c>
      <c r="T2197" s="10">
        <f t="shared" si="209"/>
        <v>42227.438657407409</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42675.153958333329</v>
      </c>
      <c r="T2198" s="10">
        <f t="shared" si="209"/>
        <v>42705.958333333336</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42033.25068287037</v>
      </c>
      <c r="T2199" s="10">
        <f t="shared" si="209"/>
        <v>42063.25068287037</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42292.180555555555</v>
      </c>
      <c r="T2200" s="10">
        <f t="shared" si="209"/>
        <v>42322.222222222219</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42262.083310185182</v>
      </c>
      <c r="T2201" s="10">
        <f t="shared" si="209"/>
        <v>42292.083310185182</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42163.292453703696</v>
      </c>
      <c r="T2202" s="10">
        <f t="shared" si="209"/>
        <v>42190.791666666664</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41276.513483796298</v>
      </c>
      <c r="T2203" s="10">
        <f t="shared" si="209"/>
        <v>41290.513483796298</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41184.515833333331</v>
      </c>
      <c r="T2204" s="10">
        <f t="shared" si="209"/>
        <v>41214.515833333331</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42241.526412037034</v>
      </c>
      <c r="T2205" s="10">
        <f t="shared" si="209"/>
        <v>42271.526412037034</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41311.978229166663</v>
      </c>
      <c r="T2206" s="10">
        <f t="shared" si="209"/>
        <v>41341.978229166663</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41031.488298611104</v>
      </c>
      <c r="T2207" s="10">
        <f t="shared" si="209"/>
        <v>41061.488298611104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40996.923888888887</v>
      </c>
      <c r="T2208" s="10">
        <f t="shared" si="209"/>
        <v>41014.923888888887</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41563.860798611109</v>
      </c>
      <c r="T2209" s="10">
        <f t="shared" si="209"/>
        <v>41593.902465277773</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40946.548912037033</v>
      </c>
      <c r="T2210" s="10">
        <f t="shared" si="209"/>
        <v>41005.833333333328</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41732.14634259259</v>
      </c>
      <c r="T2211" s="10">
        <f t="shared" si="209"/>
        <v>41743.625</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40955.732754629629</v>
      </c>
      <c r="T2212" s="10">
        <f t="shared" si="209"/>
        <v>41013.399999999994</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41716.451678240737</v>
      </c>
      <c r="T2213" s="10">
        <f t="shared" si="209"/>
        <v>41738.957638888889</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41548.414085648146</v>
      </c>
      <c r="T2214" s="10">
        <f t="shared" si="209"/>
        <v>41581.708333333328</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42109.492812499993</v>
      </c>
      <c r="T2215" s="10">
        <f t="shared" si="209"/>
        <v>42139.492812499993</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41646.45888888889</v>
      </c>
      <c r="T2216" s="10">
        <f t="shared" si="209"/>
        <v>41676.45888888889</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40958.383935185186</v>
      </c>
      <c r="T2217" s="10">
        <f t="shared" si="209"/>
        <v>40980.957638888889</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42194.418344907412</v>
      </c>
      <c r="T2218" s="10">
        <f t="shared" si="209"/>
        <v>42208.418344907412</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42299.443437499998</v>
      </c>
      <c r="T2219" s="10">
        <f t="shared" si="209"/>
        <v>42309.999999999993</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41127.478969907403</v>
      </c>
      <c r="T2220" s="10">
        <f t="shared" si="209"/>
        <v>41149.666666666664</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42205.385555555556</v>
      </c>
      <c r="T2221" s="10">
        <f t="shared" si="209"/>
        <v>42235.385555555556</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41451.727268518516</v>
      </c>
      <c r="T2222" s="10">
        <f t="shared" si="209"/>
        <v>41481.727268518516</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42452.333437499998</v>
      </c>
      <c r="T2223" s="10">
        <f t="shared" si="209"/>
        <v>42482.666666666664</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40906.454247685186</v>
      </c>
      <c r="T2224" s="10">
        <f t="shared" si="209"/>
        <v>40936.454247685186</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42152.307500000003</v>
      </c>
      <c r="T2225" s="10">
        <f t="shared" si="209"/>
        <v>42182.307500000003</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42644.334201388883</v>
      </c>
      <c r="T2226" s="10">
        <f t="shared" si="209"/>
        <v>42672.458333333336</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41873.458506944444</v>
      </c>
      <c r="T2227" s="10">
        <f t="shared" si="209"/>
        <v>41903.458506944444</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42381.465532407405</v>
      </c>
      <c r="T2228" s="10">
        <f t="shared" si="209"/>
        <v>42411.874305555553</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41561.474016203698</v>
      </c>
      <c r="T2229" s="10">
        <f t="shared" si="209"/>
        <v>41591.515682870369</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42201.944861111107</v>
      </c>
      <c r="T2230" s="10">
        <f t="shared" si="209"/>
        <v>42231.944861111107</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41484.330914351849</v>
      </c>
      <c r="T2231" s="10">
        <f t="shared" si="209"/>
        <v>41519.833333333328</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41724.547766203701</v>
      </c>
      <c r="T2232" s="10">
        <f t="shared" si="209"/>
        <v>41754.547766203701</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41423.577557870369</v>
      </c>
      <c r="T2233" s="10">
        <f t="shared" si="209"/>
        <v>41449.875</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41806.460740740738</v>
      </c>
      <c r="T2234" s="10">
        <f t="shared" si="209"/>
        <v>41838.791666666664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42331.045590277768</v>
      </c>
      <c r="T2235" s="10">
        <f t="shared" si="209"/>
        <v>42351.666666666664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42710.491284722222</v>
      </c>
      <c r="T2236" s="10">
        <f t="shared" si="209"/>
        <v>42740.491284722222</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42061.688784722217</v>
      </c>
      <c r="T2237" s="10">
        <f t="shared" si="209"/>
        <v>42091.64711805556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42371.283831018511</v>
      </c>
      <c r="T2238" s="10">
        <f t="shared" si="209"/>
        <v>42401.283831018511</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41914.669942129629</v>
      </c>
      <c r="T2239" s="10">
        <f t="shared" si="209"/>
        <v>41954.999305555553</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42774.28837962963</v>
      </c>
      <c r="T2240" s="10">
        <f t="shared" si="209"/>
        <v>42804.28837962963</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41572.625162037039</v>
      </c>
      <c r="T2241" s="10">
        <f t="shared" si="209"/>
        <v>41608.834722222222</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42452.492407407401</v>
      </c>
      <c r="T2242" s="10">
        <f t="shared" si="209"/>
        <v>42482.492407407401</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IF(L2243&lt;1,0,E2243/L2243)</f>
        <v>49.472392638036808</v>
      </c>
      <c r="Q2243" t="str">
        <f t="shared" ref="Q2243:Q2306" si="212">LEFT(N2243,SEARCH("/",N2243)-1)</f>
        <v>games</v>
      </c>
      <c r="R2243" t="str">
        <f t="shared" ref="R2243:R2306" si="213">RIGHT(N2243,LEN(N2243)-SEARCH("/",N2243))</f>
        <v>tabletop games</v>
      </c>
      <c r="S2243" s="10">
        <f t="shared" ref="S2243:S2306" si="214">(((J2243/60)/60)/24)+DATE(1970,1,1)+(-8/24)</f>
        <v>42766.494212962956</v>
      </c>
      <c r="T2243" s="10">
        <f t="shared" ref="T2243:T2306" si="215">(((I2243/60)/60)/24)+DATE(1970,1,1)+(-8/24)</f>
        <v>42796.494212962956</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41569.242280092592</v>
      </c>
      <c r="T2244" s="10">
        <f t="shared" si="215"/>
        <v>41604.79305555555</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42800.417708333327</v>
      </c>
      <c r="T2245" s="10">
        <f t="shared" si="215"/>
        <v>42806.791666666664</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42647.485486111109</v>
      </c>
      <c r="T2246" s="10">
        <f t="shared" si="215"/>
        <v>42659.520833333336</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41660.375196759262</v>
      </c>
      <c r="T2247" s="10">
        <f t="shared" si="215"/>
        <v>41691.416666666664</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42221.458449074074</v>
      </c>
      <c r="T2248" s="10">
        <f t="shared" si="215"/>
        <v>42251.458449074074</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42200.332928240743</v>
      </c>
      <c r="T2249" s="10">
        <f t="shared" si="215"/>
        <v>42214.332928240743</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42688.542569444442</v>
      </c>
      <c r="T2250" s="10">
        <f t="shared" si="215"/>
        <v>42718.542569444442</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41336.369965277772</v>
      </c>
      <c r="T2251" s="10">
        <f t="shared" si="215"/>
        <v>41366.328298611108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42676.6721412037</v>
      </c>
      <c r="T2252" s="10">
        <f t="shared" si="215"/>
        <v>42706.713807870365</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41846.012465277774</v>
      </c>
      <c r="T2253" s="10">
        <f t="shared" si="215"/>
        <v>41867.012465277774</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42572.994652777772</v>
      </c>
      <c r="T2254" s="10">
        <f t="shared" si="215"/>
        <v>42587.994652777772</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42296.297997685186</v>
      </c>
      <c r="T2255" s="10">
        <f t="shared" si="215"/>
        <v>42326.33966435185</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42752.314444444441</v>
      </c>
      <c r="T2256" s="10">
        <f t="shared" si="215"/>
        <v>42759.314444444441</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42467.618645833332</v>
      </c>
      <c r="T2257" s="10">
        <f t="shared" si="215"/>
        <v>42497.618645833332</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42682.118587962956</v>
      </c>
      <c r="T2258" s="10">
        <f t="shared" si="215"/>
        <v>42696.118587962956</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42505.603344907409</v>
      </c>
      <c r="T2259" s="10">
        <f t="shared" si="215"/>
        <v>42540.624999999993</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42136.417673611104</v>
      </c>
      <c r="T2260" s="10">
        <f t="shared" si="215"/>
        <v>42166.417673611104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42702.47148148148</v>
      </c>
      <c r="T2261" s="10">
        <f t="shared" si="215"/>
        <v>42712.47148148148</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41694.683449074073</v>
      </c>
      <c r="T2262" s="10">
        <f t="shared" si="215"/>
        <v>41724.641782407409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42759.391435185178</v>
      </c>
      <c r="T2263" s="10">
        <f t="shared" si="215"/>
        <v>42780.391435185178</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41926.251828703702</v>
      </c>
      <c r="T2264" s="10">
        <f t="shared" si="215"/>
        <v>41960.666666666664</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42014.498993055553</v>
      </c>
      <c r="T2265" s="10">
        <f t="shared" si="215"/>
        <v>42035.498993055553</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42496.249004629623</v>
      </c>
      <c r="T2266" s="10">
        <f t="shared" si="215"/>
        <v>42512.791666666664</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42689.519756944443</v>
      </c>
      <c r="T2267" s="10">
        <f t="shared" si="215"/>
        <v>42696.519756944443</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42469.541574074072</v>
      </c>
      <c r="T2268" s="10">
        <f t="shared" si="215"/>
        <v>42486.749999999993</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41968.496493055551</v>
      </c>
      <c r="T2269" s="10">
        <f t="shared" si="215"/>
        <v>41993.708333333336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42775.749016203699</v>
      </c>
      <c r="T2270" s="10">
        <f t="shared" si="215"/>
        <v>42805.749016203699</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42776.371099537035</v>
      </c>
      <c r="T2271" s="10">
        <f t="shared" si="215"/>
        <v>42800.874999999993</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42725.536030092589</v>
      </c>
      <c r="T2272" s="10">
        <f t="shared" si="215"/>
        <v>42745.582638888889</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42683.666712962957</v>
      </c>
      <c r="T2273" s="10">
        <f t="shared" si="215"/>
        <v>42713.666712962957</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42315.366157407399</v>
      </c>
      <c r="T2274" s="10">
        <f t="shared" si="215"/>
        <v>42345.366157407399</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42781.215763888882</v>
      </c>
      <c r="T2275" s="10">
        <f t="shared" si="215"/>
        <v>42806.174097222225</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41663.167326388888</v>
      </c>
      <c r="T2276" s="10">
        <f t="shared" si="215"/>
        <v>41693.167326388888</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41965.283321759263</v>
      </c>
      <c r="T2277" s="10">
        <f t="shared" si="215"/>
        <v>41995.283321759263</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41614.318159722221</v>
      </c>
      <c r="T2278" s="10">
        <f t="shared" si="215"/>
        <v>41644.318159722221</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40936.345173611109</v>
      </c>
      <c r="T2279" s="10">
        <f t="shared" si="215"/>
        <v>40966.345173611109</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42338.375775462955</v>
      </c>
      <c r="T2280" s="10">
        <f t="shared" si="215"/>
        <v>42372.624305555553</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42020.473368055551</v>
      </c>
      <c r="T2281" s="10">
        <f t="shared" si="215"/>
        <v>42038.833333333336</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42234.291562499995</v>
      </c>
      <c r="T2282" s="10">
        <f t="shared" si="215"/>
        <v>42264.291562499995</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40686.952511574069</v>
      </c>
      <c r="T2283" s="10">
        <f t="shared" si="215"/>
        <v>40748.951388888883</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42322.841273148144</v>
      </c>
      <c r="T2284" s="10">
        <f t="shared" si="215"/>
        <v>42382.841273148144</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40977.791712962957</v>
      </c>
      <c r="T2285" s="10">
        <f t="shared" si="215"/>
        <v>41037.750046296293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40585.463483796295</v>
      </c>
      <c r="T2286" s="10">
        <f t="shared" si="215"/>
        <v>40613.833333333328</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41058.852349537032</v>
      </c>
      <c r="T2287" s="10">
        <f t="shared" si="215"/>
        <v>41088.852349537032</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41494.630254629628</v>
      </c>
      <c r="T2288" s="10">
        <f t="shared" si="215"/>
        <v>41522.832638888889</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41792.334027777775</v>
      </c>
      <c r="T2289" s="10">
        <f t="shared" si="215"/>
        <v>41813.334027777775</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41067.494085648148</v>
      </c>
      <c r="T2290" s="10">
        <f t="shared" si="215"/>
        <v>41086.416666666664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41571.665046296293</v>
      </c>
      <c r="T2291" s="10">
        <f t="shared" si="215"/>
        <v>41614.640277777777</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40069.920486111107</v>
      </c>
      <c r="T2292" s="10">
        <f t="shared" si="215"/>
        <v>40148.375</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40987.643726851849</v>
      </c>
      <c r="T2293" s="10">
        <f t="shared" si="215"/>
        <v>41021.833333333328</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40987.364305555551</v>
      </c>
      <c r="T2294" s="10">
        <f t="shared" si="215"/>
        <v>41017.364305555551</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41151.374988425923</v>
      </c>
      <c r="T2295" s="10">
        <f t="shared" si="215"/>
        <v>41176.832638888889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41264.389814814815</v>
      </c>
      <c r="T2296" s="10">
        <f t="shared" si="215"/>
        <v>41294.389814814815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41270.621018518512</v>
      </c>
      <c r="T2297" s="10">
        <f t="shared" si="215"/>
        <v>41300.621018518512</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40927.39844907407</v>
      </c>
      <c r="T2298" s="10">
        <f t="shared" si="215"/>
        <v>40962.39844907407</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40947.70890046296</v>
      </c>
      <c r="T2299" s="10">
        <f t="shared" si="215"/>
        <v>40981.832638888889</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41694.507326388884</v>
      </c>
      <c r="T2300" s="10">
        <f t="shared" si="215"/>
        <v>41724.46565972222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40564.699178240735</v>
      </c>
      <c r="T2301" s="10">
        <f t="shared" si="215"/>
        <v>40579.699178240735</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41074.393703703703</v>
      </c>
      <c r="T2302" s="10">
        <f t="shared" si="215"/>
        <v>41088.393703703703</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41415.813611111109</v>
      </c>
      <c r="T2303" s="10">
        <f t="shared" si="215"/>
        <v>41445.813611111109</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41605.535115740735</v>
      </c>
      <c r="T2304" s="10">
        <f t="shared" si="215"/>
        <v>41638.958333333328</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40849.777731481481</v>
      </c>
      <c r="T2305" s="10">
        <f t="shared" si="215"/>
        <v>40889.819398148145</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40502.482534722221</v>
      </c>
      <c r="T2306" s="10">
        <f t="shared" si="215"/>
        <v>40543.874305555553</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IF(L2307&lt;1,0,E2307/L2307)</f>
        <v>109.10778443113773</v>
      </c>
      <c r="Q2307" t="str">
        <f t="shared" ref="Q2307:Q2370" si="218">LEFT(N2307,SEARCH("/",N2307)-1)</f>
        <v>music</v>
      </c>
      <c r="R2307" t="str">
        <f t="shared" ref="R2307:R2370" si="219">RIGHT(N2307,LEN(N2307)-SEARCH("/",N2307))</f>
        <v>indie rock</v>
      </c>
      <c r="S2307" s="10">
        <f t="shared" ref="S2307:S2370" si="220">(((J2307/60)/60)/24)+DATE(1970,1,1)+(-8/24)</f>
        <v>41834.361944444441</v>
      </c>
      <c r="T2307" s="10">
        <f t="shared" ref="T2307:T2370" si="221">(((I2307/60)/60)/24)+DATE(1970,1,1)+(-8/24)</f>
        <v>41859.416666666664</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40947.834826388884</v>
      </c>
      <c r="T2308" s="10">
        <f t="shared" si="221"/>
        <v>40977.834826388884</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41004.469131944439</v>
      </c>
      <c r="T2309" s="10">
        <f t="shared" si="221"/>
        <v>41034.46907407407</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41851.629583333335</v>
      </c>
      <c r="T2310" s="10">
        <f t="shared" si="221"/>
        <v>41879.708333333328</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41307.654363425921</v>
      </c>
      <c r="T2311" s="10">
        <f t="shared" si="221"/>
        <v>41342.654363425921</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41324.460821759254</v>
      </c>
      <c r="T2312" s="10">
        <f t="shared" si="221"/>
        <v>41354.41915509259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41735.671168981477</v>
      </c>
      <c r="T2313" s="10">
        <f t="shared" si="221"/>
        <v>41765.671168981477</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41716.299513888887</v>
      </c>
      <c r="T2314" s="10">
        <f t="shared" si="221"/>
        <v>41747.625</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41002.625300925924</v>
      </c>
      <c r="T2315" s="10">
        <f t="shared" si="221"/>
        <v>41032.625300925924</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41037.218252314815</v>
      </c>
      <c r="T2316" s="10">
        <f t="shared" si="221"/>
        <v>41067.218252314815</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41004.392858796295</v>
      </c>
      <c r="T2317" s="10">
        <f t="shared" si="221"/>
        <v>41034.392858796295</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40079.391782407409</v>
      </c>
      <c r="T2318" s="10">
        <f t="shared" si="221"/>
        <v>40156.433333333334</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40192.20890046296</v>
      </c>
      <c r="T2319" s="10">
        <f t="shared" si="221"/>
        <v>40223.875</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40050.310347222221</v>
      </c>
      <c r="T2320" s="10">
        <f t="shared" si="221"/>
        <v>40081.832638888889</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41592.748668981476</v>
      </c>
      <c r="T2321" s="10">
        <f t="shared" si="221"/>
        <v>41622.748668981476</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41696.483796296292</v>
      </c>
      <c r="T2322" s="10">
        <f t="shared" si="221"/>
        <v>41731.442129629628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42798.927094907405</v>
      </c>
      <c r="T2323" s="10">
        <f t="shared" si="221"/>
        <v>42828.885428240734</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42804.562141203707</v>
      </c>
      <c r="T2324" s="10">
        <f t="shared" si="221"/>
        <v>42834.520474537036</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42807.42184027777</v>
      </c>
      <c r="T2325" s="10">
        <f t="shared" si="221"/>
        <v>42814.42184027777</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42790.55190972222</v>
      </c>
      <c r="T2326" s="10">
        <f t="shared" si="221"/>
        <v>42820.510243055549</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42793.689016203702</v>
      </c>
      <c r="T2327" s="10">
        <f t="shared" si="221"/>
        <v>42823.647349537037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42803.700787037036</v>
      </c>
      <c r="T2328" s="10">
        <f t="shared" si="221"/>
        <v>42855.374999999993</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41842.583796296298</v>
      </c>
      <c r="T2329" s="10">
        <f t="shared" si="221"/>
        <v>41877.583796296298</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42139.448344907411</v>
      </c>
      <c r="T2330" s="10">
        <f t="shared" si="221"/>
        <v>42169.448344907411</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41807.291041666664</v>
      </c>
      <c r="T2331" s="10">
        <f t="shared" si="221"/>
        <v>41837.291041666664</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42332.566469907404</v>
      </c>
      <c r="T2332" s="10">
        <f t="shared" si="221"/>
        <v>42362.666666666664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41838.672337962962</v>
      </c>
      <c r="T2333" s="10">
        <f t="shared" si="221"/>
        <v>41868.672337962962</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42011.294803240737</v>
      </c>
      <c r="T2334" s="10">
        <f t="shared" si="221"/>
        <v>42041.294803240737</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41767.317013888889</v>
      </c>
      <c r="T2335" s="10">
        <f t="shared" si="221"/>
        <v>41788.409722222219</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41918.336782407401</v>
      </c>
      <c r="T2336" s="10">
        <f t="shared" si="221"/>
        <v>41948.398611111108</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41771.238923611112</v>
      </c>
      <c r="T2337" s="10">
        <f t="shared" si="221"/>
        <v>41801.238923611112</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41666.591377314813</v>
      </c>
      <c r="T2338" s="10">
        <f t="shared" si="221"/>
        <v>41706.591377314813</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41786.307210648149</v>
      </c>
      <c r="T2339" s="10">
        <f t="shared" si="221"/>
        <v>41816.307210648149</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41789.563472222217</v>
      </c>
      <c r="T2340" s="10">
        <f t="shared" si="221"/>
        <v>41819.563472222217</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42692.466539351844</v>
      </c>
      <c r="T2341" s="10">
        <f t="shared" si="221"/>
        <v>42722.999305555553</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42643.309467592589</v>
      </c>
      <c r="T2342" s="10">
        <f t="shared" si="221"/>
        <v>42673.309467592589</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f t="shared" si="217"/>
        <v>0</v>
      </c>
      <c r="Q2343" t="str">
        <f t="shared" si="218"/>
        <v>technology</v>
      </c>
      <c r="R2343" t="str">
        <f t="shared" si="219"/>
        <v>web</v>
      </c>
      <c r="S2343" s="10">
        <f t="shared" si="220"/>
        <v>42167.480370370373</v>
      </c>
      <c r="T2343" s="10">
        <f t="shared" si="221"/>
        <v>42197.480370370373</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f t="shared" si="217"/>
        <v>0</v>
      </c>
      <c r="Q2344" t="str">
        <f t="shared" si="218"/>
        <v>technology</v>
      </c>
      <c r="R2344" t="str">
        <f t="shared" si="219"/>
        <v>web</v>
      </c>
      <c r="S2344" s="10">
        <f t="shared" si="220"/>
        <v>41897.36886574074</v>
      </c>
      <c r="T2344" s="10">
        <f t="shared" si="221"/>
        <v>41917.875</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42327.491956018515</v>
      </c>
      <c r="T2345" s="10">
        <f t="shared" si="221"/>
        <v>42377.490972222215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42515.394317129627</v>
      </c>
      <c r="T2346" s="10">
        <f t="shared" si="221"/>
        <v>42545.394317129627</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f t="shared" si="217"/>
        <v>0</v>
      </c>
      <c r="Q2347" t="str">
        <f t="shared" si="218"/>
        <v>technology</v>
      </c>
      <c r="R2347" t="str">
        <f t="shared" si="219"/>
        <v>web</v>
      </c>
      <c r="S2347" s="10">
        <f t="shared" si="220"/>
        <v>42059.66847222222</v>
      </c>
      <c r="T2347" s="10">
        <f t="shared" si="221"/>
        <v>42094.652083333327</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42615.465636574074</v>
      </c>
      <c r="T2348" s="10">
        <f t="shared" si="221"/>
        <v>42660.465636574074</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42577.274027777778</v>
      </c>
      <c r="T2349" s="10">
        <f t="shared" si="221"/>
        <v>42607.274027777778</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42360.598819444444</v>
      </c>
      <c r="T2350" s="10">
        <f t="shared" si="221"/>
        <v>42420.598819444444</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f t="shared" si="217"/>
        <v>0</v>
      </c>
      <c r="Q2351" t="str">
        <f t="shared" si="218"/>
        <v>technology</v>
      </c>
      <c r="R2351" t="str">
        <f t="shared" si="219"/>
        <v>web</v>
      </c>
      <c r="S2351" s="10">
        <f t="shared" si="220"/>
        <v>42198.442453703705</v>
      </c>
      <c r="T2351" s="10">
        <f t="shared" si="221"/>
        <v>42227.442453703705</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f t="shared" si="217"/>
        <v>0</v>
      </c>
      <c r="Q2352" t="str">
        <f t="shared" si="218"/>
        <v>technology</v>
      </c>
      <c r="R2352" t="str">
        <f t="shared" si="219"/>
        <v>web</v>
      </c>
      <c r="S2352" s="10">
        <f t="shared" si="220"/>
        <v>42708.508912037032</v>
      </c>
      <c r="T2352" s="10">
        <f t="shared" si="221"/>
        <v>42738.508912037032</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42093.767812500002</v>
      </c>
      <c r="T2353" s="10">
        <f t="shared" si="221"/>
        <v>42123.767812500002</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f t="shared" si="217"/>
        <v>0</v>
      </c>
      <c r="Q2354" t="str">
        <f t="shared" si="218"/>
        <v>technology</v>
      </c>
      <c r="R2354" t="str">
        <f t="shared" si="219"/>
        <v>web</v>
      </c>
      <c r="S2354" s="10">
        <f t="shared" si="220"/>
        <v>42101.300370370365</v>
      </c>
      <c r="T2354" s="10">
        <f t="shared" si="221"/>
        <v>42161.300370370365</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f t="shared" si="217"/>
        <v>0</v>
      </c>
      <c r="Q2355" t="str">
        <f t="shared" si="218"/>
        <v>technology</v>
      </c>
      <c r="R2355" t="str">
        <f t="shared" si="219"/>
        <v>web</v>
      </c>
      <c r="S2355" s="10">
        <f t="shared" si="220"/>
        <v>42103.342847222222</v>
      </c>
      <c r="T2355" s="10">
        <f t="shared" si="221"/>
        <v>42115.342847222222</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41954.38958333333</v>
      </c>
      <c r="T2356" s="10">
        <f t="shared" si="221"/>
        <v>42014.38958333333</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42096.584907407399</v>
      </c>
      <c r="T2357" s="10">
        <f t="shared" si="221"/>
        <v>42126.584907407399</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f t="shared" si="217"/>
        <v>0</v>
      </c>
      <c r="Q2358" t="str">
        <f t="shared" si="218"/>
        <v>technology</v>
      </c>
      <c r="R2358" t="str">
        <f t="shared" si="219"/>
        <v>web</v>
      </c>
      <c r="S2358" s="10">
        <f t="shared" si="220"/>
        <v>42130.450277777774</v>
      </c>
      <c r="T2358" s="10">
        <f t="shared" si="221"/>
        <v>42160.450277777774</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f t="shared" si="217"/>
        <v>0</v>
      </c>
      <c r="Q2359" t="str">
        <f t="shared" si="218"/>
        <v>technology</v>
      </c>
      <c r="R2359" t="str">
        <f t="shared" si="219"/>
        <v>web</v>
      </c>
      <c r="S2359" s="10">
        <f t="shared" si="220"/>
        <v>42264.286782407398</v>
      </c>
      <c r="T2359" s="10">
        <f t="shared" si="221"/>
        <v>42294.286782407398</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f t="shared" si="217"/>
        <v>0</v>
      </c>
      <c r="Q2360" t="str">
        <f t="shared" si="218"/>
        <v>technology</v>
      </c>
      <c r="R2360" t="str">
        <f t="shared" si="219"/>
        <v>web</v>
      </c>
      <c r="S2360" s="10">
        <f t="shared" si="220"/>
        <v>41978.597638888888</v>
      </c>
      <c r="T2360" s="10">
        <f t="shared" si="221"/>
        <v>42034.693749999999</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42159.316249999996</v>
      </c>
      <c r="T2361" s="10">
        <f t="shared" si="221"/>
        <v>42219.316249999996</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42377.373611111114</v>
      </c>
      <c r="T2362" s="10">
        <f t="shared" si="221"/>
        <v>42407.373611111114</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f t="shared" si="217"/>
        <v>0</v>
      </c>
      <c r="Q2363" t="str">
        <f t="shared" si="218"/>
        <v>technology</v>
      </c>
      <c r="R2363" t="str">
        <f t="shared" si="219"/>
        <v>web</v>
      </c>
      <c r="S2363" s="10">
        <f t="shared" si="220"/>
        <v>42466.525555555556</v>
      </c>
      <c r="T2363" s="10">
        <f t="shared" si="221"/>
        <v>42490.583333333336</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41954.35497685185</v>
      </c>
      <c r="T2364" s="10">
        <f t="shared" si="221"/>
        <v>41984.35497685185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f t="shared" si="217"/>
        <v>0</v>
      </c>
      <c r="Q2365" t="str">
        <f t="shared" si="218"/>
        <v>technology</v>
      </c>
      <c r="R2365" t="str">
        <f t="shared" si="219"/>
        <v>web</v>
      </c>
      <c r="S2365" s="10">
        <f t="shared" si="220"/>
        <v>42321.678240740737</v>
      </c>
      <c r="T2365" s="10">
        <f t="shared" si="221"/>
        <v>42366.678240740737</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f t="shared" si="217"/>
        <v>0</v>
      </c>
      <c r="Q2366" t="str">
        <f t="shared" si="218"/>
        <v>technology</v>
      </c>
      <c r="R2366" t="str">
        <f t="shared" si="219"/>
        <v>web</v>
      </c>
      <c r="S2366" s="10">
        <f t="shared" si="220"/>
        <v>42248.601342592585</v>
      </c>
      <c r="T2366" s="10">
        <f t="shared" si="221"/>
        <v>42303.601342592585</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f t="shared" si="217"/>
        <v>0</v>
      </c>
      <c r="Q2367" t="str">
        <f t="shared" si="218"/>
        <v>technology</v>
      </c>
      <c r="R2367" t="str">
        <f t="shared" si="219"/>
        <v>web</v>
      </c>
      <c r="S2367" s="10">
        <f t="shared" si="220"/>
        <v>42346.403067129628</v>
      </c>
      <c r="T2367" s="10">
        <f t="shared" si="221"/>
        <v>42386.624999999993</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42268.198298611103</v>
      </c>
      <c r="T2368" s="10">
        <f t="shared" si="221"/>
        <v>42298.198298611103</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42425.636759259258</v>
      </c>
      <c r="T2369" s="10">
        <f t="shared" si="221"/>
        <v>42485.595092592594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42063.388483796291</v>
      </c>
      <c r="T2370" s="10">
        <f t="shared" si="221"/>
        <v>42108.346817129634</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f t="shared" ref="P2371:P2434" si="223">IF(L2371&lt;1,0,E2371/L2371)</f>
        <v>0</v>
      </c>
      <c r="Q2371" t="str">
        <f t="shared" ref="Q2371:Q2434" si="224">LEFT(N2371,SEARCH("/",N2371)-1)</f>
        <v>technology</v>
      </c>
      <c r="R2371" t="str">
        <f t="shared" ref="R2371:R2434" si="225">RIGHT(N2371,LEN(N2371)-SEARCH("/",N2371))</f>
        <v>web</v>
      </c>
      <c r="S2371" s="10">
        <f t="shared" ref="S2371:S2434" si="226">(((J2371/60)/60)/24)+DATE(1970,1,1)+(-8/24)</f>
        <v>42380.47929398148</v>
      </c>
      <c r="T2371" s="10">
        <f t="shared" ref="T2371:T2434" si="227">(((I2371/60)/60)/24)+DATE(1970,1,1)+(-8/24)</f>
        <v>42410.47929398148</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41960.855798611105</v>
      </c>
      <c r="T2372" s="10">
        <f t="shared" si="227"/>
        <v>41990.855798611105</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f t="shared" si="223"/>
        <v>0</v>
      </c>
      <c r="Q2373" t="str">
        <f t="shared" si="224"/>
        <v>technology</v>
      </c>
      <c r="R2373" t="str">
        <f t="shared" si="225"/>
        <v>web</v>
      </c>
      <c r="S2373" s="10">
        <f t="shared" si="226"/>
        <v>42150.444398148145</v>
      </c>
      <c r="T2373" s="10">
        <f t="shared" si="227"/>
        <v>42180.444398148145</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42087.735775462956</v>
      </c>
      <c r="T2374" s="10">
        <f t="shared" si="227"/>
        <v>42117.735775462956</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42215.328981481485</v>
      </c>
      <c r="T2375" s="10">
        <f t="shared" si="227"/>
        <v>42245.328981481485</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42017.509953703695</v>
      </c>
      <c r="T2376" s="10">
        <f t="shared" si="227"/>
        <v>42047.509953703695</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f t="shared" si="223"/>
        <v>0</v>
      </c>
      <c r="Q2377" t="str">
        <f t="shared" si="224"/>
        <v>technology</v>
      </c>
      <c r="R2377" t="str">
        <f t="shared" si="225"/>
        <v>web</v>
      </c>
      <c r="S2377" s="10">
        <f t="shared" si="226"/>
        <v>42592.502743055556</v>
      </c>
      <c r="T2377" s="10">
        <f t="shared" si="227"/>
        <v>42622.502743055556</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42318.592199074068</v>
      </c>
      <c r="T2378" s="10">
        <f t="shared" si="227"/>
        <v>42348.592199074068</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f t="shared" si="223"/>
        <v>0</v>
      </c>
      <c r="Q2379" t="str">
        <f t="shared" si="224"/>
        <v>technology</v>
      </c>
      <c r="R2379" t="str">
        <f t="shared" si="225"/>
        <v>web</v>
      </c>
      <c r="S2379" s="10">
        <f t="shared" si="226"/>
        <v>42669.536840277775</v>
      </c>
      <c r="T2379" s="10">
        <f t="shared" si="227"/>
        <v>42699.578506944446</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f t="shared" si="223"/>
        <v>0</v>
      </c>
      <c r="Q2380" t="str">
        <f t="shared" si="224"/>
        <v>technology</v>
      </c>
      <c r="R2380" t="str">
        <f t="shared" si="225"/>
        <v>web</v>
      </c>
      <c r="S2380" s="10">
        <f t="shared" si="226"/>
        <v>42212.679745370369</v>
      </c>
      <c r="T2380" s="10">
        <f t="shared" si="227"/>
        <v>42241.679745370369</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f t="shared" si="223"/>
        <v>0</v>
      </c>
      <c r="Q2381" t="str">
        <f t="shared" si="224"/>
        <v>technology</v>
      </c>
      <c r="R2381" t="str">
        <f t="shared" si="225"/>
        <v>web</v>
      </c>
      <c r="S2381" s="10">
        <f t="shared" si="226"/>
        <v>42236.683055555557</v>
      </c>
      <c r="T2381" s="10">
        <f t="shared" si="227"/>
        <v>42281.683055555557</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42248.459976851846</v>
      </c>
      <c r="T2382" s="10">
        <f t="shared" si="227"/>
        <v>42278.459976851846</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42074.602407407401</v>
      </c>
      <c r="T2383" s="10">
        <f t="shared" si="227"/>
        <v>42104.602407407401</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42194.854201388887</v>
      </c>
      <c r="T2384" s="10">
        <f t="shared" si="227"/>
        <v>42219.854201388887</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42026.723460648143</v>
      </c>
      <c r="T2385" s="10">
        <f t="shared" si="227"/>
        <v>42056.723460648143</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41926.734293981477</v>
      </c>
      <c r="T2386" s="10">
        <f t="shared" si="227"/>
        <v>41956.775960648149</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42191.368425925924</v>
      </c>
      <c r="T2387" s="10">
        <f t="shared" si="227"/>
        <v>42221.368425925924</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f t="shared" si="223"/>
        <v>0</v>
      </c>
      <c r="Q2388" t="str">
        <f t="shared" si="224"/>
        <v>technology</v>
      </c>
      <c r="R2388" t="str">
        <f t="shared" si="225"/>
        <v>web</v>
      </c>
      <c r="S2388" s="10">
        <f t="shared" si="226"/>
        <v>41954.504907407405</v>
      </c>
      <c r="T2388" s="10">
        <f t="shared" si="227"/>
        <v>42014.504907407405</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42528.293287037035</v>
      </c>
      <c r="T2389" s="10">
        <f t="shared" si="227"/>
        <v>42573.293287037035</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41989.520358796297</v>
      </c>
      <c r="T2390" s="10">
        <f t="shared" si="227"/>
        <v>42019.478472222218</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42179.320046296292</v>
      </c>
      <c r="T2391" s="10">
        <f t="shared" si="227"/>
        <v>42210.582638888889</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f t="shared" si="223"/>
        <v>0</v>
      </c>
      <c r="Q2392" t="str">
        <f t="shared" si="224"/>
        <v>technology</v>
      </c>
      <c r="R2392" t="str">
        <f t="shared" si="225"/>
        <v>web</v>
      </c>
      <c r="S2392" s="10">
        <f t="shared" si="226"/>
        <v>41967.928981481477</v>
      </c>
      <c r="T2392" s="10">
        <f t="shared" si="227"/>
        <v>42007.928981481477</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42064.461157407401</v>
      </c>
      <c r="T2393" s="10">
        <f t="shared" si="227"/>
        <v>42094.419490740744</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f t="shared" si="223"/>
        <v>0</v>
      </c>
      <c r="Q2394" t="str">
        <f t="shared" si="224"/>
        <v>technology</v>
      </c>
      <c r="R2394" t="str">
        <f t="shared" si="225"/>
        <v>web</v>
      </c>
      <c r="S2394" s="10">
        <f t="shared" si="226"/>
        <v>42275.787303240737</v>
      </c>
      <c r="T2394" s="10">
        <f t="shared" si="227"/>
        <v>42305.787303240737</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42194.315011574072</v>
      </c>
      <c r="T2395" s="10">
        <f t="shared" si="227"/>
        <v>42224.315011574072</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42031.02885416666</v>
      </c>
      <c r="T2396" s="10">
        <f t="shared" si="227"/>
        <v>42061.02885416666</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f t="shared" si="223"/>
        <v>0</v>
      </c>
      <c r="Q2397" t="str">
        <f t="shared" si="224"/>
        <v>technology</v>
      </c>
      <c r="R2397" t="str">
        <f t="shared" si="225"/>
        <v>web</v>
      </c>
      <c r="S2397" s="10">
        <f t="shared" si="226"/>
        <v>42716.788043981483</v>
      </c>
      <c r="T2397" s="10">
        <f t="shared" si="227"/>
        <v>42745.039583333331</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42262.515717592592</v>
      </c>
      <c r="T2398" s="10">
        <f t="shared" si="227"/>
        <v>42292.515717592592</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f t="shared" si="223"/>
        <v>0</v>
      </c>
      <c r="Q2399" t="str">
        <f t="shared" si="224"/>
        <v>technology</v>
      </c>
      <c r="R2399" t="str">
        <f t="shared" si="225"/>
        <v>web</v>
      </c>
      <c r="S2399" s="10">
        <f t="shared" si="226"/>
        <v>41976.551574074074</v>
      </c>
      <c r="T2399" s="10">
        <f t="shared" si="227"/>
        <v>42006.551574074074</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f t="shared" si="223"/>
        <v>0</v>
      </c>
      <c r="Q2400" t="str">
        <f t="shared" si="224"/>
        <v>technology</v>
      </c>
      <c r="R2400" t="str">
        <f t="shared" si="225"/>
        <v>web</v>
      </c>
      <c r="S2400" s="10">
        <f t="shared" si="226"/>
        <v>42157.583148148151</v>
      </c>
      <c r="T2400" s="10">
        <f t="shared" si="227"/>
        <v>42187.583148148151</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f t="shared" si="223"/>
        <v>0</v>
      </c>
      <c r="Q2401" t="str">
        <f t="shared" si="224"/>
        <v>technology</v>
      </c>
      <c r="R2401" t="str">
        <f t="shared" si="225"/>
        <v>web</v>
      </c>
      <c r="S2401" s="10">
        <f t="shared" si="226"/>
        <v>41956.519745370366</v>
      </c>
      <c r="T2401" s="10">
        <f t="shared" si="227"/>
        <v>41991.519745370366</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f t="shared" si="223"/>
        <v>0</v>
      </c>
      <c r="Q2402" t="str">
        <f t="shared" si="224"/>
        <v>technology</v>
      </c>
      <c r="R2402" t="str">
        <f t="shared" si="225"/>
        <v>web</v>
      </c>
      <c r="S2402" s="10">
        <f t="shared" si="226"/>
        <v>42443.934768518513</v>
      </c>
      <c r="T2402" s="10">
        <f t="shared" si="227"/>
        <v>42473.934768518513</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42374.489537037036</v>
      </c>
      <c r="T2403" s="10">
        <f t="shared" si="227"/>
        <v>42434.489537037036</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42107.34642361111</v>
      </c>
      <c r="T2404" s="10">
        <f t="shared" si="227"/>
        <v>42137.34642361111</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42399.549282407403</v>
      </c>
      <c r="T2405" s="10">
        <f t="shared" si="227"/>
        <v>42459.507615740738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f t="shared" si="223"/>
        <v>0</v>
      </c>
      <c r="Q2406" t="str">
        <f t="shared" si="224"/>
        <v>food</v>
      </c>
      <c r="R2406" t="str">
        <f t="shared" si="225"/>
        <v>food trucks</v>
      </c>
      <c r="S2406" s="10">
        <f t="shared" si="226"/>
        <v>42341.706099537034</v>
      </c>
      <c r="T2406" s="10">
        <f t="shared" si="227"/>
        <v>42371.706099537034</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42595.252025462956</v>
      </c>
      <c r="T2407" s="10">
        <f t="shared" si="227"/>
        <v>42616.252025462956</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41982.777662037035</v>
      </c>
      <c r="T2408" s="10">
        <f t="shared" si="227"/>
        <v>42022.777662037035</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42082.242222222216</v>
      </c>
      <c r="T2409" s="10">
        <f t="shared" si="227"/>
        <v>42104.916666666664</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41918.80737268518</v>
      </c>
      <c r="T2410" s="10">
        <f t="shared" si="227"/>
        <v>41948.849039351851</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42204.542534722219</v>
      </c>
      <c r="T2411" s="10">
        <f t="shared" si="227"/>
        <v>42234.542534722219</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f t="shared" si="223"/>
        <v>0</v>
      </c>
      <c r="Q2412" t="str">
        <f t="shared" si="224"/>
        <v>food</v>
      </c>
      <c r="R2412" t="str">
        <f t="shared" si="225"/>
        <v>food trucks</v>
      </c>
      <c r="S2412" s="10">
        <f t="shared" si="226"/>
        <v>42224.074942129628</v>
      </c>
      <c r="T2412" s="10">
        <f t="shared" si="227"/>
        <v>42254.074942129628</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42211.399097222216</v>
      </c>
      <c r="T2413" s="10">
        <f t="shared" si="227"/>
        <v>42241.399097222216</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f t="shared" si="223"/>
        <v>0</v>
      </c>
      <c r="Q2414" t="str">
        <f t="shared" si="224"/>
        <v>food</v>
      </c>
      <c r="R2414" t="str">
        <f t="shared" si="225"/>
        <v>food trucks</v>
      </c>
      <c r="S2414" s="10">
        <f t="shared" si="226"/>
        <v>42655.403622685182</v>
      </c>
      <c r="T2414" s="10">
        <f t="shared" si="227"/>
        <v>42700.445289351854</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41759.776412037034</v>
      </c>
      <c r="T2415" s="10">
        <f t="shared" si="227"/>
        <v>41790.645833333328</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42198.361805555549</v>
      </c>
      <c r="T2416" s="10">
        <f t="shared" si="227"/>
        <v>42237.832638888889</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42536.529467592591</v>
      </c>
      <c r="T2417" s="10">
        <f t="shared" si="227"/>
        <v>42566.529467592591</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42019.404432870368</v>
      </c>
      <c r="T2418" s="10">
        <f t="shared" si="227"/>
        <v>42077.291666666664</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f t="shared" si="223"/>
        <v>0</v>
      </c>
      <c r="Q2419" t="str">
        <f t="shared" si="224"/>
        <v>food</v>
      </c>
      <c r="R2419" t="str">
        <f t="shared" si="225"/>
        <v>food trucks</v>
      </c>
      <c r="S2419" s="10">
        <f t="shared" si="226"/>
        <v>41831.550775462958</v>
      </c>
      <c r="T2419" s="10">
        <f t="shared" si="227"/>
        <v>41861.550775462958</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42027.523657407401</v>
      </c>
      <c r="T2420" s="10">
        <f t="shared" si="227"/>
        <v>42087.481990740744</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f t="shared" si="223"/>
        <v>0</v>
      </c>
      <c r="Q2421" t="str">
        <f t="shared" si="224"/>
        <v>food</v>
      </c>
      <c r="R2421" t="str">
        <f t="shared" si="225"/>
        <v>food trucks</v>
      </c>
      <c r="S2421" s="10">
        <f t="shared" si="226"/>
        <v>41993.404965277768</v>
      </c>
      <c r="T2421" s="10">
        <f t="shared" si="227"/>
        <v>42053.404965277768</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41892.695543981477</v>
      </c>
      <c r="T2422" s="10">
        <f t="shared" si="227"/>
        <v>41952.737210648142</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42026.354120370372</v>
      </c>
      <c r="T2423" s="10">
        <f t="shared" si="227"/>
        <v>42056.354120370372</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42044.391620370363</v>
      </c>
      <c r="T2424" s="10">
        <f t="shared" si="227"/>
        <v>42074.349953703706</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41974.371412037035</v>
      </c>
      <c r="T2425" s="10">
        <f t="shared" si="227"/>
        <v>42004.371412037035</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41909.559120370366</v>
      </c>
      <c r="T2426" s="10">
        <f t="shared" si="227"/>
        <v>41939.559120370366</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42502.580428240741</v>
      </c>
      <c r="T2427" s="10">
        <f t="shared" si="227"/>
        <v>42517.586111111108</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f t="shared" si="223"/>
        <v>0</v>
      </c>
      <c r="Q2428" t="str">
        <f t="shared" si="224"/>
        <v>food</v>
      </c>
      <c r="R2428" t="str">
        <f t="shared" si="225"/>
        <v>food trucks</v>
      </c>
      <c r="S2428" s="10">
        <f t="shared" si="226"/>
        <v>42163.836712962955</v>
      </c>
      <c r="T2428" s="10">
        <f t="shared" si="227"/>
        <v>42223.836712962955</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42411.98533564814</v>
      </c>
      <c r="T2429" s="10">
        <f t="shared" si="227"/>
        <v>42451.943668981483</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42045.450821759259</v>
      </c>
      <c r="T2430" s="10">
        <f t="shared" si="227"/>
        <v>42075.409155092588</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42734.545902777776</v>
      </c>
      <c r="T2431" s="10">
        <f t="shared" si="227"/>
        <v>42771.363888888889</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42381.797499999993</v>
      </c>
      <c r="T2432" s="10">
        <f t="shared" si="227"/>
        <v>42411.797499999993</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42488.766354166662</v>
      </c>
      <c r="T2433" s="10">
        <f t="shared" si="227"/>
        <v>42548.766354166662</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42040.885381944441</v>
      </c>
      <c r="T2434" s="10">
        <f t="shared" si="227"/>
        <v>42070.885381944441</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f t="shared" ref="P2435:P2498" si="229">IF(L2435&lt;1,0,E2435/L2435)</f>
        <v>0</v>
      </c>
      <c r="Q2435" t="str">
        <f t="shared" ref="Q2435:Q2498" si="230">LEFT(N2435,SEARCH("/",N2435)-1)</f>
        <v>food</v>
      </c>
      <c r="R2435" t="str">
        <f t="shared" ref="R2435:R2498" si="231">RIGHT(N2435,LEN(N2435)-SEARCH("/",N2435))</f>
        <v>food trucks</v>
      </c>
      <c r="S2435" s="10">
        <f t="shared" ref="S2435:S2498" si="232">(((J2435/60)/60)/24)+DATE(1970,1,1)+(-8/24)</f>
        <v>42397.566469907404</v>
      </c>
      <c r="T2435" s="10">
        <f t="shared" ref="T2435:T2498" si="233">(((I2435/60)/60)/24)+DATE(1970,1,1)+(-8/24)</f>
        <v>42427.566469907404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42179.852708333325</v>
      </c>
      <c r="T2436" s="10">
        <f t="shared" si="233"/>
        <v>42219.852708333325</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42251.944282407399</v>
      </c>
      <c r="T2437" s="10">
        <f t="shared" si="233"/>
        <v>42281.944282407399</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42338.282060185178</v>
      </c>
      <c r="T2438" s="10">
        <f t="shared" si="233"/>
        <v>42398.282060185178</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f t="shared" si="229"/>
        <v>0</v>
      </c>
      <c r="Q2439" t="str">
        <f t="shared" si="230"/>
        <v>food</v>
      </c>
      <c r="R2439" t="str">
        <f t="shared" si="231"/>
        <v>food trucks</v>
      </c>
      <c r="S2439" s="10">
        <f t="shared" si="232"/>
        <v>42031.631805555553</v>
      </c>
      <c r="T2439" s="10">
        <f t="shared" si="233"/>
        <v>42080.416666666664</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42285.581736111104</v>
      </c>
      <c r="T2440" s="10">
        <f t="shared" si="233"/>
        <v>42345.623402777775</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f t="shared" si="229"/>
        <v>0</v>
      </c>
      <c r="Q2441" t="str">
        <f t="shared" si="230"/>
        <v>food</v>
      </c>
      <c r="R2441" t="str">
        <f t="shared" si="231"/>
        <v>food trucks</v>
      </c>
      <c r="S2441" s="10">
        <f t="shared" si="232"/>
        <v>42265.485289351847</v>
      </c>
      <c r="T2441" s="10">
        <f t="shared" si="233"/>
        <v>42295.485289351847</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42383.566122685181</v>
      </c>
      <c r="T2442" s="10">
        <f t="shared" si="233"/>
        <v>42413.566122685181</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42186.792291666665</v>
      </c>
      <c r="T2443" s="10">
        <f t="shared" si="233"/>
        <v>42207.874305555553</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42052.333657407398</v>
      </c>
      <c r="T2444" s="10">
        <f t="shared" si="233"/>
        <v>42082.291990740741</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41836.291921296295</v>
      </c>
      <c r="T2445" s="10">
        <f t="shared" si="233"/>
        <v>41866.291921296295</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42485.42119212963</v>
      </c>
      <c r="T2446" s="10">
        <f t="shared" si="233"/>
        <v>42515.42119212963</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42242.856724537036</v>
      </c>
      <c r="T2447" s="10">
        <f t="shared" si="233"/>
        <v>42272.856724537036</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42670.269340277773</v>
      </c>
      <c r="T2448" s="10">
        <f t="shared" si="233"/>
        <v>42700.311006944445</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42654.13649305555</v>
      </c>
      <c r="T2449" s="10">
        <f t="shared" si="233"/>
        <v>42685.833333333336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42606.982789351845</v>
      </c>
      <c r="T2450" s="10">
        <f t="shared" si="233"/>
        <v>42612.9</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41942.809201388889</v>
      </c>
      <c r="T2451" s="10">
        <f t="shared" si="233"/>
        <v>41972.850868055553</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41901.739074074074</v>
      </c>
      <c r="T2452" s="10">
        <f t="shared" si="233"/>
        <v>41939.799305555556</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42779.575115740743</v>
      </c>
      <c r="T2453" s="10">
        <f t="shared" si="233"/>
        <v>42799.575115740743</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42338.510416666664</v>
      </c>
      <c r="T2454" s="10">
        <f t="shared" si="233"/>
        <v>42367.624999999993</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42738.358900462961</v>
      </c>
      <c r="T2455" s="10">
        <f t="shared" si="233"/>
        <v>42768.358900462961</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42769.86814814814</v>
      </c>
      <c r="T2456" s="10">
        <f t="shared" si="233"/>
        <v>42804.86814814814</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42452.448495370372</v>
      </c>
      <c r="T2457" s="10">
        <f t="shared" si="233"/>
        <v>42480.448495370372</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42761.627766203703</v>
      </c>
      <c r="T2458" s="10">
        <f t="shared" si="233"/>
        <v>42791.627766203703</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42423.269166666665</v>
      </c>
      <c r="T2459" s="10">
        <f t="shared" si="233"/>
        <v>42453.227500000001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42495.538402777776</v>
      </c>
      <c r="T2460" s="10">
        <f t="shared" si="233"/>
        <v>42530.458333333336</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42407.304224537038</v>
      </c>
      <c r="T2461" s="10">
        <f t="shared" si="233"/>
        <v>42452.262557870366</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42703.853784722225</v>
      </c>
      <c r="T2462" s="10">
        <f t="shared" si="233"/>
        <v>42737.845138888886</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40783.679363425923</v>
      </c>
      <c r="T2463" s="10">
        <f t="shared" si="233"/>
        <v>40816.791666666664</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41088.852962962963</v>
      </c>
      <c r="T2464" s="10">
        <f t="shared" si="233"/>
        <v>41108.852962962963</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41340.778067129628</v>
      </c>
      <c r="T2465" s="10">
        <f t="shared" si="233"/>
        <v>41380.458333333328</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42248.567094907405</v>
      </c>
      <c r="T2466" s="10">
        <f t="shared" si="233"/>
        <v>42277.478472222218</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41145.385972222219</v>
      </c>
      <c r="T2467" s="10">
        <f t="shared" si="233"/>
        <v>41175.385972222219</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41372.769131944442</v>
      </c>
      <c r="T2468" s="10">
        <f t="shared" si="233"/>
        <v>41402.769131944442</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41025.540868055556</v>
      </c>
      <c r="T2469" s="10">
        <f t="shared" si="233"/>
        <v>41039.375</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41173.820844907401</v>
      </c>
      <c r="T2470" s="10">
        <f t="shared" si="233"/>
        <v>41209.875</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40557.096400462957</v>
      </c>
      <c r="T2471" s="10">
        <f t="shared" si="233"/>
        <v>40582.096400462957</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41022.741377314815</v>
      </c>
      <c r="T2472" s="10">
        <f t="shared" si="233"/>
        <v>41052.741377314815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40893.659629629627</v>
      </c>
      <c r="T2473" s="10">
        <f t="shared" si="233"/>
        <v>40933.659629629627</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40353.782175925924</v>
      </c>
      <c r="T2474" s="10">
        <f t="shared" si="233"/>
        <v>40424.710416666661</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41193.415150462963</v>
      </c>
      <c r="T2475" s="10">
        <f t="shared" si="233"/>
        <v>41223.456817129627</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40416.67796296296</v>
      </c>
      <c r="T2476" s="10">
        <f t="shared" si="233"/>
        <v>40461.67796296296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40309.954340277778</v>
      </c>
      <c r="T2477" s="10">
        <f t="shared" si="233"/>
        <v>40369.583333333328</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41912.995023148142</v>
      </c>
      <c r="T2478" s="10">
        <f t="shared" si="233"/>
        <v>41946.036689814813</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41088.358159722222</v>
      </c>
      <c r="T2479" s="10">
        <f t="shared" si="233"/>
        <v>41133.358159722222</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41257.617048611108</v>
      </c>
      <c r="T2480" s="10">
        <f t="shared" si="233"/>
        <v>41287.617048611108</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41107.393449074072</v>
      </c>
      <c r="T2481" s="10">
        <f t="shared" si="233"/>
        <v>41117.75</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42227.602824074071</v>
      </c>
      <c r="T2482" s="10">
        <f t="shared" si="233"/>
        <v>42287.602824074071</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40999.312592592592</v>
      </c>
      <c r="T2483" s="10">
        <f t="shared" si="233"/>
        <v>41029.312592592592</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40711.448877314811</v>
      </c>
      <c r="T2484" s="10">
        <f t="shared" si="233"/>
        <v>40756.448877314811</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40970.416701388887</v>
      </c>
      <c r="T2485" s="10">
        <f t="shared" si="233"/>
        <v>41030.375034722223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40771.583368055552</v>
      </c>
      <c r="T2486" s="10">
        <f t="shared" si="233"/>
        <v>40801.583368055552</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40793.665266203701</v>
      </c>
      <c r="T2487" s="10">
        <f t="shared" si="233"/>
        <v>40828.665266203701</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40991.374722222223</v>
      </c>
      <c r="T2488" s="10">
        <f t="shared" si="233"/>
        <v>41021.374722222223</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41025.749965277777</v>
      </c>
      <c r="T2489" s="10">
        <f t="shared" si="233"/>
        <v>41055.749965277777</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40833.299861111111</v>
      </c>
      <c r="T2490" s="10">
        <f t="shared" si="233"/>
        <v>40863.341527777775</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41373.356932870367</v>
      </c>
      <c r="T2491" s="10">
        <f t="shared" si="233"/>
        <v>41403.356932870367</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41022.894398148142</v>
      </c>
      <c r="T2492" s="10">
        <f t="shared" si="233"/>
        <v>41082.894398148142</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40542.505949074075</v>
      </c>
      <c r="T2493" s="10">
        <f t="shared" si="233"/>
        <v>40558.743749999994</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41024.652638888889</v>
      </c>
      <c r="T2494" s="10">
        <f t="shared" si="233"/>
        <v>41076.082638888889</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41347.834953703699</v>
      </c>
      <c r="T2495" s="10">
        <f t="shared" si="233"/>
        <v>41392.834953703699</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41022.311851851846</v>
      </c>
      <c r="T2496" s="10">
        <f t="shared" si="233"/>
        <v>41052.311851851846</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41036.613136574073</v>
      </c>
      <c r="T2497" s="10">
        <f t="shared" si="233"/>
        <v>41066.613136574073</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41327.663101851853</v>
      </c>
      <c r="T2498" s="10">
        <f t="shared" si="233"/>
        <v>41362.621435185181</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IF(L2499&lt;1,0,E2499/L2499)</f>
        <v>80.551071428571419</v>
      </c>
      <c r="Q2499" t="str">
        <f t="shared" ref="Q2499:Q2562" si="236">LEFT(N2499,SEARCH("/",N2499)-1)</f>
        <v>music</v>
      </c>
      <c r="R2499" t="str">
        <f t="shared" ref="R2499:R2562" si="237">RIGHT(N2499,LEN(N2499)-SEARCH("/",N2499))</f>
        <v>indie rock</v>
      </c>
      <c r="S2499" s="10">
        <f t="shared" ref="S2499:S2562" si="238">(((J2499/60)/60)/24)+DATE(1970,1,1)+(-8/24)</f>
        <v>40730.545578703699</v>
      </c>
      <c r="T2499" s="10">
        <f t="shared" ref="T2499:T2562" si="239">(((I2499/60)/60)/24)+DATE(1970,1,1)+(-8/24)</f>
        <v>40760.545578703699</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42017.634108796294</v>
      </c>
      <c r="T2500" s="10">
        <f t="shared" si="239"/>
        <v>42031.634108796294</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41226.315243055549</v>
      </c>
      <c r="T2501" s="10">
        <f t="shared" si="239"/>
        <v>41274.416666666664</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41053.439525462964</v>
      </c>
      <c r="T2502" s="10">
        <f t="shared" si="239"/>
        <v>41083.439525462964</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42244.443333333329</v>
      </c>
      <c r="T2503" s="10">
        <f t="shared" si="239"/>
        <v>42274.443333333329</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41858.492106481477</v>
      </c>
      <c r="T2504" s="10">
        <f t="shared" si="239"/>
        <v>41903.492106481477</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f t="shared" si="235"/>
        <v>0</v>
      </c>
      <c r="Q2505" t="str">
        <f t="shared" si="236"/>
        <v>food</v>
      </c>
      <c r="R2505" t="str">
        <f t="shared" si="237"/>
        <v>restaurants</v>
      </c>
      <c r="S2505" s="10">
        <f t="shared" si="238"/>
        <v>42498.566064814811</v>
      </c>
      <c r="T2505" s="10">
        <f t="shared" si="239"/>
        <v>42528.54583333333</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f t="shared" si="235"/>
        <v>0</v>
      </c>
      <c r="Q2506" t="str">
        <f t="shared" si="236"/>
        <v>food</v>
      </c>
      <c r="R2506" t="str">
        <f t="shared" si="237"/>
        <v>restaurants</v>
      </c>
      <c r="S2506" s="10">
        <f t="shared" si="238"/>
        <v>41927.682106481479</v>
      </c>
      <c r="T2506" s="10">
        <f t="shared" si="239"/>
        <v>41957.723773148151</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f t="shared" si="235"/>
        <v>0</v>
      </c>
      <c r="Q2507" t="str">
        <f t="shared" si="236"/>
        <v>food</v>
      </c>
      <c r="R2507" t="str">
        <f t="shared" si="237"/>
        <v>restaurants</v>
      </c>
      <c r="S2507" s="10">
        <f t="shared" si="238"/>
        <v>42046.722407407404</v>
      </c>
      <c r="T2507" s="10">
        <f t="shared" si="239"/>
        <v>42076.68074074074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42257.963761574072</v>
      </c>
      <c r="T2508" s="10">
        <f t="shared" si="239"/>
        <v>42280.541666666664</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f t="shared" si="235"/>
        <v>0</v>
      </c>
      <c r="Q2509" t="str">
        <f t="shared" si="236"/>
        <v>food</v>
      </c>
      <c r="R2509" t="str">
        <f t="shared" si="237"/>
        <v>restaurants</v>
      </c>
      <c r="S2509" s="10">
        <f t="shared" si="238"/>
        <v>42104.739629629628</v>
      </c>
      <c r="T2509" s="10">
        <f t="shared" si="239"/>
        <v>42134.739629629628</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f t="shared" si="235"/>
        <v>0</v>
      </c>
      <c r="Q2510" t="str">
        <f t="shared" si="236"/>
        <v>food</v>
      </c>
      <c r="R2510" t="str">
        <f t="shared" si="237"/>
        <v>restaurants</v>
      </c>
      <c r="S2510" s="10">
        <f t="shared" si="238"/>
        <v>41835.618449074071</v>
      </c>
      <c r="T2510" s="10">
        <f t="shared" si="239"/>
        <v>41865.618449074071</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42058.476261574069</v>
      </c>
      <c r="T2511" s="10">
        <f t="shared" si="239"/>
        <v>42114.434594907405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42078.66402777777</v>
      </c>
      <c r="T2512" s="10">
        <f t="shared" si="239"/>
        <v>42138.66402777777</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f t="shared" si="235"/>
        <v>0</v>
      </c>
      <c r="Q2513" t="str">
        <f t="shared" si="236"/>
        <v>food</v>
      </c>
      <c r="R2513" t="str">
        <f t="shared" si="237"/>
        <v>restaurants</v>
      </c>
      <c r="S2513" s="10">
        <f t="shared" si="238"/>
        <v>42371.113576388881</v>
      </c>
      <c r="T2513" s="10">
        <f t="shared" si="239"/>
        <v>42401.113576388881</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f t="shared" si="235"/>
        <v>0</v>
      </c>
      <c r="Q2514" t="str">
        <f t="shared" si="236"/>
        <v>food</v>
      </c>
      <c r="R2514" t="str">
        <f t="shared" si="237"/>
        <v>restaurants</v>
      </c>
      <c r="S2514" s="10">
        <f t="shared" si="238"/>
        <v>41971.543530092589</v>
      </c>
      <c r="T2514" s="10">
        <f t="shared" si="239"/>
        <v>41986.543530092589</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f t="shared" si="235"/>
        <v>0</v>
      </c>
      <c r="Q2515" t="str">
        <f t="shared" si="236"/>
        <v>food</v>
      </c>
      <c r="R2515" t="str">
        <f t="shared" si="237"/>
        <v>restaurants</v>
      </c>
      <c r="S2515" s="10">
        <f t="shared" si="238"/>
        <v>42731.673483796294</v>
      </c>
      <c r="T2515" s="10">
        <f t="shared" si="239"/>
        <v>42791.673483796294</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41854.056446759256</v>
      </c>
      <c r="T2516" s="10">
        <f t="shared" si="239"/>
        <v>41871.056446759256</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42027.50640046296</v>
      </c>
      <c r="T2517" s="10">
        <f t="shared" si="239"/>
        <v>42057.50640046296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f t="shared" si="235"/>
        <v>0</v>
      </c>
      <c r="Q2518" t="str">
        <f t="shared" si="236"/>
        <v>food</v>
      </c>
      <c r="R2518" t="str">
        <f t="shared" si="237"/>
        <v>restaurants</v>
      </c>
      <c r="S2518" s="10">
        <f t="shared" si="238"/>
        <v>41942.320046296292</v>
      </c>
      <c r="T2518" s="10">
        <f t="shared" si="239"/>
        <v>41972.361712962964</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42052.469097222223</v>
      </c>
      <c r="T2519" s="10">
        <f t="shared" si="239"/>
        <v>42082.427430555552</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f t="shared" si="235"/>
        <v>0</v>
      </c>
      <c r="Q2520" t="str">
        <f t="shared" si="236"/>
        <v>food</v>
      </c>
      <c r="R2520" t="str">
        <f t="shared" si="237"/>
        <v>restaurants</v>
      </c>
      <c r="S2520" s="10">
        <f t="shared" si="238"/>
        <v>41926.347546296296</v>
      </c>
      <c r="T2520" s="10">
        <f t="shared" si="239"/>
        <v>41956.38921296296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41808.821805555555</v>
      </c>
      <c r="T2521" s="10">
        <f t="shared" si="239"/>
        <v>41838.821805555555</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f t="shared" si="235"/>
        <v>0</v>
      </c>
      <c r="Q2522" t="str">
        <f t="shared" si="236"/>
        <v>food</v>
      </c>
      <c r="R2522" t="str">
        <f t="shared" si="237"/>
        <v>restaurants</v>
      </c>
      <c r="S2522" s="10">
        <f t="shared" si="238"/>
        <v>42612.267187500001</v>
      </c>
      <c r="T2522" s="10">
        <f t="shared" si="239"/>
        <v>42658.472916666658</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42269.63450231481</v>
      </c>
      <c r="T2523" s="10">
        <f t="shared" si="239"/>
        <v>42290.63450231481</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42460.240277777775</v>
      </c>
      <c r="T2524" s="10">
        <f t="shared" si="239"/>
        <v>42482.286111111105</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41930.642268518517</v>
      </c>
      <c r="T2525" s="10">
        <f t="shared" si="239"/>
        <v>41960.683935185189</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41961.474039351851</v>
      </c>
      <c r="T2526" s="10">
        <f t="shared" si="239"/>
        <v>41993.854166666664</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41058.511238425926</v>
      </c>
      <c r="T2527" s="10">
        <f t="shared" si="239"/>
        <v>41088.511238425926</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41952.757800925923</v>
      </c>
      <c r="T2528" s="10">
        <f t="shared" si="239"/>
        <v>41980.874305555553</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41546.417719907404</v>
      </c>
      <c r="T2529" s="10">
        <f t="shared" si="239"/>
        <v>41564.832638888889</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42217.501192129632</v>
      </c>
      <c r="T2530" s="10">
        <f t="shared" si="239"/>
        <v>42236.124999999993</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40947.747395833328</v>
      </c>
      <c r="T2531" s="10">
        <f t="shared" si="239"/>
        <v>40992.705729166664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42081.531307870369</v>
      </c>
      <c r="T2532" s="10">
        <f t="shared" si="239"/>
        <v>42113.868055555555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42208.346689814811</v>
      </c>
      <c r="T2533" s="10">
        <f t="shared" si="239"/>
        <v>42230.832638888889</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41107.515810185185</v>
      </c>
      <c r="T2534" s="10">
        <f t="shared" si="239"/>
        <v>41137.515810185185</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41304.417951388888</v>
      </c>
      <c r="T2535" s="10">
        <f t="shared" si="239"/>
        <v>41334.417453703703</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40127.367037037038</v>
      </c>
      <c r="T2536" s="10">
        <f t="shared" si="239"/>
        <v>40178.916666666664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41943.457696759258</v>
      </c>
      <c r="T2537" s="10">
        <f t="shared" si="239"/>
        <v>41974.499363425923</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41463.77275462963</v>
      </c>
      <c r="T2538" s="10">
        <f t="shared" si="239"/>
        <v>41484.77275462963</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40696.315451388888</v>
      </c>
      <c r="T2539" s="10">
        <f t="shared" si="239"/>
        <v>40756.315451388888</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41298.176631944443</v>
      </c>
      <c r="T2540" s="10">
        <f t="shared" si="239"/>
        <v>41328.874305555553</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41977.568888888891</v>
      </c>
      <c r="T2541" s="10">
        <f t="shared" si="239"/>
        <v>42037.568888888891</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40785.341678240737</v>
      </c>
      <c r="T2542" s="10">
        <f t="shared" si="239"/>
        <v>40845.341678240737</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41483.115949074068</v>
      </c>
      <c r="T2543" s="10">
        <f t="shared" si="239"/>
        <v>41543.115949074068</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41509.093252314815</v>
      </c>
      <c r="T2544" s="10">
        <f t="shared" si="239"/>
        <v>41547.832638888889</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40513.774282407401</v>
      </c>
      <c r="T2545" s="10">
        <f t="shared" si="239"/>
        <v>40544.791666666664</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41068.1871412037</v>
      </c>
      <c r="T2546" s="10">
        <f t="shared" si="239"/>
        <v>41098.1871412037</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42026.804837962954</v>
      </c>
      <c r="T2547" s="10">
        <f t="shared" si="239"/>
        <v>42061.687499999993</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41524.525219907402</v>
      </c>
      <c r="T2548" s="10">
        <f t="shared" si="239"/>
        <v>41551.875</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40973.439849537033</v>
      </c>
      <c r="T2549" s="10">
        <f t="shared" si="239"/>
        <v>41003.398182870369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42618.292094907411</v>
      </c>
      <c r="T2550" s="10">
        <f t="shared" si="239"/>
        <v>42642.852083333331</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41390.424421296295</v>
      </c>
      <c r="T2551" s="10">
        <f t="shared" si="239"/>
        <v>41425.375</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42228.300995370366</v>
      </c>
      <c r="T2552" s="10">
        <f t="shared" si="239"/>
        <v>42284.832638888889</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40960.918807870366</v>
      </c>
      <c r="T2553" s="10">
        <f t="shared" si="239"/>
        <v>40989.533333333333</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42769.476631944439</v>
      </c>
      <c r="T2554" s="10">
        <f t="shared" si="239"/>
        <v>42799.476631944439</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41112.86582175926</v>
      </c>
      <c r="T2555" s="10">
        <f t="shared" si="239"/>
        <v>41172.86582175926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42124.744942129626</v>
      </c>
      <c r="T2556" s="10">
        <f t="shared" si="239"/>
        <v>42155.832638888889</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41026.32167824074</v>
      </c>
      <c r="T2557" s="10">
        <f t="shared" si="239"/>
        <v>41057.32167824074</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41222.658067129625</v>
      </c>
      <c r="T2558" s="10">
        <f t="shared" si="239"/>
        <v>41267.658067129625</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41744.411874999998</v>
      </c>
      <c r="T2559" s="10">
        <f t="shared" si="239"/>
        <v>41774.411874999998</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42093.526689814818</v>
      </c>
      <c r="T2560" s="10">
        <f t="shared" si="239"/>
        <v>42125.249305555553</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40829.540324074071</v>
      </c>
      <c r="T2561" s="10">
        <f t="shared" si="239"/>
        <v>40862.484027777777</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42039.617754629631</v>
      </c>
      <c r="T2562" s="10">
        <f t="shared" si="239"/>
        <v>42069.617754629631</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f t="shared" ref="P2563:P2626" si="241">IF(L2563&lt;1,0,E2563/L2563)</f>
        <v>0</v>
      </c>
      <c r="Q2563" t="str">
        <f t="shared" ref="Q2563:Q2626" si="242">LEFT(N2563,SEARCH("/",N2563)-1)</f>
        <v>food</v>
      </c>
      <c r="R2563" t="str">
        <f t="shared" ref="R2563:R2626" si="243">RIGHT(N2563,LEN(N2563)-SEARCH("/",N2563))</f>
        <v>food trucks</v>
      </c>
      <c r="S2563" s="10">
        <f t="shared" ref="S2563:S2626" si="244">(((J2563/60)/60)/24)+DATE(1970,1,1)+(-8/24)</f>
        <v>42260.195474537039</v>
      </c>
      <c r="T2563" s="10">
        <f t="shared" ref="T2563:T2626" si="245">(((I2563/60)/60)/24)+DATE(1970,1,1)+(-8/24)</f>
        <v>42290.195474537039</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42594.191423611112</v>
      </c>
      <c r="T2564" s="10">
        <f t="shared" si="245"/>
        <v>42654.191423611112</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f t="shared" si="241"/>
        <v>0</v>
      </c>
      <c r="Q2565" t="str">
        <f t="shared" si="242"/>
        <v>food</v>
      </c>
      <c r="R2565" t="str">
        <f t="shared" si="243"/>
        <v>food trucks</v>
      </c>
      <c r="S2565" s="10">
        <f t="shared" si="244"/>
        <v>42154.806145833332</v>
      </c>
      <c r="T2565" s="10">
        <f t="shared" si="245"/>
        <v>42214.806145833332</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f t="shared" si="241"/>
        <v>0</v>
      </c>
      <c r="Q2566" t="str">
        <f t="shared" si="242"/>
        <v>food</v>
      </c>
      <c r="R2566" t="str">
        <f t="shared" si="243"/>
        <v>food trucks</v>
      </c>
      <c r="S2566" s="10">
        <f t="shared" si="244"/>
        <v>41821.70716435185</v>
      </c>
      <c r="T2566" s="10">
        <f t="shared" si="245"/>
        <v>41851.70716435185</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42440.317002314812</v>
      </c>
      <c r="T2567" s="10">
        <f t="shared" si="245"/>
        <v>42499.534722222219</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f t="shared" si="241"/>
        <v>0</v>
      </c>
      <c r="Q2568" t="str">
        <f t="shared" si="242"/>
        <v>food</v>
      </c>
      <c r="R2568" t="str">
        <f t="shared" si="243"/>
        <v>food trucks</v>
      </c>
      <c r="S2568" s="10">
        <f t="shared" si="244"/>
        <v>41842.647546296292</v>
      </c>
      <c r="T2568" s="10">
        <f t="shared" si="245"/>
        <v>41872.647546296292</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42087.545578703699</v>
      </c>
      <c r="T2569" s="10">
        <f t="shared" si="245"/>
        <v>42117.545578703699</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42584.33326388889</v>
      </c>
      <c r="T2570" s="10">
        <f t="shared" si="245"/>
        <v>42614.33326388889</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42233.772129629629</v>
      </c>
      <c r="T2571" s="10">
        <f t="shared" si="245"/>
        <v>42263.772129629629</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42744.569849537038</v>
      </c>
      <c r="T2572" s="10">
        <f t="shared" si="245"/>
        <v>42774.569849537038</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42449.008344907408</v>
      </c>
      <c r="T2573" s="10">
        <f t="shared" si="245"/>
        <v>42509.008344907408</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f t="shared" si="241"/>
        <v>0</v>
      </c>
      <c r="Q2574" t="str">
        <f t="shared" si="242"/>
        <v>food</v>
      </c>
      <c r="R2574" t="str">
        <f t="shared" si="243"/>
        <v>food trucks</v>
      </c>
      <c r="S2574" s="10">
        <f t="shared" si="244"/>
        <v>42076.786076388882</v>
      </c>
      <c r="T2574" s="10">
        <f t="shared" si="245"/>
        <v>42106.786076388882</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f t="shared" si="241"/>
        <v>0</v>
      </c>
      <c r="Q2575" t="str">
        <f t="shared" si="242"/>
        <v>food</v>
      </c>
      <c r="R2575" t="str">
        <f t="shared" si="243"/>
        <v>food trucks</v>
      </c>
      <c r="S2575" s="10">
        <f t="shared" si="244"/>
        <v>41829.258668981478</v>
      </c>
      <c r="T2575" s="10">
        <f t="shared" si="245"/>
        <v>41874.258668981478</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f t="shared" si="241"/>
        <v>0</v>
      </c>
      <c r="Q2576" t="str">
        <f t="shared" si="242"/>
        <v>food</v>
      </c>
      <c r="R2576" t="str">
        <f t="shared" si="243"/>
        <v>food trucks</v>
      </c>
      <c r="S2576" s="10">
        <f t="shared" si="244"/>
        <v>42487.492418981477</v>
      </c>
      <c r="T2576" s="10">
        <f t="shared" si="245"/>
        <v>42508.492418981477</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f t="shared" si="241"/>
        <v>0</v>
      </c>
      <c r="Q2577" t="str">
        <f t="shared" si="242"/>
        <v>food</v>
      </c>
      <c r="R2577" t="str">
        <f t="shared" si="243"/>
        <v>food trucks</v>
      </c>
      <c r="S2577" s="10">
        <f t="shared" si="244"/>
        <v>41985.77539351851</v>
      </c>
      <c r="T2577" s="10">
        <f t="shared" si="245"/>
        <v>42015.77539351851</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f t="shared" si="241"/>
        <v>0</v>
      </c>
      <c r="Q2578" t="str">
        <f t="shared" si="242"/>
        <v>food</v>
      </c>
      <c r="R2578" t="str">
        <f t="shared" si="243"/>
        <v>food trucks</v>
      </c>
      <c r="S2578" s="10">
        <f t="shared" si="244"/>
        <v>42059.676469907405</v>
      </c>
      <c r="T2578" s="10">
        <f t="shared" si="245"/>
        <v>42104.634803240733</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f t="shared" si="241"/>
        <v>0</v>
      </c>
      <c r="Q2579" t="str">
        <f t="shared" si="242"/>
        <v>food</v>
      </c>
      <c r="R2579" t="str">
        <f t="shared" si="243"/>
        <v>food trucks</v>
      </c>
      <c r="S2579" s="10">
        <f t="shared" si="244"/>
        <v>41830.487233796295</v>
      </c>
      <c r="T2579" s="10">
        <f t="shared" si="245"/>
        <v>41855.487233796295</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f t="shared" si="241"/>
        <v>0</v>
      </c>
      <c r="Q2580" t="str">
        <f t="shared" si="242"/>
        <v>food</v>
      </c>
      <c r="R2580" t="str">
        <f t="shared" si="243"/>
        <v>food trucks</v>
      </c>
      <c r="S2580" s="10">
        <f t="shared" si="244"/>
        <v>42237.689571759263</v>
      </c>
      <c r="T2580" s="10">
        <f t="shared" si="245"/>
        <v>42286.374999999993</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41837.496562499997</v>
      </c>
      <c r="T2581" s="10">
        <f t="shared" si="245"/>
        <v>41897.496562499997</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42109.993090277778</v>
      </c>
      <c r="T2582" s="10">
        <f t="shared" si="245"/>
        <v>42139.791666666664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42294.295115740737</v>
      </c>
      <c r="T2583" s="10">
        <f t="shared" si="245"/>
        <v>42324.336782407401</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42642.655486111107</v>
      </c>
      <c r="T2584" s="10">
        <f t="shared" si="245"/>
        <v>42672.655486111107</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42019.436111111114</v>
      </c>
      <c r="T2585" s="10">
        <f t="shared" si="245"/>
        <v>42079.394444444442</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f t="shared" si="241"/>
        <v>0</v>
      </c>
      <c r="Q2586" t="str">
        <f t="shared" si="242"/>
        <v>food</v>
      </c>
      <c r="R2586" t="str">
        <f t="shared" si="243"/>
        <v>food trucks</v>
      </c>
      <c r="S2586" s="10">
        <f t="shared" si="244"/>
        <v>42139.839918981481</v>
      </c>
      <c r="T2586" s="10">
        <f t="shared" si="245"/>
        <v>42169.839918981481</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41795.629999999997</v>
      </c>
      <c r="T2587" s="10">
        <f t="shared" si="245"/>
        <v>41825.629999999997</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42332.996944444443</v>
      </c>
      <c r="T2588" s="10">
        <f t="shared" si="245"/>
        <v>42362.996944444443</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42338.342048611106</v>
      </c>
      <c r="T2589" s="10">
        <f t="shared" si="245"/>
        <v>42368.342048611106</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42042.342893518515</v>
      </c>
      <c r="T2590" s="10">
        <f t="shared" si="245"/>
        <v>42094.218055555553</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42422.202858796292</v>
      </c>
      <c r="T2591" s="10">
        <f t="shared" si="245"/>
        <v>42452.161192129628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f t="shared" si="241"/>
        <v>0</v>
      </c>
      <c r="Q2592" t="str">
        <f t="shared" si="242"/>
        <v>food</v>
      </c>
      <c r="R2592" t="str">
        <f t="shared" si="243"/>
        <v>food trucks</v>
      </c>
      <c r="S2592" s="10">
        <f t="shared" si="244"/>
        <v>42388.255752314813</v>
      </c>
      <c r="T2592" s="10">
        <f t="shared" si="245"/>
        <v>42395.255752314813</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42382.573194444441</v>
      </c>
      <c r="T2593" s="10">
        <f t="shared" si="245"/>
        <v>42442.531527777777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41887.467835648145</v>
      </c>
      <c r="T2594" s="10">
        <f t="shared" si="245"/>
        <v>41917.467835648145</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f t="shared" si="241"/>
        <v>0</v>
      </c>
      <c r="Q2595" t="str">
        <f t="shared" si="242"/>
        <v>food</v>
      </c>
      <c r="R2595" t="str">
        <f t="shared" si="243"/>
        <v>food trucks</v>
      </c>
      <c r="S2595" s="10">
        <f t="shared" si="244"/>
        <v>42089.511875000004</v>
      </c>
      <c r="T2595" s="10">
        <f t="shared" si="245"/>
        <v>42119.511875000004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41828.634583333333</v>
      </c>
      <c r="T2596" s="10">
        <f t="shared" si="245"/>
        <v>41858.634583333333</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42759.910879629628</v>
      </c>
      <c r="T2597" s="10">
        <f t="shared" si="245"/>
        <v>42789.910879629628</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41828.33112268518</v>
      </c>
      <c r="T2598" s="10">
        <f t="shared" si="245"/>
        <v>41858.33112268518</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42510.008298611108</v>
      </c>
      <c r="T2599" s="10">
        <f t="shared" si="245"/>
        <v>42540.008298611108</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42240.506956018515</v>
      </c>
      <c r="T2600" s="10">
        <f t="shared" si="245"/>
        <v>42270.506956018515</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41809.420682870368</v>
      </c>
      <c r="T2601" s="10">
        <f t="shared" si="245"/>
        <v>41854.420682870368</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42394.567129629628</v>
      </c>
      <c r="T2602" s="10">
        <f t="shared" si="245"/>
        <v>42454.525462962956</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41150.56885416666</v>
      </c>
      <c r="T2603" s="10">
        <f t="shared" si="245"/>
        <v>41164.832638888889</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41915.413981481477</v>
      </c>
      <c r="T2604" s="10">
        <f t="shared" si="245"/>
        <v>41955.555555555555</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41617.579328703701</v>
      </c>
      <c r="T2605" s="10">
        <f t="shared" si="245"/>
        <v>41631.579328703701</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40997.717858796292</v>
      </c>
      <c r="T2606" s="10">
        <f t="shared" si="245"/>
        <v>41027.717858796292</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42508.20821759259</v>
      </c>
      <c r="T2607" s="10">
        <f t="shared" si="245"/>
        <v>42538.20821759259</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41726.379421296297</v>
      </c>
      <c r="T2608" s="10">
        <f t="shared" si="245"/>
        <v>41758.379421296297</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42184.541342592587</v>
      </c>
      <c r="T2609" s="10">
        <f t="shared" si="245"/>
        <v>42227.749999999993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42767.468379629623</v>
      </c>
      <c r="T2610" s="10">
        <f t="shared" si="245"/>
        <v>42808.666666666664</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41074.90452546296</v>
      </c>
      <c r="T2611" s="10">
        <f t="shared" si="245"/>
        <v>41104.90452546296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42564.547743055555</v>
      </c>
      <c r="T2612" s="10">
        <f t="shared" si="245"/>
        <v>42603.957638888889</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42704.002476851849</v>
      </c>
      <c r="T2613" s="10">
        <f t="shared" si="245"/>
        <v>42737.624305555553</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41981.809837962959</v>
      </c>
      <c r="T2614" s="10">
        <f t="shared" si="245"/>
        <v>42012.809837962959</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41143.484884259255</v>
      </c>
      <c r="T2615" s="10">
        <f t="shared" si="245"/>
        <v>41173.484884259255</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41730.375138888885</v>
      </c>
      <c r="T2616" s="10">
        <f t="shared" si="245"/>
        <v>41758.875</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42453.163935185185</v>
      </c>
      <c r="T2617" s="10">
        <f t="shared" si="245"/>
        <v>42490.166666666664</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42211.661215277774</v>
      </c>
      <c r="T2618" s="10">
        <f t="shared" si="245"/>
        <v>42241.661215277774</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41902.541099537033</v>
      </c>
      <c r="T2619" s="10">
        <f t="shared" si="245"/>
        <v>41932.541099537033</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42279.459039351852</v>
      </c>
      <c r="T2620" s="10">
        <f t="shared" si="245"/>
        <v>42339.500706018516</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42273.55097222222</v>
      </c>
      <c r="T2621" s="10">
        <f t="shared" si="245"/>
        <v>42300.124999999993</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42250.833819444444</v>
      </c>
      <c r="T2622" s="10">
        <f t="shared" si="245"/>
        <v>42287.708333333336</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42115.414212962954</v>
      </c>
      <c r="T2623" s="10">
        <f t="shared" si="245"/>
        <v>42145.414212962954</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42689.409907407404</v>
      </c>
      <c r="T2624" s="10">
        <f t="shared" si="245"/>
        <v>42734.409907407404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42691.923217592594</v>
      </c>
      <c r="T2625" s="10">
        <f t="shared" si="245"/>
        <v>42705.923217592594</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41144.088217592594</v>
      </c>
      <c r="T2626" s="10">
        <f t="shared" si="245"/>
        <v>41165.088217592594</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IF(L2627&lt;1,0,E2627/L2627)</f>
        <v>27.576923076923077</v>
      </c>
      <c r="Q2627" t="str">
        <f t="shared" ref="Q2627:Q2690" si="248">LEFT(N2627,SEARCH("/",N2627)-1)</f>
        <v>technology</v>
      </c>
      <c r="R2627" t="str">
        <f t="shared" ref="R2627:R2690" si="249">RIGHT(N2627,LEN(N2627)-SEARCH("/",N2627))</f>
        <v>space exploration</v>
      </c>
      <c r="S2627" s="10">
        <f t="shared" ref="S2627:S2690" si="250">(((J2627/60)/60)/24)+DATE(1970,1,1)+(-8/24)</f>
        <v>42658.476944444446</v>
      </c>
      <c r="T2627" s="10">
        <f t="shared" ref="T2627:T2690" si="251">(((I2627/60)/60)/24)+DATE(1970,1,1)+(-8/24)</f>
        <v>42683.518611111103</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42128.29478009259</v>
      </c>
      <c r="T2628" s="10">
        <f t="shared" si="251"/>
        <v>42158.29478009259</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42304.496076388888</v>
      </c>
      <c r="T2629" s="10">
        <f t="shared" si="251"/>
        <v>42334.53774305556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41953.632719907408</v>
      </c>
      <c r="T2630" s="10">
        <f t="shared" si="251"/>
        <v>41973.632719907408</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42108.205115740733</v>
      </c>
      <c r="T2631" s="10">
        <f t="shared" si="251"/>
        <v>42138.205115740733</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42523.772129629629</v>
      </c>
      <c r="T2632" s="10">
        <f t="shared" si="251"/>
        <v>42551.083333333336</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42217.835960648146</v>
      </c>
      <c r="T2633" s="10">
        <f t="shared" si="251"/>
        <v>42245.835960648146</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42493.728460648148</v>
      </c>
      <c r="T2634" s="10">
        <f t="shared" si="251"/>
        <v>42518.728460648148</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41667.489953703705</v>
      </c>
      <c r="T2635" s="10">
        <f t="shared" si="251"/>
        <v>41697.625</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42612.323159722226</v>
      </c>
      <c r="T2636" s="10">
        <f t="shared" si="251"/>
        <v>42642.323159722226</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42037.617604166669</v>
      </c>
      <c r="T2637" s="10">
        <f t="shared" si="251"/>
        <v>42072.575937499998</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42636.281412037039</v>
      </c>
      <c r="T2638" s="10">
        <f t="shared" si="251"/>
        <v>42658.708333333336</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42639.216145833336</v>
      </c>
      <c r="T2639" s="10">
        <f t="shared" si="251"/>
        <v>42655.216145833336</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41989.57980324074</v>
      </c>
      <c r="T2640" s="10">
        <f t="shared" si="251"/>
        <v>42019.57980324074</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42024.531805555554</v>
      </c>
      <c r="T2641" s="10">
        <f t="shared" si="251"/>
        <v>42054.531805555554</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42102.827245370368</v>
      </c>
      <c r="T2642" s="10">
        <f t="shared" si="251"/>
        <v>42162.827245370368</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41880.493784722217</v>
      </c>
      <c r="T2643" s="10">
        <f t="shared" si="251"/>
        <v>41897.506249999999</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f t="shared" si="247"/>
        <v>0</v>
      </c>
      <c r="Q2644" t="str">
        <f t="shared" si="248"/>
        <v>technology</v>
      </c>
      <c r="R2644" t="str">
        <f t="shared" si="249"/>
        <v>space exploration</v>
      </c>
      <c r="S2644" s="10">
        <f t="shared" si="250"/>
        <v>42535.91328703703</v>
      </c>
      <c r="T2644" s="10">
        <f t="shared" si="251"/>
        <v>42565.956249999996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42689.249016203699</v>
      </c>
      <c r="T2645" s="10">
        <f t="shared" si="251"/>
        <v>42724.999305555553</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42774.458738425928</v>
      </c>
      <c r="T2646" s="10">
        <f t="shared" si="251"/>
        <v>42804.458738425928</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41921.509293981479</v>
      </c>
      <c r="T2647" s="10">
        <f t="shared" si="251"/>
        <v>41951.550960648143</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42225.97996527778</v>
      </c>
      <c r="T2648" s="10">
        <f t="shared" si="251"/>
        <v>42255.97996527778</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42199.928460648145</v>
      </c>
      <c r="T2649" s="10">
        <f t="shared" si="251"/>
        <v>42229.928460648145</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42408.381481481476</v>
      </c>
      <c r="T2650" s="10">
        <f t="shared" si="251"/>
        <v>42438.381481481476</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42341.663668981484</v>
      </c>
      <c r="T2651" s="10">
        <f t="shared" si="251"/>
        <v>42401.663668981484</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42695.291006944441</v>
      </c>
      <c r="T2652" s="10">
        <f t="shared" si="251"/>
        <v>42725.291006944441</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42327.472326388881</v>
      </c>
      <c r="T2653" s="10">
        <f t="shared" si="251"/>
        <v>42355.472326388881</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41952.825520833336</v>
      </c>
      <c r="T2654" s="10">
        <f t="shared" si="251"/>
        <v>41982.825520833336</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41771.318599537037</v>
      </c>
      <c r="T2655" s="10">
        <f t="shared" si="251"/>
        <v>41802.833333333328</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42055.26766203704</v>
      </c>
      <c r="T2656" s="10">
        <f t="shared" si="251"/>
        <v>42115.225995370369</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42381.532951388886</v>
      </c>
      <c r="T2657" s="10">
        <f t="shared" si="251"/>
        <v>42409.499999999993</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42767.355185185181</v>
      </c>
      <c r="T2658" s="10">
        <f t="shared" si="251"/>
        <v>42806.458333333336</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42551.595520833333</v>
      </c>
      <c r="T2659" s="10">
        <f t="shared" si="251"/>
        <v>42584.729166666664</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42551.550856481481</v>
      </c>
      <c r="T2660" s="10">
        <f t="shared" si="251"/>
        <v>42581.550856481481</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42081.736226851855</v>
      </c>
      <c r="T2661" s="10">
        <f t="shared" si="251"/>
        <v>42111.736226851855</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42272.379837962959</v>
      </c>
      <c r="T2662" s="10">
        <f t="shared" si="251"/>
        <v>42332.421504629623</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41542.625115740739</v>
      </c>
      <c r="T2663" s="10">
        <f t="shared" si="251"/>
        <v>41572.625115740739</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42207.413344907407</v>
      </c>
      <c r="T2664" s="10">
        <f t="shared" si="251"/>
        <v>42237.413344907407</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42222.28943287037</v>
      </c>
      <c r="T2665" s="10">
        <f t="shared" si="251"/>
        <v>42251.291666666664</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42312.692094907405</v>
      </c>
      <c r="T2666" s="10">
        <f t="shared" si="251"/>
        <v>42346.957638888889</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42083.562199074069</v>
      </c>
      <c r="T2667" s="10">
        <f t="shared" si="251"/>
        <v>42128.562199074069</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42235.43100694444</v>
      </c>
      <c r="T2668" s="10">
        <f t="shared" si="251"/>
        <v>42272.541666666664</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42380.592777777776</v>
      </c>
      <c r="T2669" s="10">
        <f t="shared" si="251"/>
        <v>42410.592777777776</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42275.255381944437</v>
      </c>
      <c r="T2670" s="10">
        <f t="shared" si="251"/>
        <v>42317.272222222215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42318.702499999999</v>
      </c>
      <c r="T2671" s="10">
        <f t="shared" si="251"/>
        <v>42378.702499999999</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41820.687268518515</v>
      </c>
      <c r="T2672" s="10">
        <f t="shared" si="251"/>
        <v>41848.687268518515</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41962.415694444448</v>
      </c>
      <c r="T2673" s="10">
        <f t="shared" si="251"/>
        <v>41992.484722222223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42344.550810185181</v>
      </c>
      <c r="T2674" s="10">
        <f t="shared" si="251"/>
        <v>42365.916666666664</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41912.208321759259</v>
      </c>
      <c r="T2675" s="10">
        <f t="shared" si="251"/>
        <v>41941.614583333328</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42529.299421296295</v>
      </c>
      <c r="T2676" s="10">
        <f t="shared" si="251"/>
        <v>42555.874305555553</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41923.524178240739</v>
      </c>
      <c r="T2677" s="10">
        <f t="shared" si="251"/>
        <v>41953.565844907404</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42482.291365740741</v>
      </c>
      <c r="T2678" s="10">
        <f t="shared" si="251"/>
        <v>42512.291365740741</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41792.696099537032</v>
      </c>
      <c r="T2679" s="10">
        <f t="shared" si="251"/>
        <v>41822.696099537032</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42241.464872685181</v>
      </c>
      <c r="T2680" s="10">
        <f t="shared" si="251"/>
        <v>42271.464872685181</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42032.667754629627</v>
      </c>
      <c r="T2681" s="10">
        <f t="shared" si="251"/>
        <v>42062.667754629627</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42435.878368055557</v>
      </c>
      <c r="T2682" s="10">
        <f t="shared" si="251"/>
        <v>42465.836701388886</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41805.561921296292</v>
      </c>
      <c r="T2683" s="10">
        <f t="shared" si="251"/>
        <v>41830.561921296292</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41932.538657407407</v>
      </c>
      <c r="T2684" s="10">
        <f t="shared" si="251"/>
        <v>41964.915972222218</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42034.421759259254</v>
      </c>
      <c r="T2685" s="10">
        <f t="shared" si="251"/>
        <v>42064.421759259254</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41820.581307870365</v>
      </c>
      <c r="T2686" s="10">
        <f t="shared" si="251"/>
        <v>41860.581307870365</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42061.362615740734</v>
      </c>
      <c r="T2687" s="10">
        <f t="shared" si="251"/>
        <v>42121.320949074077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f t="shared" si="247"/>
        <v>0</v>
      </c>
      <c r="Q2688" t="str">
        <f t="shared" si="248"/>
        <v>food</v>
      </c>
      <c r="R2688" t="str">
        <f t="shared" si="249"/>
        <v>food trucks</v>
      </c>
      <c r="S2688" s="10">
        <f t="shared" si="250"/>
        <v>41892.641469907401</v>
      </c>
      <c r="T2688" s="10">
        <f t="shared" si="251"/>
        <v>41912.641469907401</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f t="shared" si="247"/>
        <v>0</v>
      </c>
      <c r="Q2689" t="str">
        <f t="shared" si="248"/>
        <v>food</v>
      </c>
      <c r="R2689" t="str">
        <f t="shared" si="249"/>
        <v>food trucks</v>
      </c>
      <c r="S2689" s="10">
        <f t="shared" si="250"/>
        <v>42154.306921296295</v>
      </c>
      <c r="T2689" s="10">
        <f t="shared" si="251"/>
        <v>42184.306921296295</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42027.785532407412</v>
      </c>
      <c r="T2690" s="10">
        <f t="shared" si="251"/>
        <v>42058.791666666664</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IF(L2691&lt;1,0,E2691/L2691)</f>
        <v>1</v>
      </c>
      <c r="Q2691" t="str">
        <f t="shared" ref="Q2691:Q2754" si="254">LEFT(N2691,SEARCH("/",N2691)-1)</f>
        <v>food</v>
      </c>
      <c r="R2691" t="str">
        <f t="shared" ref="R2691:R2754" si="255">RIGHT(N2691,LEN(N2691)-SEARCH("/",N2691))</f>
        <v>food trucks</v>
      </c>
      <c r="S2691" s="10">
        <f t="shared" ref="S2691:S2754" si="256">(((J2691/60)/60)/24)+DATE(1970,1,1)+(-8/24)</f>
        <v>42551.628356481473</v>
      </c>
      <c r="T2691" s="10">
        <f t="shared" ref="T2691:T2754" si="257">(((I2691/60)/60)/24)+DATE(1970,1,1)+(-8/24)</f>
        <v>42581.628356481473</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42112.77171296296</v>
      </c>
      <c r="T2692" s="10">
        <f t="shared" si="257"/>
        <v>42157.77171296296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42089.390706018516</v>
      </c>
      <c r="T2693" s="10">
        <f t="shared" si="257"/>
        <v>42134.390706018516</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42058.000694444439</v>
      </c>
      <c r="T2694" s="10">
        <f t="shared" si="257"/>
        <v>42087.959027777775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41833.805162037032</v>
      </c>
      <c r="T2695" s="10">
        <f t="shared" si="257"/>
        <v>41863.805162037032</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41877.807164351849</v>
      </c>
      <c r="T2696" s="10">
        <f t="shared" si="257"/>
        <v>41907.807164351849</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42047.848587962959</v>
      </c>
      <c r="T2697" s="10">
        <f t="shared" si="257"/>
        <v>42107.806921296295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41964.511111111111</v>
      </c>
      <c r="T2698" s="10">
        <f t="shared" si="257"/>
        <v>41998.511111111111</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42187.606747685182</v>
      </c>
      <c r="T2699" s="10">
        <f t="shared" si="257"/>
        <v>42218.583333333336</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41787.564907407403</v>
      </c>
      <c r="T2700" s="10">
        <f t="shared" si="257"/>
        <v>41817.564907407403</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f t="shared" si="253"/>
        <v>0</v>
      </c>
      <c r="Q2701" t="str">
        <f t="shared" si="254"/>
        <v>food</v>
      </c>
      <c r="R2701" t="str">
        <f t="shared" si="255"/>
        <v>food trucks</v>
      </c>
      <c r="S2701" s="10">
        <f t="shared" si="256"/>
        <v>41829.563229166662</v>
      </c>
      <c r="T2701" s="10">
        <f t="shared" si="257"/>
        <v>41859.563229166662</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41870.541342592594</v>
      </c>
      <c r="T2702" s="10">
        <f t="shared" si="257"/>
        <v>41900.541342592594</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42801.441365740735</v>
      </c>
      <c r="T2703" s="10">
        <f t="shared" si="257"/>
        <v>42832.399699074071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42800.468483796292</v>
      </c>
      <c r="T2704" s="10">
        <f t="shared" si="257"/>
        <v>42830.426817129628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42756.356828703698</v>
      </c>
      <c r="T2705" s="10">
        <f t="shared" si="257"/>
        <v>42816.315162037034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42787.529097222221</v>
      </c>
      <c r="T2706" s="10">
        <f t="shared" si="257"/>
        <v>42830.48743055555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42773.58284722222</v>
      </c>
      <c r="T2707" s="10">
        <f t="shared" si="257"/>
        <v>42818.541180555556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41898.961608796293</v>
      </c>
      <c r="T2708" s="10">
        <f t="shared" si="257"/>
        <v>41927.957638888889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41391.449571759258</v>
      </c>
      <c r="T2709" s="10">
        <f t="shared" si="257"/>
        <v>41420.957638888889</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42512.364884259259</v>
      </c>
      <c r="T2710" s="10">
        <f t="shared" si="257"/>
        <v>42572.364884259259</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42611.816446759258</v>
      </c>
      <c r="T2711" s="10">
        <f t="shared" si="257"/>
        <v>42646.832638888889</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41827.896157407406</v>
      </c>
      <c r="T2712" s="10">
        <f t="shared" si="257"/>
        <v>41859.75</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41780.411921296298</v>
      </c>
      <c r="T2713" s="10">
        <f t="shared" si="257"/>
        <v>41810.584027777775</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41431.728703703702</v>
      </c>
      <c r="T2714" s="10">
        <f t="shared" si="257"/>
        <v>41468.416666666664</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42322.320416666662</v>
      </c>
      <c r="T2715" s="10">
        <f t="shared" si="257"/>
        <v>42362.320416666662</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42629.321712962956</v>
      </c>
      <c r="T2716" s="10">
        <f t="shared" si="257"/>
        <v>42657.624999999993</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42387.065138888887</v>
      </c>
      <c r="T2717" s="10">
        <f t="shared" si="257"/>
        <v>42421.065138888887</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42254.999918981477</v>
      </c>
      <c r="T2718" s="10">
        <f t="shared" si="257"/>
        <v>42284.999918981477</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41934.581585648149</v>
      </c>
      <c r="T2719" s="10">
        <f t="shared" si="257"/>
        <v>41979.623252314814</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42465.263252314813</v>
      </c>
      <c r="T2720" s="10">
        <f t="shared" si="257"/>
        <v>42493.624999999993</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42417.697847222218</v>
      </c>
      <c r="T2721" s="10">
        <f t="shared" si="257"/>
        <v>42477.656180555547</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42655.132557870362</v>
      </c>
      <c r="T2722" s="10">
        <f t="shared" si="257"/>
        <v>42685.174224537033</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41493.210625</v>
      </c>
      <c r="T2723" s="10">
        <f t="shared" si="257"/>
        <v>41523.458333333328</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42704.52376157407</v>
      </c>
      <c r="T2724" s="10">
        <f t="shared" si="257"/>
        <v>42764.52376157407</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41944.505648148144</v>
      </c>
      <c r="T2725" s="10">
        <f t="shared" si="257"/>
        <v>42004.547314814808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42198.993738425925</v>
      </c>
      <c r="T2726" s="10">
        <f t="shared" si="257"/>
        <v>42230.993738425925</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42745.41128472222</v>
      </c>
      <c r="T2727" s="10">
        <f t="shared" si="257"/>
        <v>42795.41128472222</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42452.246655092589</v>
      </c>
      <c r="T2728" s="10">
        <f t="shared" si="257"/>
        <v>42482.246655092589</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42198.343321759261</v>
      </c>
      <c r="T2729" s="10">
        <f t="shared" si="257"/>
        <v>42223.343321759261</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42333.266597222224</v>
      </c>
      <c r="T2730" s="10">
        <f t="shared" si="257"/>
        <v>42368.266597222224</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42094.907372685186</v>
      </c>
      <c r="T2731" s="10">
        <f t="shared" si="257"/>
        <v>42124.907372685186</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41351.208043981482</v>
      </c>
      <c r="T2732" s="10">
        <f t="shared" si="257"/>
        <v>41386.208043981482</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41872.192384259259</v>
      </c>
      <c r="T2733" s="10">
        <f t="shared" si="257"/>
        <v>41929.833333333328</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41389.474861111106</v>
      </c>
      <c r="T2734" s="10">
        <f t="shared" si="257"/>
        <v>41421.666666666664</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42043.939513888887</v>
      </c>
      <c r="T2735" s="10">
        <f t="shared" si="257"/>
        <v>42103.897847222215</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42626.335555555554</v>
      </c>
      <c r="T2736" s="10">
        <f t="shared" si="257"/>
        <v>42656.582638888889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41315.787615740737</v>
      </c>
      <c r="T2737" s="10">
        <f t="shared" si="257"/>
        <v>41346.5</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41722.333020833328</v>
      </c>
      <c r="T2738" s="10">
        <f t="shared" si="257"/>
        <v>41752.333020833328</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41611.584340277775</v>
      </c>
      <c r="T2739" s="10">
        <f t="shared" si="257"/>
        <v>41654.458333333328</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42619.810231481482</v>
      </c>
      <c r="T2740" s="10">
        <f t="shared" si="257"/>
        <v>42679.810231481482</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41719.554594907408</v>
      </c>
      <c r="T2741" s="10">
        <f t="shared" si="257"/>
        <v>41764.554594907408</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42044.698518518511</v>
      </c>
      <c r="T2742" s="10">
        <f t="shared" si="257"/>
        <v>42074.656851851854</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41911.324097222219</v>
      </c>
      <c r="T2743" s="10">
        <f t="shared" si="257"/>
        <v>41931.754861111105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41030.386423611111</v>
      </c>
      <c r="T2744" s="10">
        <f t="shared" si="257"/>
        <v>41044.386423611111</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f t="shared" si="253"/>
        <v>0</v>
      </c>
      <c r="Q2745" t="str">
        <f t="shared" si="254"/>
        <v>publishing</v>
      </c>
      <c r="R2745" t="str">
        <f t="shared" si="255"/>
        <v>children's books</v>
      </c>
      <c r="S2745" s="10">
        <f t="shared" si="256"/>
        <v>42631.995451388888</v>
      </c>
      <c r="T2745" s="10">
        <f t="shared" si="257"/>
        <v>42661.995451388888</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40937.729143518518</v>
      </c>
      <c r="T2746" s="10">
        <f t="shared" si="257"/>
        <v>40967.729143518518</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41044.654722222222</v>
      </c>
      <c r="T2747" s="10">
        <f t="shared" si="257"/>
        <v>41104.654722222222</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41850.44804398148</v>
      </c>
      <c r="T2748" s="10">
        <f t="shared" si="257"/>
        <v>41880.44804398148</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41044.314780092594</v>
      </c>
      <c r="T2749" s="10">
        <f t="shared" si="257"/>
        <v>41075.798611111109</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42585.377337962964</v>
      </c>
      <c r="T2750" s="10">
        <f t="shared" si="257"/>
        <v>42615.377337962964</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42068.46570601852</v>
      </c>
      <c r="T2751" s="10">
        <f t="shared" si="257"/>
        <v>42098.424039351848</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f t="shared" si="253"/>
        <v>0</v>
      </c>
      <c r="Q2752" t="str">
        <f t="shared" si="254"/>
        <v>publishing</v>
      </c>
      <c r="R2752" t="str">
        <f t="shared" si="255"/>
        <v>children's books</v>
      </c>
      <c r="S2752" s="10">
        <f t="shared" si="256"/>
        <v>41078.56649305555</v>
      </c>
      <c r="T2752" s="10">
        <f t="shared" si="257"/>
        <v>41090.5</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f t="shared" si="253"/>
        <v>0</v>
      </c>
      <c r="Q2753" t="str">
        <f t="shared" si="254"/>
        <v>publishing</v>
      </c>
      <c r="R2753" t="str">
        <f t="shared" si="255"/>
        <v>children's books</v>
      </c>
      <c r="S2753" s="10">
        <f t="shared" si="256"/>
        <v>41747.553726851853</v>
      </c>
      <c r="T2753" s="10">
        <f t="shared" si="257"/>
        <v>41807.553726851853</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40855.431759259256</v>
      </c>
      <c r="T2754" s="10">
        <f t="shared" si="257"/>
        <v>40895.431759259256</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IF(L2755&lt;1,0,E2755/L2755)</f>
        <v>47.5</v>
      </c>
      <c r="Q2755" t="str">
        <f t="shared" ref="Q2755:Q2818" si="260">LEFT(N2755,SEARCH("/",N2755)-1)</f>
        <v>publishing</v>
      </c>
      <c r="R2755" t="str">
        <f t="shared" ref="R2755:R2818" si="261">RIGHT(N2755,LEN(N2755)-SEARCH("/",N2755))</f>
        <v>children's books</v>
      </c>
      <c r="S2755" s="10">
        <f t="shared" ref="S2755:S2818" si="262">(((J2755/60)/60)/24)+DATE(1970,1,1)+(-8/24)</f>
        <v>41117.567395833328</v>
      </c>
      <c r="T2755" s="10">
        <f t="shared" ref="T2755:T2818" si="263">(((I2755/60)/60)/24)+DATE(1970,1,1)+(-8/24)</f>
        <v>41147.567395833328</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f t="shared" si="259"/>
        <v>0</v>
      </c>
      <c r="Q2756" t="str">
        <f t="shared" si="260"/>
        <v>publishing</v>
      </c>
      <c r="R2756" t="str">
        <f t="shared" si="261"/>
        <v>children's books</v>
      </c>
      <c r="S2756" s="10">
        <f t="shared" si="262"/>
        <v>41863.302673611113</v>
      </c>
      <c r="T2756" s="10">
        <f t="shared" si="263"/>
        <v>41893.302673611113</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42072.457488425927</v>
      </c>
      <c r="T2757" s="10">
        <f t="shared" si="263"/>
        <v>42102.457488425927</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41620.567141203705</v>
      </c>
      <c r="T2758" s="10">
        <f t="shared" si="263"/>
        <v>41650.567141203705</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42573.323287037034</v>
      </c>
      <c r="T2759" s="10">
        <f t="shared" si="263"/>
        <v>42588.323287037034</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42639.10859953703</v>
      </c>
      <c r="T2760" s="10">
        <f t="shared" si="263"/>
        <v>42653.10859953703</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42524.033171296294</v>
      </c>
      <c r="T2761" s="10">
        <f t="shared" si="263"/>
        <v>42567.033171296294</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f t="shared" si="259"/>
        <v>0</v>
      </c>
      <c r="Q2762" t="str">
        <f t="shared" si="260"/>
        <v>publishing</v>
      </c>
      <c r="R2762" t="str">
        <f t="shared" si="261"/>
        <v>children's books</v>
      </c>
      <c r="S2762" s="10">
        <f t="shared" si="262"/>
        <v>41415.127986111111</v>
      </c>
      <c r="T2762" s="10">
        <f t="shared" si="263"/>
        <v>41445.127986111111</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41246.73024305555</v>
      </c>
      <c r="T2763" s="10">
        <f t="shared" si="263"/>
        <v>41276.73024305555</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40926.703645833331</v>
      </c>
      <c r="T2764" s="10">
        <f t="shared" si="263"/>
        <v>40986.661979166667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41373.246342592589</v>
      </c>
      <c r="T2765" s="10">
        <f t="shared" si="263"/>
        <v>41418.246342592589</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41029.958692129629</v>
      </c>
      <c r="T2766" s="10">
        <f t="shared" si="263"/>
        <v>41059.458333333328</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f t="shared" si="259"/>
        <v>0</v>
      </c>
      <c r="Q2767" t="str">
        <f t="shared" si="260"/>
        <v>publishing</v>
      </c>
      <c r="R2767" t="str">
        <f t="shared" si="261"/>
        <v>children's books</v>
      </c>
      <c r="S2767" s="10">
        <f t="shared" si="262"/>
        <v>41194.245694444442</v>
      </c>
      <c r="T2767" s="10">
        <f t="shared" si="263"/>
        <v>41210.245694444442</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40736.334699074068</v>
      </c>
      <c r="T2768" s="10">
        <f t="shared" si="263"/>
        <v>40766.334699074068</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42172.625578703701</v>
      </c>
      <c r="T2769" s="10">
        <f t="shared" si="263"/>
        <v>42232.625578703701</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40967.2815162037</v>
      </c>
      <c r="T2770" s="10">
        <f t="shared" si="263"/>
        <v>40997.239849537036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41745.492939814809</v>
      </c>
      <c r="T2771" s="10">
        <f t="shared" si="263"/>
        <v>41795.492939814809</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41686.371874999997</v>
      </c>
      <c r="T2772" s="10">
        <f t="shared" si="263"/>
        <v>41716.330208333333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f t="shared" si="259"/>
        <v>0</v>
      </c>
      <c r="Q2773" t="str">
        <f t="shared" si="260"/>
        <v>publishing</v>
      </c>
      <c r="R2773" t="str">
        <f t="shared" si="261"/>
        <v>children's books</v>
      </c>
      <c r="S2773" s="10">
        <f t="shared" si="262"/>
        <v>41257.198379629626</v>
      </c>
      <c r="T2773" s="10">
        <f t="shared" si="263"/>
        <v>41306.375</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f t="shared" si="259"/>
        <v>0</v>
      </c>
      <c r="Q2774" t="str">
        <f t="shared" si="260"/>
        <v>publishing</v>
      </c>
      <c r="R2774" t="str">
        <f t="shared" si="261"/>
        <v>children's books</v>
      </c>
      <c r="S2774" s="10">
        <f t="shared" si="262"/>
        <v>41537.535810185182</v>
      </c>
      <c r="T2774" s="10">
        <f t="shared" si="263"/>
        <v>41552.535810185182</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42474.531493055554</v>
      </c>
      <c r="T2775" s="10">
        <f t="shared" si="263"/>
        <v>42484.531493055554</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41310.793148148143</v>
      </c>
      <c r="T2776" s="10">
        <f t="shared" si="263"/>
        <v>41340.793148148143</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40862.680023148147</v>
      </c>
      <c r="T2777" s="10">
        <f t="shared" si="263"/>
        <v>40892.680023148147</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42135.963842592588</v>
      </c>
      <c r="T2778" s="10">
        <f t="shared" si="263"/>
        <v>42166.963842592588</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42172.335694444446</v>
      </c>
      <c r="T2779" s="10">
        <f t="shared" si="263"/>
        <v>42202.335694444446</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41846.644745370366</v>
      </c>
      <c r="T2780" s="10">
        <f t="shared" si="263"/>
        <v>41876.644745370366</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42300.252557870372</v>
      </c>
      <c r="T2781" s="10">
        <f t="shared" si="263"/>
        <v>42330.294224537036</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f t="shared" si="259"/>
        <v>0</v>
      </c>
      <c r="Q2782" t="str">
        <f t="shared" si="260"/>
        <v>publishing</v>
      </c>
      <c r="R2782" t="str">
        <f t="shared" si="261"/>
        <v>children's books</v>
      </c>
      <c r="S2782" s="10">
        <f t="shared" si="262"/>
        <v>42774.114444444444</v>
      </c>
      <c r="T2782" s="10">
        <f t="shared" si="263"/>
        <v>42804.114444444444</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42018.608263888884</v>
      </c>
      <c r="T2783" s="10">
        <f t="shared" si="263"/>
        <v>42046.958333333336</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42026.591643518514</v>
      </c>
      <c r="T2784" s="10">
        <f t="shared" si="263"/>
        <v>42051.874305555553</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42103.201921296299</v>
      </c>
      <c r="T2785" s="10">
        <f t="shared" si="263"/>
        <v>42117.201921296299</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41920.454201388886</v>
      </c>
      <c r="T2786" s="10">
        <f t="shared" si="263"/>
        <v>41941.454201388886</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42557.856099537035</v>
      </c>
      <c r="T2787" s="10">
        <f t="shared" si="263"/>
        <v>42587.541666666664</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41815.235879629625</v>
      </c>
      <c r="T2788" s="10">
        <f t="shared" si="263"/>
        <v>41829.235879629625</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41807.865185185183</v>
      </c>
      <c r="T2789" s="10">
        <f t="shared" si="263"/>
        <v>41837.865185185183</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42550.368553240733</v>
      </c>
      <c r="T2790" s="10">
        <f t="shared" si="263"/>
        <v>42580.368553240733</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42055.679791666662</v>
      </c>
      <c r="T2791" s="10">
        <f t="shared" si="263"/>
        <v>42074.833333333336</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42016.605358796289</v>
      </c>
      <c r="T2792" s="10">
        <f t="shared" si="263"/>
        <v>42046.605358796289</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42591.566655092589</v>
      </c>
      <c r="T2793" s="10">
        <f t="shared" si="263"/>
        <v>42621.833333333336</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42182.897673611107</v>
      </c>
      <c r="T2794" s="10">
        <f t="shared" si="263"/>
        <v>42227.897673611107</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42176.085706018515</v>
      </c>
      <c r="T2795" s="10">
        <f t="shared" si="263"/>
        <v>42206.085706018515</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42416.35832175926</v>
      </c>
      <c r="T2796" s="10">
        <f t="shared" si="263"/>
        <v>42432.458333333336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41780.192604166667</v>
      </c>
      <c r="T2797" s="10">
        <f t="shared" si="263"/>
        <v>41796.625</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41795.194768518515</v>
      </c>
      <c r="T2798" s="10">
        <f t="shared" si="263"/>
        <v>41825.194768518515</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41798.606944444444</v>
      </c>
      <c r="T2799" s="10">
        <f t="shared" si="263"/>
        <v>41828.606944444444</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42201.341678240737</v>
      </c>
      <c r="T2800" s="10">
        <f t="shared" si="263"/>
        <v>42216.333333333336</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42506.93136574074</v>
      </c>
      <c r="T2801" s="10">
        <f t="shared" si="263"/>
        <v>42538.333333333336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41948.219513888886</v>
      </c>
      <c r="T2802" s="10">
        <f t="shared" si="263"/>
        <v>42008.219513888886</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41899.909826388888</v>
      </c>
      <c r="T2803" s="10">
        <f t="shared" si="263"/>
        <v>41922.125</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42192.313738425924</v>
      </c>
      <c r="T2804" s="10">
        <f t="shared" si="263"/>
        <v>42222.313738425924</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42157.732361111113</v>
      </c>
      <c r="T2805" s="10">
        <f t="shared" si="263"/>
        <v>42200.666666666664</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41881.120254629626</v>
      </c>
      <c r="T2806" s="10">
        <f t="shared" si="263"/>
        <v>41911.120254629626</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42213.1721412037</v>
      </c>
      <c r="T2807" s="10">
        <f t="shared" si="263"/>
        <v>42238.1721412037</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42184.933912037035</v>
      </c>
      <c r="T2808" s="10">
        <f t="shared" si="263"/>
        <v>42221.124999999993</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42154.539791666662</v>
      </c>
      <c r="T2809" s="10">
        <f t="shared" si="263"/>
        <v>42184.539791666662</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42208.513136574074</v>
      </c>
      <c r="T2810" s="10">
        <f t="shared" si="263"/>
        <v>42238.513136574074</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42451.163483796299</v>
      </c>
      <c r="T2811" s="10">
        <f t="shared" si="263"/>
        <v>42459.277083333327</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41758.806296296294</v>
      </c>
      <c r="T2812" s="10">
        <f t="shared" si="263"/>
        <v>41790.832638888889</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42028.163229166668</v>
      </c>
      <c r="T2813" s="10">
        <f t="shared" si="263"/>
        <v>42058.163229166668</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42054.410856481474</v>
      </c>
      <c r="T2814" s="10">
        <f t="shared" si="263"/>
        <v>42099.833333333336</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42693.409270833326</v>
      </c>
      <c r="T2815" s="10">
        <f t="shared" si="263"/>
        <v>42718.409270833326</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42103.066145833327</v>
      </c>
      <c r="T2816" s="10">
        <f t="shared" si="263"/>
        <v>42133.066145833327</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42559.443391203698</v>
      </c>
      <c r="T2817" s="10">
        <f t="shared" si="263"/>
        <v>42589.443391203698</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42188.134166666663</v>
      </c>
      <c r="T2818" s="10">
        <f t="shared" si="263"/>
        <v>42218.333333333336</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IF(L2819&lt;1,0,E2819/L2819)</f>
        <v>23.636363636363637</v>
      </c>
      <c r="Q2819" t="str">
        <f t="shared" ref="Q2819:Q2882" si="266">LEFT(N2819,SEARCH("/",N2819)-1)</f>
        <v>theater</v>
      </c>
      <c r="R2819" t="str">
        <f t="shared" ref="R2819:R2882" si="267">RIGHT(N2819,LEN(N2819)-SEARCH("/",N2819))</f>
        <v>plays</v>
      </c>
      <c r="S2819" s="10">
        <f t="shared" ref="S2819:S2882" si="268">(((J2819/60)/60)/24)+DATE(1970,1,1)+(-8/24)</f>
        <v>42023.30164351852</v>
      </c>
      <c r="T2819" s="10">
        <f t="shared" ref="T2819:T2882" si="269">(((I2819/60)/60)/24)+DATE(1970,1,1)+(-8/24)</f>
        <v>42063.30164351852</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42250.264884259253</v>
      </c>
      <c r="T2820" s="10">
        <f t="shared" si="269"/>
        <v>42270.264884259253</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42139.192233796297</v>
      </c>
      <c r="T2821" s="10">
        <f t="shared" si="269"/>
        <v>42169.192233796297</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42401.277650462966</v>
      </c>
      <c r="T2822" s="10">
        <f t="shared" si="269"/>
        <v>42425.666666666664</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41875.589525462965</v>
      </c>
      <c r="T2823" s="10">
        <f t="shared" si="269"/>
        <v>41905.589525462965</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42060.350601851846</v>
      </c>
      <c r="T2824" s="10">
        <f t="shared" si="269"/>
        <v>42090.308935185189</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42066.678310185183</v>
      </c>
      <c r="T2825" s="10">
        <f t="shared" si="269"/>
        <v>42094.624305555553</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42135.9374537037</v>
      </c>
      <c r="T2826" s="10">
        <f t="shared" si="269"/>
        <v>42167.738194444442</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42312.459328703706</v>
      </c>
      <c r="T2827" s="10">
        <f t="shared" si="269"/>
        <v>42342.459328703706</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42170.701527777775</v>
      </c>
      <c r="T2828" s="10">
        <f t="shared" si="269"/>
        <v>42194.958333333336</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42494.350300925922</v>
      </c>
      <c r="T2829" s="10">
        <f t="shared" si="269"/>
        <v>42524.354166666664</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42253.931354166663</v>
      </c>
      <c r="T2830" s="10">
        <f t="shared" si="269"/>
        <v>42279.624999999993</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42495.100902777776</v>
      </c>
      <c r="T2831" s="10">
        <f t="shared" si="269"/>
        <v>42523.100902777776</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41758.506342592591</v>
      </c>
      <c r="T2832" s="10">
        <f t="shared" si="269"/>
        <v>41770.832638888889</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42171.491550925923</v>
      </c>
      <c r="T2833" s="10">
        <f t="shared" si="269"/>
        <v>42201.491550925923</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41938.376087962963</v>
      </c>
      <c r="T2834" s="10">
        <f t="shared" si="269"/>
        <v>41966.583333333336</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42267.794363425921</v>
      </c>
      <c r="T2835" s="10">
        <f t="shared" si="269"/>
        <v>42287.749999999993</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42019.626504629625</v>
      </c>
      <c r="T2836" s="10">
        <f t="shared" si="269"/>
        <v>42034.626504629625</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42313.370567129627</v>
      </c>
      <c r="T2837" s="10">
        <f t="shared" si="269"/>
        <v>42342.666666666664</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42745.928449074076</v>
      </c>
      <c r="T2838" s="10">
        <f t="shared" si="269"/>
        <v>42783.874305555553</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42307.575046296297</v>
      </c>
      <c r="T2839" s="10">
        <f t="shared" si="269"/>
        <v>42347.616712962961</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41842.274259259255</v>
      </c>
      <c r="T2840" s="10">
        <f t="shared" si="269"/>
        <v>41864.583333333328</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41852.906874999993</v>
      </c>
      <c r="T2841" s="10">
        <f t="shared" si="269"/>
        <v>41875.874305555553</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42059.702303240738</v>
      </c>
      <c r="T2842" s="10">
        <f t="shared" si="269"/>
        <v>42081.374999999993</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42291.40621527777</v>
      </c>
      <c r="T2843" s="10">
        <f t="shared" si="269"/>
        <v>42351.447881944441</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f t="shared" si="265"/>
        <v>0</v>
      </c>
      <c r="Q2844" t="str">
        <f t="shared" si="266"/>
        <v>theater</v>
      </c>
      <c r="R2844" t="str">
        <f t="shared" si="267"/>
        <v>plays</v>
      </c>
      <c r="S2844" s="10">
        <f t="shared" si="268"/>
        <v>41784.619155092587</v>
      </c>
      <c r="T2844" s="10">
        <f t="shared" si="269"/>
        <v>41811.125</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f t="shared" si="265"/>
        <v>0</v>
      </c>
      <c r="Q2845" t="str">
        <f t="shared" si="266"/>
        <v>theater</v>
      </c>
      <c r="R2845" t="str">
        <f t="shared" si="267"/>
        <v>plays</v>
      </c>
      <c r="S2845" s="10">
        <f t="shared" si="268"/>
        <v>42492.404513888883</v>
      </c>
      <c r="T2845" s="10">
        <f t="shared" si="269"/>
        <v>42533.833333333336</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42709.212731481479</v>
      </c>
      <c r="T2846" s="10">
        <f t="shared" si="269"/>
        <v>42739.212731481479</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42102.683252314811</v>
      </c>
      <c r="T2847" s="10">
        <f t="shared" si="269"/>
        <v>42162.683252314811</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f t="shared" si="265"/>
        <v>0</v>
      </c>
      <c r="Q2848" t="str">
        <f t="shared" si="266"/>
        <v>theater</v>
      </c>
      <c r="R2848" t="str">
        <f t="shared" si="267"/>
        <v>plays</v>
      </c>
      <c r="S2848" s="10">
        <f t="shared" si="268"/>
        <v>42108.358726851853</v>
      </c>
      <c r="T2848" s="10">
        <f t="shared" si="269"/>
        <v>42153.358726851853</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f t="shared" si="265"/>
        <v>0</v>
      </c>
      <c r="Q2849" t="str">
        <f t="shared" si="266"/>
        <v>theater</v>
      </c>
      <c r="R2849" t="str">
        <f t="shared" si="267"/>
        <v>plays</v>
      </c>
      <c r="S2849" s="10">
        <f t="shared" si="268"/>
        <v>42453.472974537035</v>
      </c>
      <c r="T2849" s="10">
        <f t="shared" si="269"/>
        <v>42513.472974537035</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42123.315497685187</v>
      </c>
      <c r="T2850" s="10">
        <f t="shared" si="269"/>
        <v>42153.315497685187</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42453.094907407409</v>
      </c>
      <c r="T2851" s="10">
        <f t="shared" si="269"/>
        <v>42483.094907407409</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41857.673738425925</v>
      </c>
      <c r="T2852" s="10">
        <f t="shared" si="269"/>
        <v>41887.673738425925</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f t="shared" si="265"/>
        <v>0</v>
      </c>
      <c r="Q2853" t="str">
        <f t="shared" si="266"/>
        <v>theater</v>
      </c>
      <c r="R2853" t="str">
        <f t="shared" si="267"/>
        <v>plays</v>
      </c>
      <c r="S2853" s="10">
        <f t="shared" si="268"/>
        <v>42389.669317129628</v>
      </c>
      <c r="T2853" s="10">
        <f t="shared" si="269"/>
        <v>42398.636805555558</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41780.711840277778</v>
      </c>
      <c r="T2854" s="10">
        <f t="shared" si="269"/>
        <v>41810.711840277778</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f t="shared" si="265"/>
        <v>0</v>
      </c>
      <c r="Q2855" t="str">
        <f t="shared" si="266"/>
        <v>theater</v>
      </c>
      <c r="R2855" t="str">
        <f t="shared" si="267"/>
        <v>plays</v>
      </c>
      <c r="S2855" s="10">
        <f t="shared" si="268"/>
        <v>41835.85760416666</v>
      </c>
      <c r="T2855" s="10">
        <f t="shared" si="269"/>
        <v>41895.85760416666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42111.383321759255</v>
      </c>
      <c r="T2856" s="10">
        <f t="shared" si="269"/>
        <v>42131.383321759255</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42369.674432870372</v>
      </c>
      <c r="T2857" s="10">
        <f t="shared" si="269"/>
        <v>42398.648611111108</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42164.704247685186</v>
      </c>
      <c r="T2858" s="10">
        <f t="shared" si="269"/>
        <v>42224.56527777778</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42726.586747685178</v>
      </c>
      <c r="T2859" s="10">
        <f t="shared" si="269"/>
        <v>42786.416666666664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f t="shared" si="265"/>
        <v>0</v>
      </c>
      <c r="Q2860" t="str">
        <f t="shared" si="266"/>
        <v>theater</v>
      </c>
      <c r="R2860" t="str">
        <f t="shared" si="267"/>
        <v>plays</v>
      </c>
      <c r="S2860" s="10">
        <f t="shared" si="268"/>
        <v>41954.211747685178</v>
      </c>
      <c r="T2860" s="10">
        <f t="shared" si="269"/>
        <v>41978.144444444442</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42233.028981481482</v>
      </c>
      <c r="T2861" s="10">
        <f t="shared" si="269"/>
        <v>42293.028981481482</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42480.467314814807</v>
      </c>
      <c r="T2862" s="10">
        <f t="shared" si="269"/>
        <v>42540.467314814807</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42257.2575</v>
      </c>
      <c r="T2863" s="10">
        <f t="shared" si="269"/>
        <v>42271.2575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41784.456354166665</v>
      </c>
      <c r="T2864" s="10">
        <f t="shared" si="269"/>
        <v>41814.456354166665</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41831.34170138889</v>
      </c>
      <c r="T2865" s="10">
        <f t="shared" si="269"/>
        <v>41891.34170138889</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42172.280173611107</v>
      </c>
      <c r="T2866" s="10">
        <f t="shared" si="269"/>
        <v>42202.220833333333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f t="shared" si="265"/>
        <v>0</v>
      </c>
      <c r="Q2867" t="str">
        <f t="shared" si="266"/>
        <v>theater</v>
      </c>
      <c r="R2867" t="str">
        <f t="shared" si="267"/>
        <v>plays</v>
      </c>
      <c r="S2867" s="10">
        <f t="shared" si="268"/>
        <v>41949.780775462961</v>
      </c>
      <c r="T2867" s="10">
        <f t="shared" si="269"/>
        <v>42009.780775462961</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42627.621770833335</v>
      </c>
      <c r="T2868" s="10">
        <f t="shared" si="269"/>
        <v>42657.583333333336</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42530.861944444441</v>
      </c>
      <c r="T2869" s="10">
        <f t="shared" si="269"/>
        <v>42554.833333333336</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42618.493680555555</v>
      </c>
      <c r="T2870" s="10">
        <f t="shared" si="269"/>
        <v>42648.493680555555</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42540.260196759256</v>
      </c>
      <c r="T2871" s="10">
        <f t="shared" si="269"/>
        <v>42570.260196759256</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41745.856076388889</v>
      </c>
      <c r="T2872" s="10">
        <f t="shared" si="269"/>
        <v>41775.856076388889</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41974.405243055553</v>
      </c>
      <c r="T2873" s="10">
        <f t="shared" si="269"/>
        <v>41994.405243055553</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f t="shared" si="265"/>
        <v>0</v>
      </c>
      <c r="Q2874" t="str">
        <f t="shared" si="266"/>
        <v>theater</v>
      </c>
      <c r="R2874" t="str">
        <f t="shared" si="267"/>
        <v>plays</v>
      </c>
      <c r="S2874" s="10">
        <f t="shared" si="268"/>
        <v>42114.782847222225</v>
      </c>
      <c r="T2874" s="10">
        <f t="shared" si="269"/>
        <v>42174.782847222225</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42002.484155092585</v>
      </c>
      <c r="T2875" s="10">
        <f t="shared" si="269"/>
        <v>42032.484155092585</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42722.511412037034</v>
      </c>
      <c r="T2876" s="10">
        <f t="shared" si="269"/>
        <v>42752.511412037034</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42464.795057870368</v>
      </c>
      <c r="T2877" s="10">
        <f t="shared" si="269"/>
        <v>42494.795057870368</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f t="shared" si="265"/>
        <v>0</v>
      </c>
      <c r="Q2878" t="str">
        <f t="shared" si="266"/>
        <v>theater</v>
      </c>
      <c r="R2878" t="str">
        <f t="shared" si="267"/>
        <v>plays</v>
      </c>
      <c r="S2878" s="10">
        <f t="shared" si="268"/>
        <v>42171.410636574066</v>
      </c>
      <c r="T2878" s="10">
        <f t="shared" si="269"/>
        <v>42201.410636574066</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42672.621805555551</v>
      </c>
      <c r="T2879" s="10">
        <f t="shared" si="269"/>
        <v>42704.374999999993</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42128.282349537032</v>
      </c>
      <c r="T2880" s="10">
        <f t="shared" si="269"/>
        <v>42188.282349537032</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42359.391909722217</v>
      </c>
      <c r="T2881" s="10">
        <f t="shared" si="269"/>
        <v>42389.391909722217</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42192.57236111111</v>
      </c>
      <c r="T2882" s="10">
        <f t="shared" si="269"/>
        <v>42236.378472222219</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f t="shared" ref="P2883:P2946" si="271">IF(L2883&lt;1,0,E2883/L2883)</f>
        <v>0</v>
      </c>
      <c r="Q2883" t="str">
        <f t="shared" ref="Q2883:Q2946" si="272">LEFT(N2883,SEARCH("/",N2883)-1)</f>
        <v>theater</v>
      </c>
      <c r="R2883" t="str">
        <f t="shared" ref="R2883:R2946" si="273">RIGHT(N2883,LEN(N2883)-SEARCH("/",N2883))</f>
        <v>plays</v>
      </c>
      <c r="S2883" s="10">
        <f t="shared" ref="S2883:S2946" si="274">(((J2883/60)/60)/24)+DATE(1970,1,1)+(-8/24)</f>
        <v>41916.264305555553</v>
      </c>
      <c r="T2883" s="10">
        <f t="shared" ref="T2883:T2946" si="275">(((I2883/60)/60)/24)+DATE(1970,1,1)+(-8/24)</f>
        <v>41976.305972222217</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42461.262939814813</v>
      </c>
      <c r="T2884" s="10">
        <f t="shared" si="275"/>
        <v>42491.262939814813</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42370.569872685184</v>
      </c>
      <c r="T2885" s="10">
        <f t="shared" si="275"/>
        <v>42405.874305555553</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41948.393923611111</v>
      </c>
      <c r="T2886" s="10">
        <f t="shared" si="275"/>
        <v>41978.393923611111</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42046.743067129624</v>
      </c>
      <c r="T2887" s="10">
        <f t="shared" si="275"/>
        <v>42076.70140046296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42261.299583333333</v>
      </c>
      <c r="T2888" s="10">
        <f t="shared" si="275"/>
        <v>42265.832638888889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41985.094027777777</v>
      </c>
      <c r="T2889" s="10">
        <f t="shared" si="275"/>
        <v>42015.094027777777</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f t="shared" si="271"/>
        <v>0</v>
      </c>
      <c r="Q2890" t="str">
        <f t="shared" si="272"/>
        <v>theater</v>
      </c>
      <c r="R2890" t="str">
        <f t="shared" si="273"/>
        <v>plays</v>
      </c>
      <c r="S2890" s="10">
        <f t="shared" si="274"/>
        <v>41922.201851851853</v>
      </c>
      <c r="T2890" s="10">
        <f t="shared" si="275"/>
        <v>41929.874305555553</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41850.529918981476</v>
      </c>
      <c r="T2891" s="10">
        <f t="shared" si="275"/>
        <v>41880.529918981476</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41831.409629629627</v>
      </c>
      <c r="T2892" s="10">
        <f t="shared" si="275"/>
        <v>41859.791666666664</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42415.550092592595</v>
      </c>
      <c r="T2893" s="10">
        <f t="shared" si="275"/>
        <v>42475.508425925924</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41869.380833333329</v>
      </c>
      <c r="T2894" s="10">
        <f t="shared" si="275"/>
        <v>41876.541666666664</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41953.439756944441</v>
      </c>
      <c r="T2895" s="10">
        <f t="shared" si="275"/>
        <v>42012.749999999993</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f t="shared" si="271"/>
        <v>0</v>
      </c>
      <c r="Q2896" t="str">
        <f t="shared" si="272"/>
        <v>theater</v>
      </c>
      <c r="R2896" t="str">
        <f t="shared" si="273"/>
        <v>plays</v>
      </c>
      <c r="S2896" s="10">
        <f t="shared" si="274"/>
        <v>42037.652951388889</v>
      </c>
      <c r="T2896" s="10">
        <f t="shared" si="275"/>
        <v>42097.611284722218</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41811.222129629627</v>
      </c>
      <c r="T2897" s="10">
        <f t="shared" si="275"/>
        <v>41812.541666666664</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42701.575474537036</v>
      </c>
      <c r="T2898" s="10">
        <f t="shared" si="275"/>
        <v>42715.916666666664</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42258.313171296293</v>
      </c>
      <c r="T2899" s="10">
        <f t="shared" si="275"/>
        <v>42288.311863425923</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42278.331631944442</v>
      </c>
      <c r="T2900" s="10">
        <f t="shared" si="275"/>
        <v>42308.331631944442</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f t="shared" si="271"/>
        <v>0</v>
      </c>
      <c r="Q2901" t="str">
        <f t="shared" si="272"/>
        <v>theater</v>
      </c>
      <c r="R2901" t="str">
        <f t="shared" si="273"/>
        <v>plays</v>
      </c>
      <c r="S2901" s="10">
        <f t="shared" si="274"/>
        <v>42514.744884259257</v>
      </c>
      <c r="T2901" s="10">
        <f t="shared" si="275"/>
        <v>42574.744884259257</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41829.900833333333</v>
      </c>
      <c r="T2902" s="10">
        <f t="shared" si="275"/>
        <v>41859.900833333333</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41982.571053240739</v>
      </c>
      <c r="T2903" s="10">
        <f t="shared" si="275"/>
        <v>42042.571053240739</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42210.106435185182</v>
      </c>
      <c r="T2904" s="10">
        <f t="shared" si="275"/>
        <v>42240.106435185182</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42195.83354166666</v>
      </c>
      <c r="T2905" s="10">
        <f t="shared" si="275"/>
        <v>42255.83354166666</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41940.634618055556</v>
      </c>
      <c r="T2906" s="10">
        <f t="shared" si="275"/>
        <v>41952.166666666664</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42605.723530092589</v>
      </c>
      <c r="T2907" s="10">
        <f t="shared" si="275"/>
        <v>42619.723530092589</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42199.315578703703</v>
      </c>
      <c r="T2908" s="10">
        <f t="shared" si="275"/>
        <v>42216.708333333336</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42444.544409722213</v>
      </c>
      <c r="T2909" s="10">
        <f t="shared" si="275"/>
        <v>42504.544409722213</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42499.398368055547</v>
      </c>
      <c r="T2910" s="10">
        <f t="shared" si="275"/>
        <v>42529.398368055547</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41928.932881944442</v>
      </c>
      <c r="T2911" s="10">
        <f t="shared" si="275"/>
        <v>41968.490277777775</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42107.507951388885</v>
      </c>
      <c r="T2912" s="10">
        <f t="shared" si="275"/>
        <v>42167.507951388885</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42142.435486111113</v>
      </c>
      <c r="T2913" s="10">
        <f t="shared" si="275"/>
        <v>42182.435486111113</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42353.798310185179</v>
      </c>
      <c r="T2914" s="10">
        <f t="shared" si="275"/>
        <v>42383.798310185179</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41828.589571759258</v>
      </c>
      <c r="T2915" s="10">
        <f t="shared" si="275"/>
        <v>41888.589571759258</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42017.574004629627</v>
      </c>
      <c r="T2916" s="10">
        <f t="shared" si="275"/>
        <v>42077.532337962963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42415.064699074072</v>
      </c>
      <c r="T2917" s="10">
        <f t="shared" si="275"/>
        <v>42445.0230324074</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41755.143391203703</v>
      </c>
      <c r="T2918" s="10">
        <f t="shared" si="275"/>
        <v>41778.143391203703</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42244.901006944441</v>
      </c>
      <c r="T2919" s="10">
        <f t="shared" si="275"/>
        <v>42262.901006944441</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42278.296377314815</v>
      </c>
      <c r="T2920" s="10">
        <f t="shared" si="275"/>
        <v>42306.296377314815</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41826.286215277774</v>
      </c>
      <c r="T2921" s="10">
        <f t="shared" si="275"/>
        <v>41856.286215277774</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42058.459143518521</v>
      </c>
      <c r="T2922" s="10">
        <f t="shared" si="275"/>
        <v>42088.41747685185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41877.553287037037</v>
      </c>
      <c r="T2923" s="10">
        <f t="shared" si="275"/>
        <v>41907.553287037037</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42097.540821759256</v>
      </c>
      <c r="T2924" s="10">
        <f t="shared" si="275"/>
        <v>42142.540821759256</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42012.819201388884</v>
      </c>
      <c r="T2925" s="10">
        <f t="shared" si="275"/>
        <v>42027.791666666664</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42103.223495370366</v>
      </c>
      <c r="T2926" s="10">
        <f t="shared" si="275"/>
        <v>42132.832638888889</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41863.250787037032</v>
      </c>
      <c r="T2927" s="10">
        <f t="shared" si="275"/>
        <v>41893.250787037032</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42044.432627314811</v>
      </c>
      <c r="T2928" s="10">
        <f t="shared" si="275"/>
        <v>42058.432627314811</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41806.335983796293</v>
      </c>
      <c r="T2929" s="10">
        <f t="shared" si="275"/>
        <v>41834.875</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42403.664884259262</v>
      </c>
      <c r="T2930" s="10">
        <f t="shared" si="275"/>
        <v>42433.664884259262</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41754.230995370366</v>
      </c>
      <c r="T2931" s="10">
        <f t="shared" si="275"/>
        <v>41784.230995370366</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42101.250740740739</v>
      </c>
      <c r="T2932" s="10">
        <f t="shared" si="275"/>
        <v>42131.250740740739</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41871.957905092589</v>
      </c>
      <c r="T2933" s="10">
        <f t="shared" si="275"/>
        <v>41896.922222222223</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42024.831446759257</v>
      </c>
      <c r="T2934" s="10">
        <f t="shared" si="275"/>
        <v>42056.124999999993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42495.623298611106</v>
      </c>
      <c r="T2935" s="10">
        <f t="shared" si="275"/>
        <v>42525.623298611106</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41775.302824074075</v>
      </c>
      <c r="T2936" s="10">
        <f t="shared" si="275"/>
        <v>41805.302824074075</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42553.250092592592</v>
      </c>
      <c r="T2937" s="10">
        <f t="shared" si="275"/>
        <v>42611.374999999993</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41912.317395833328</v>
      </c>
      <c r="T2938" s="10">
        <f t="shared" si="275"/>
        <v>41924.874305555553</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41803.123993055553</v>
      </c>
      <c r="T2939" s="10">
        <f t="shared" si="275"/>
        <v>41833.123993055553</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42004.370532407404</v>
      </c>
      <c r="T2940" s="10">
        <f t="shared" si="275"/>
        <v>42034.370532407404</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41845.47583333333</v>
      </c>
      <c r="T2941" s="10">
        <f t="shared" si="275"/>
        <v>41878.708333333328</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41982.440023148149</v>
      </c>
      <c r="T2942" s="10">
        <f t="shared" si="275"/>
        <v>42022.440023148149</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42034.626793981479</v>
      </c>
      <c r="T2943" s="10">
        <f t="shared" si="275"/>
        <v>42064.626793981479</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42334.470590277771</v>
      </c>
      <c r="T2944" s="10">
        <f t="shared" si="275"/>
        <v>42354.512499999997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f t="shared" si="271"/>
        <v>0</v>
      </c>
      <c r="Q2945" t="str">
        <f t="shared" si="272"/>
        <v>theater</v>
      </c>
      <c r="R2945" t="str">
        <f t="shared" si="273"/>
        <v>spaces</v>
      </c>
      <c r="S2945" s="10">
        <f t="shared" si="274"/>
        <v>42076.796064814807</v>
      </c>
      <c r="T2945" s="10">
        <f t="shared" si="275"/>
        <v>42106.796064814807</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42132.580995370365</v>
      </c>
      <c r="T2946" s="10">
        <f t="shared" si="275"/>
        <v>42162.580995370365</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f t="shared" ref="P2947:P3010" si="277">IF(L2947&lt;1,0,E2947/L2947)</f>
        <v>0</v>
      </c>
      <c r="Q2947" t="str">
        <f t="shared" ref="Q2947:Q3010" si="278">LEFT(N2947,SEARCH("/",N2947)-1)</f>
        <v>theater</v>
      </c>
      <c r="R2947" t="str">
        <f t="shared" ref="R2947:R3010" si="279">RIGHT(N2947,LEN(N2947)-SEARCH("/",N2947))</f>
        <v>spaces</v>
      </c>
      <c r="S2947" s="10">
        <f t="shared" ref="S2947:S3010" si="280">(((J2947/60)/60)/24)+DATE(1970,1,1)+(-8/24)</f>
        <v>42117.806250000001</v>
      </c>
      <c r="T2947" s="10">
        <f t="shared" ref="T2947:T3010" si="281">(((I2947/60)/60)/24)+DATE(1970,1,1)+(-8/24)</f>
        <v>42147.806250000001</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42567.197824074072</v>
      </c>
      <c r="T2948" s="10">
        <f t="shared" si="281"/>
        <v>42597.197824074072</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42649.228784722225</v>
      </c>
      <c r="T2949" s="10">
        <f t="shared" si="281"/>
        <v>42698.382638888892</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42097.315891203696</v>
      </c>
      <c r="T2950" s="10">
        <f t="shared" si="281"/>
        <v>42157.315891203696</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42297.48978009259</v>
      </c>
      <c r="T2951" s="10">
        <f t="shared" si="281"/>
        <v>42327.531446759262</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f t="shared" si="277"/>
        <v>0</v>
      </c>
      <c r="Q2952" t="str">
        <f t="shared" si="278"/>
        <v>theater</v>
      </c>
      <c r="R2952" t="str">
        <f t="shared" si="279"/>
        <v>spaces</v>
      </c>
      <c r="S2952" s="10">
        <f t="shared" si="280"/>
        <v>42362.031851851854</v>
      </c>
      <c r="T2952" s="10">
        <f t="shared" si="281"/>
        <v>42392.031851851854</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41872.469594907401</v>
      </c>
      <c r="T2953" s="10">
        <f t="shared" si="281"/>
        <v>41917.469594907401</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42628.356932870367</v>
      </c>
      <c r="T2954" s="10">
        <f t="shared" si="281"/>
        <v>42659.833333333336</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42255.458576388883</v>
      </c>
      <c r="T2955" s="10">
        <f t="shared" si="281"/>
        <v>42285.458576388883</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f t="shared" si="277"/>
        <v>0</v>
      </c>
      <c r="Q2956" t="str">
        <f t="shared" si="278"/>
        <v>theater</v>
      </c>
      <c r="R2956" t="str">
        <f t="shared" si="279"/>
        <v>spaces</v>
      </c>
      <c r="S2956" s="10">
        <f t="shared" si="280"/>
        <v>42790.250034722216</v>
      </c>
      <c r="T2956" s="10">
        <f t="shared" si="281"/>
        <v>42810.208368055559</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42141.407974537033</v>
      </c>
      <c r="T2957" s="10">
        <f t="shared" si="281"/>
        <v>42171.407974537033</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42464.625578703701</v>
      </c>
      <c r="T2958" s="10">
        <f t="shared" si="281"/>
        <v>42494.625578703701</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42030.67791666666</v>
      </c>
      <c r="T2959" s="10">
        <f t="shared" si="281"/>
        <v>42090.636249999996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f t="shared" si="277"/>
        <v>0</v>
      </c>
      <c r="Q2960" t="str">
        <f t="shared" si="278"/>
        <v>theater</v>
      </c>
      <c r="R2960" t="str">
        <f t="shared" si="279"/>
        <v>spaces</v>
      </c>
      <c r="S2960" s="10">
        <f t="shared" si="280"/>
        <v>42438.445798611108</v>
      </c>
      <c r="T2960" s="10">
        <f t="shared" si="281"/>
        <v>42498.404131944444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f t="shared" si="277"/>
        <v>0</v>
      </c>
      <c r="Q2961" t="str">
        <f t="shared" si="278"/>
        <v>theater</v>
      </c>
      <c r="R2961" t="str">
        <f t="shared" si="279"/>
        <v>spaces</v>
      </c>
      <c r="S2961" s="10">
        <f t="shared" si="280"/>
        <v>42497.675057870372</v>
      </c>
      <c r="T2961" s="10">
        <f t="shared" si="281"/>
        <v>42527.675057870372</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f t="shared" si="277"/>
        <v>0</v>
      </c>
      <c r="Q2962" t="str">
        <f t="shared" si="278"/>
        <v>theater</v>
      </c>
      <c r="R2962" t="str">
        <f t="shared" si="279"/>
        <v>spaces</v>
      </c>
      <c r="S2962" s="10">
        <f t="shared" si="280"/>
        <v>41863.42387731481</v>
      </c>
      <c r="T2962" s="10">
        <f t="shared" si="281"/>
        <v>41893.42387731481</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42060.879155092589</v>
      </c>
      <c r="T2963" s="10">
        <f t="shared" si="281"/>
        <v>42088.833333333336</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42035.910949074074</v>
      </c>
      <c r="T2964" s="10">
        <f t="shared" si="281"/>
        <v>42063.957638888889</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42157.13685185185</v>
      </c>
      <c r="T2965" s="10">
        <f t="shared" si="281"/>
        <v>42187.13685185185</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41827.576608796291</v>
      </c>
      <c r="T2966" s="10">
        <f t="shared" si="281"/>
        <v>41857.563888888886</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42162.396215277775</v>
      </c>
      <c r="T2967" s="10">
        <f t="shared" si="281"/>
        <v>42192.396215277775</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42233.405231481483</v>
      </c>
      <c r="T2968" s="10">
        <f t="shared" si="281"/>
        <v>42263.405231481483</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42041.864490740736</v>
      </c>
      <c r="T2969" s="10">
        <f t="shared" si="281"/>
        <v>42071.822824074072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42585.190509259257</v>
      </c>
      <c r="T2970" s="10">
        <f t="shared" si="281"/>
        <v>42598.832638888889</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42097.453159722216</v>
      </c>
      <c r="T2971" s="10">
        <f t="shared" si="281"/>
        <v>42127.618750000001</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41808.336238425924</v>
      </c>
      <c r="T2972" s="10">
        <f t="shared" si="281"/>
        <v>41838.336238425924</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41852.324976851851</v>
      </c>
      <c r="T2973" s="10">
        <f t="shared" si="281"/>
        <v>41882.324976851851</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42693.77685185185</v>
      </c>
      <c r="T2974" s="10">
        <f t="shared" si="281"/>
        <v>42708.708333333336</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42341.485046296293</v>
      </c>
      <c r="T2975" s="10">
        <f t="shared" si="281"/>
        <v>42369.833333333336</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41879.727673611109</v>
      </c>
      <c r="T2976" s="10">
        <f t="shared" si="281"/>
        <v>41907.732638888883</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41941.350532407407</v>
      </c>
      <c r="T2977" s="10">
        <f t="shared" si="281"/>
        <v>41969.791666666664</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42425.397337962961</v>
      </c>
      <c r="T2978" s="10">
        <f t="shared" si="281"/>
        <v>42442.166666666664</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42026.547847222224</v>
      </c>
      <c r="T2979" s="10">
        <f t="shared" si="281"/>
        <v>42085.759722222218</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41922.307256944441</v>
      </c>
      <c r="T2980" s="10">
        <f t="shared" si="281"/>
        <v>41931.915972222218</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41993.491006944438</v>
      </c>
      <c r="T2981" s="10">
        <f t="shared" si="281"/>
        <v>42009.916666666664</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42219.58252314815</v>
      </c>
      <c r="T2982" s="10">
        <f t="shared" si="281"/>
        <v>42239.749999999993</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42225.226342592585</v>
      </c>
      <c r="T2983" s="10">
        <f t="shared" si="281"/>
        <v>42270.226342592585</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42381.353506944441</v>
      </c>
      <c r="T2984" s="10">
        <f t="shared" si="281"/>
        <v>42411.353506944441</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41894.299027777779</v>
      </c>
      <c r="T2985" s="10">
        <f t="shared" si="281"/>
        <v>41954.340694444443</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42575.945381944439</v>
      </c>
      <c r="T2986" s="10">
        <f t="shared" si="281"/>
        <v>42605.945381944439</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42654.640370370362</v>
      </c>
      <c r="T2987" s="10">
        <f t="shared" si="281"/>
        <v>42673.833333333336</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42431.16673611111</v>
      </c>
      <c r="T2988" s="10">
        <f t="shared" si="281"/>
        <v>42491.125069444439</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42626.973969907405</v>
      </c>
      <c r="T2989" s="10">
        <f t="shared" si="281"/>
        <v>42655.666666666664</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42511.028715277782</v>
      </c>
      <c r="T2990" s="10">
        <f t="shared" si="281"/>
        <v>42541.028715277782</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42336.687060185184</v>
      </c>
      <c r="T2991" s="10">
        <f t="shared" si="281"/>
        <v>42358.874305555553</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42341.240972222215</v>
      </c>
      <c r="T2992" s="10">
        <f t="shared" si="281"/>
        <v>42376.240972222215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42740.503819444442</v>
      </c>
      <c r="T2993" s="10">
        <f t="shared" si="281"/>
        <v>42762.503819444442</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42622.434143518512</v>
      </c>
      <c r="T2994" s="10">
        <f t="shared" si="281"/>
        <v>42652.434143518512</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42390.50540509259</v>
      </c>
      <c r="T2995" s="10">
        <f t="shared" si="281"/>
        <v>42420.50540509259</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41885.145509259259</v>
      </c>
      <c r="T2996" s="10">
        <f t="shared" si="281"/>
        <v>41915.145509259259</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42724.331840277773</v>
      </c>
      <c r="T2997" s="10">
        <f t="shared" si="281"/>
        <v>42754.331840277773</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42090.57916666667</v>
      </c>
      <c r="T2998" s="10">
        <f t="shared" si="281"/>
        <v>42150.57916666667</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42775.400381944441</v>
      </c>
      <c r="T2999" s="10">
        <f t="shared" si="281"/>
        <v>42792.874305555553</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41777.860289351847</v>
      </c>
      <c r="T3000" s="10">
        <f t="shared" si="281"/>
        <v>41805.850694444445</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42780.406944444439</v>
      </c>
      <c r="T3001" s="10">
        <f t="shared" si="281"/>
        <v>42794.749999999993</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42752.49386574074</v>
      </c>
      <c r="T3002" s="10">
        <f t="shared" si="281"/>
        <v>42766.416666666664</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42534.562291666669</v>
      </c>
      <c r="T3003" s="10">
        <f t="shared" si="281"/>
        <v>42564.562291666669</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41239.502916666665</v>
      </c>
      <c r="T3004" s="10">
        <f t="shared" si="281"/>
        <v>41269.502916666665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42398.515925925924</v>
      </c>
      <c r="T3005" s="10">
        <f t="shared" si="281"/>
        <v>42429.915972222218</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41928.547731481478</v>
      </c>
      <c r="T3006" s="10">
        <f t="shared" si="281"/>
        <v>41958.589398148142</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41888.341493055552</v>
      </c>
      <c r="T3007" s="10">
        <f t="shared" si="281"/>
        <v>41918.341493055552</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41957.423506944448</v>
      </c>
      <c r="T3008" s="10">
        <f t="shared" si="281"/>
        <v>41987.423506944448</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42097.882905092592</v>
      </c>
      <c r="T3009" s="10">
        <f t="shared" si="281"/>
        <v>42118.882905092592</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42359.878692129627</v>
      </c>
      <c r="T3010" s="10">
        <f t="shared" si="281"/>
        <v>42389.878692129627</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IF(L3011&lt;1,0,E3011/L3011)</f>
        <v>233.8984375</v>
      </c>
      <c r="Q3011" t="str">
        <f t="shared" ref="Q3011:Q3074" si="284">LEFT(N3011,SEARCH("/",N3011)-1)</f>
        <v>theater</v>
      </c>
      <c r="R3011" t="str">
        <f t="shared" ref="R3011:R3074" si="285">RIGHT(N3011,LEN(N3011)-SEARCH("/",N3011))</f>
        <v>spaces</v>
      </c>
      <c r="S3011" s="10">
        <f t="shared" ref="S3011:S3074" si="286">(((J3011/60)/60)/24)+DATE(1970,1,1)+(-8/24)</f>
        <v>41939.236574074072</v>
      </c>
      <c r="T3011" s="10">
        <f t="shared" ref="T3011:T3074" si="287">(((I3011/60)/60)/24)+DATE(1970,1,1)+(-8/24)</f>
        <v>41969.278240740743</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41996.499062499999</v>
      </c>
      <c r="T3012" s="10">
        <f t="shared" si="287"/>
        <v>42056.499062499999</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42334.135601851849</v>
      </c>
      <c r="T3013" s="10">
        <f t="shared" si="287"/>
        <v>42361.624305555553</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42024.369560185187</v>
      </c>
      <c r="T3014" s="10">
        <f t="shared" si="287"/>
        <v>42045.369560185187</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42146.502881944441</v>
      </c>
      <c r="T3015" s="10">
        <f t="shared" si="287"/>
        <v>42176.502881944441</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41919.790277777778</v>
      </c>
      <c r="T3016" s="10">
        <f t="shared" si="287"/>
        <v>41947.875</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41785.393958333334</v>
      </c>
      <c r="T3017" s="10">
        <f t="shared" si="287"/>
        <v>41800.833333333328</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41778.214722222219</v>
      </c>
      <c r="T3018" s="10">
        <f t="shared" si="287"/>
        <v>41838.214722222219</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41841.516701388886</v>
      </c>
      <c r="T3019" s="10">
        <f t="shared" si="287"/>
        <v>41871.516701388886</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42162.965000000004</v>
      </c>
      <c r="T3020" s="10">
        <f t="shared" si="287"/>
        <v>42205.583333333336</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41758.500231481477</v>
      </c>
      <c r="T3021" s="10">
        <f t="shared" si="287"/>
        <v>41785.791666666664</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42170.513113425921</v>
      </c>
      <c r="T3022" s="10">
        <f t="shared" si="287"/>
        <v>42230.513113425921</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42660.285520833328</v>
      </c>
      <c r="T3023" s="10">
        <f t="shared" si="287"/>
        <v>42695.915972222218</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42564.620474537034</v>
      </c>
      <c r="T3024" s="10">
        <f t="shared" si="287"/>
        <v>42609.620474537034</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42121.34243055556</v>
      </c>
      <c r="T3025" s="10">
        <f t="shared" si="287"/>
        <v>42166.34243055556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41158.660590277774</v>
      </c>
      <c r="T3026" s="10">
        <f t="shared" si="287"/>
        <v>41188.660590277774</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41761.176076388889</v>
      </c>
      <c r="T3027" s="10">
        <f t="shared" si="287"/>
        <v>41789.333333333328</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42783.126064814809</v>
      </c>
      <c r="T3028" s="10">
        <f t="shared" si="287"/>
        <v>42797.126064814809</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42053.37096064815</v>
      </c>
      <c r="T3029" s="10">
        <f t="shared" si="287"/>
        <v>42083.329293981478</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42566.930844907409</v>
      </c>
      <c r="T3030" s="10">
        <f t="shared" si="287"/>
        <v>42596.930844907409</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41932.375543981478</v>
      </c>
      <c r="T3031" s="10">
        <f t="shared" si="287"/>
        <v>41960.857638888883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42233.4140162037</v>
      </c>
      <c r="T3032" s="10">
        <f t="shared" si="287"/>
        <v>42263.4140162037</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42597.549155092587</v>
      </c>
      <c r="T3033" s="10">
        <f t="shared" si="287"/>
        <v>42657.549155092587</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42227.711331018516</v>
      </c>
      <c r="T3034" s="10">
        <f t="shared" si="287"/>
        <v>42257.711331018516</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42569.776909722219</v>
      </c>
      <c r="T3035" s="10">
        <f t="shared" si="287"/>
        <v>42599.776909722219</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42644.202025462961</v>
      </c>
      <c r="T3036" s="10">
        <f t="shared" si="287"/>
        <v>42674.832638888889</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41368.226956018516</v>
      </c>
      <c r="T3037" s="10">
        <f t="shared" si="287"/>
        <v>41398.226956018516</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41466.451898148145</v>
      </c>
      <c r="T3038" s="10">
        <f t="shared" si="287"/>
        <v>41502.165972222218</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40378.559872685182</v>
      </c>
      <c r="T3039" s="10">
        <f t="shared" si="287"/>
        <v>40452.874305555553</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42372.918946759259</v>
      </c>
      <c r="T3040" s="10">
        <f t="shared" si="287"/>
        <v>42432.918946759259</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41610.461087962962</v>
      </c>
      <c r="T3041" s="10">
        <f t="shared" si="287"/>
        <v>41636.999305555553</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42177.458576388883</v>
      </c>
      <c r="T3042" s="10">
        <f t="shared" si="287"/>
        <v>42181.624999999993</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42359.535277777781</v>
      </c>
      <c r="T3043" s="10">
        <f t="shared" si="287"/>
        <v>42389.535277777781</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42253.354710648149</v>
      </c>
      <c r="T3044" s="10">
        <f t="shared" si="287"/>
        <v>42283.354710648149</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42082.737256944441</v>
      </c>
      <c r="T3045" s="10">
        <f t="shared" si="287"/>
        <v>42109.784722222219</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42387.393495370365</v>
      </c>
      <c r="T3046" s="10">
        <f t="shared" si="287"/>
        <v>42402.393495370365</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41842.822395833333</v>
      </c>
      <c r="T3047" s="10">
        <f t="shared" si="287"/>
        <v>41872.822395833333</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41862.46974537037</v>
      </c>
      <c r="T3048" s="10">
        <f t="shared" si="287"/>
        <v>41891.869444444441</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42443.655717592592</v>
      </c>
      <c r="T3049" s="10">
        <f t="shared" si="287"/>
        <v>42487.219444444439</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41975.567847222213</v>
      </c>
      <c r="T3050" s="10">
        <f t="shared" si="287"/>
        <v>42004.556944444441</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42138.681192129625</v>
      </c>
      <c r="T3051" s="10">
        <f t="shared" si="287"/>
        <v>42168.681192129625</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42464.835185185184</v>
      </c>
      <c r="T3052" s="10">
        <f t="shared" si="287"/>
        <v>42494.835185185184</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42744.082696759251</v>
      </c>
      <c r="T3053" s="10">
        <f t="shared" si="287"/>
        <v>42774.082696759251</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42122.336736111109</v>
      </c>
      <c r="T3054" s="10">
        <f t="shared" si="287"/>
        <v>42152.332638888889</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41862.428391203699</v>
      </c>
      <c r="T3055" s="10">
        <f t="shared" si="287"/>
        <v>41913.832638888889</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f t="shared" si="283"/>
        <v>0</v>
      </c>
      <c r="Q3056" t="str">
        <f t="shared" si="284"/>
        <v>theater</v>
      </c>
      <c r="R3056" t="str">
        <f t="shared" si="285"/>
        <v>spaces</v>
      </c>
      <c r="S3056" s="10">
        <f t="shared" si="286"/>
        <v>42027.499467592592</v>
      </c>
      <c r="T3056" s="10">
        <f t="shared" si="287"/>
        <v>42064.711111111108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41953.624884259254</v>
      </c>
      <c r="T3057" s="10">
        <f t="shared" si="287"/>
        <v>42013.624884259254</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f t="shared" si="283"/>
        <v>0</v>
      </c>
      <c r="Q3058" t="str">
        <f t="shared" si="284"/>
        <v>theater</v>
      </c>
      <c r="R3058" t="str">
        <f t="shared" si="285"/>
        <v>spaces</v>
      </c>
      <c r="S3058" s="10">
        <f t="shared" si="286"/>
        <v>41851.303055555552</v>
      </c>
      <c r="T3058" s="10">
        <f t="shared" si="287"/>
        <v>41911.303055555552</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f t="shared" si="283"/>
        <v>0</v>
      </c>
      <c r="Q3059" t="str">
        <f t="shared" si="284"/>
        <v>theater</v>
      </c>
      <c r="R3059" t="str">
        <f t="shared" si="285"/>
        <v>spaces</v>
      </c>
      <c r="S3059" s="10">
        <f t="shared" si="286"/>
        <v>42433.317256944443</v>
      </c>
      <c r="T3059" s="10">
        <f t="shared" si="287"/>
        <v>42463.275590277779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42460.040972222218</v>
      </c>
      <c r="T3060" s="10">
        <f t="shared" si="287"/>
        <v>42510.040972222218</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41829.602384259255</v>
      </c>
      <c r="T3061" s="10">
        <f t="shared" si="287"/>
        <v>41859.602384259255</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42244.941365740735</v>
      </c>
      <c r="T3062" s="10">
        <f t="shared" si="287"/>
        <v>42274.941365740735</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f t="shared" si="283"/>
        <v>0</v>
      </c>
      <c r="Q3063" t="str">
        <f t="shared" si="284"/>
        <v>theater</v>
      </c>
      <c r="R3063" t="str">
        <f t="shared" si="285"/>
        <v>spaces</v>
      </c>
      <c r="S3063" s="10">
        <f t="shared" si="286"/>
        <v>41834.450787037036</v>
      </c>
      <c r="T3063" s="10">
        <f t="shared" si="287"/>
        <v>41864.450787037036</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42248.2024537037</v>
      </c>
      <c r="T3064" s="10">
        <f t="shared" si="287"/>
        <v>42277.416666666664</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42630.589560185181</v>
      </c>
      <c r="T3065" s="10">
        <f t="shared" si="287"/>
        <v>42665.589560185181</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42298.7968287037</v>
      </c>
      <c r="T3066" s="10">
        <f t="shared" si="287"/>
        <v>42329.957638888889</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41824.721898148149</v>
      </c>
      <c r="T3067" s="10">
        <f t="shared" si="287"/>
        <v>41849.721898148149</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42530.895104166666</v>
      </c>
      <c r="T3068" s="10">
        <f t="shared" si="287"/>
        <v>42560.895104166666</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42226.605081018519</v>
      </c>
      <c r="T3069" s="10">
        <f t="shared" si="287"/>
        <v>42256.605081018519</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42263.358240740738</v>
      </c>
      <c r="T3070" s="10">
        <f t="shared" si="287"/>
        <v>42293.358240740738</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41957.500393518516</v>
      </c>
      <c r="T3071" s="10">
        <f t="shared" si="287"/>
        <v>41987.500393518516</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42690.400104166663</v>
      </c>
      <c r="T3072" s="10">
        <f t="shared" si="287"/>
        <v>42711.400104166663</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42097.399085648147</v>
      </c>
      <c r="T3073" s="10">
        <f t="shared" si="287"/>
        <v>42114.915972222218</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42658.357199074067</v>
      </c>
      <c r="T3074" s="10">
        <f t="shared" si="287"/>
        <v>42672.740277777775</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IF(L3075&lt;1,0,E3075/L3075)</f>
        <v>92.142857142857139</v>
      </c>
      <c r="Q3075" t="str">
        <f t="shared" ref="Q3075:Q3138" si="290">LEFT(N3075,SEARCH("/",N3075)-1)</f>
        <v>theater</v>
      </c>
      <c r="R3075" t="str">
        <f t="shared" ref="R3075:R3138" si="291">RIGHT(N3075,LEN(N3075)-SEARCH("/",N3075))</f>
        <v>spaces</v>
      </c>
      <c r="S3075" s="10">
        <f t="shared" ref="S3075:S3138" si="292">(((J3075/60)/60)/24)+DATE(1970,1,1)+(-8/24)</f>
        <v>42111.350694444445</v>
      </c>
      <c r="T3075" s="10">
        <f t="shared" ref="T3075:T3138" si="293">(((I3075/60)/60)/24)+DATE(1970,1,1)+(-8/24)</f>
        <v>42169.47152777778</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42409.237951388881</v>
      </c>
      <c r="T3076" s="10">
        <f t="shared" si="293"/>
        <v>42439.237951388881</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42550.768981481473</v>
      </c>
      <c r="T3077" s="10">
        <f t="shared" si="293"/>
        <v>42600.768981481473</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42226.318553240737</v>
      </c>
      <c r="T3078" s="10">
        <f t="shared" si="293"/>
        <v>42286.318553240737</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42766.62358796296</v>
      </c>
      <c r="T3079" s="10">
        <f t="shared" si="293"/>
        <v>42796.62358796296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42030.805497685178</v>
      </c>
      <c r="T3080" s="10">
        <f t="shared" si="293"/>
        <v>42060.805497685178</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42055.38003472222</v>
      </c>
      <c r="T3081" s="10">
        <f t="shared" si="293"/>
        <v>42085.338368055549</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41939.6949537037</v>
      </c>
      <c r="T3082" s="10">
        <f t="shared" si="293"/>
        <v>41999.736620370364</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42236.848275462959</v>
      </c>
      <c r="T3083" s="10">
        <f t="shared" si="293"/>
        <v>42266.848275462959</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f t="shared" si="289"/>
        <v>0</v>
      </c>
      <c r="Q3084" t="str">
        <f t="shared" si="290"/>
        <v>theater</v>
      </c>
      <c r="R3084" t="str">
        <f t="shared" si="291"/>
        <v>spaces</v>
      </c>
      <c r="S3084" s="10">
        <f t="shared" si="292"/>
        <v>42293.589652777773</v>
      </c>
      <c r="T3084" s="10">
        <f t="shared" si="293"/>
        <v>42323.631319444445</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41853.230069444442</v>
      </c>
      <c r="T3085" s="10">
        <f t="shared" si="293"/>
        <v>41882.875</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42100.390405092585</v>
      </c>
      <c r="T3086" s="10">
        <f t="shared" si="293"/>
        <v>42129.45</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42246.550451388881</v>
      </c>
      <c r="T3087" s="10">
        <f t="shared" si="293"/>
        <v>42276.550451388881</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42173.337488425925</v>
      </c>
      <c r="T3088" s="10">
        <f t="shared" si="293"/>
        <v>42233.337488425925</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42664.817013888889</v>
      </c>
      <c r="T3089" s="10">
        <f t="shared" si="293"/>
        <v>42724.858680555553</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41981.238969907405</v>
      </c>
      <c r="T3090" s="10">
        <f t="shared" si="293"/>
        <v>42012.236805555549</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42528.209293981483</v>
      </c>
      <c r="T3091" s="10">
        <f t="shared" si="293"/>
        <v>42559.749305555553</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42065.485474537032</v>
      </c>
      <c r="T3092" s="10">
        <f t="shared" si="293"/>
        <v>42125.443807870368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42566.615081018514</v>
      </c>
      <c r="T3093" s="10">
        <f t="shared" si="293"/>
        <v>42596.615081018514</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42255.28601851852</v>
      </c>
      <c r="T3094" s="10">
        <f t="shared" si="293"/>
        <v>42292.583333333336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41760.575706018513</v>
      </c>
      <c r="T3095" s="10">
        <f t="shared" si="293"/>
        <v>41790.832638888889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42207.462453703702</v>
      </c>
      <c r="T3096" s="10">
        <f t="shared" si="293"/>
        <v>42267.462453703702</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42522.69189814815</v>
      </c>
      <c r="T3097" s="10">
        <f t="shared" si="293"/>
        <v>42582.69189814815</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42114.492199074077</v>
      </c>
      <c r="T3098" s="10">
        <f t="shared" si="293"/>
        <v>42144.492199074077</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42629.17015046296</v>
      </c>
      <c r="T3099" s="10">
        <f t="shared" si="293"/>
        <v>42650.249999999993</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42359.45890046296</v>
      </c>
      <c r="T3100" s="10">
        <f t="shared" si="293"/>
        <v>42407.678472222215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42381.856377314813</v>
      </c>
      <c r="T3101" s="10">
        <f t="shared" si="293"/>
        <v>42411.856377314813</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41902.2890625</v>
      </c>
      <c r="T3102" s="10">
        <f t="shared" si="293"/>
        <v>41932.2890625</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42171.050196759257</v>
      </c>
      <c r="T3103" s="10">
        <f t="shared" si="293"/>
        <v>42200.99722222222</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42555.007152777776</v>
      </c>
      <c r="T3104" s="10">
        <f t="shared" si="293"/>
        <v>42605.007152777776</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42106.82298611111</v>
      </c>
      <c r="T3105" s="10">
        <f t="shared" si="293"/>
        <v>42166.82298611111</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42006.57535879629</v>
      </c>
      <c r="T3106" s="10">
        <f t="shared" si="293"/>
        <v>42037.749999999993</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41876.385601851849</v>
      </c>
      <c r="T3107" s="10">
        <f t="shared" si="293"/>
        <v>41930.875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42241.09578703704</v>
      </c>
      <c r="T3108" s="10">
        <f t="shared" si="293"/>
        <v>42263.583333333336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42128.480914351843</v>
      </c>
      <c r="T3109" s="10">
        <f t="shared" si="293"/>
        <v>42135.480914351843</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42062.34715277778</v>
      </c>
      <c r="T3110" s="10">
        <f t="shared" si="293"/>
        <v>42122.305486111109</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41843.791782407403</v>
      </c>
      <c r="T3111" s="10">
        <f t="shared" si="293"/>
        <v>41878.791782407403</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42744.698136574072</v>
      </c>
      <c r="T3112" s="10">
        <f t="shared" si="293"/>
        <v>42784.698136574072</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41885.26180555555</v>
      </c>
      <c r="T3113" s="10">
        <f t="shared" si="293"/>
        <v>41916.26180555555</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42614.788587962961</v>
      </c>
      <c r="T3114" s="10">
        <f t="shared" si="293"/>
        <v>42674.788587962961</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42081.397939814815</v>
      </c>
      <c r="T3115" s="10">
        <f t="shared" si="293"/>
        <v>42111.397939814815</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f t="shared" si="289"/>
        <v>0</v>
      </c>
      <c r="Q3116" t="str">
        <f t="shared" si="290"/>
        <v>theater</v>
      </c>
      <c r="R3116" t="str">
        <f t="shared" si="291"/>
        <v>spaces</v>
      </c>
      <c r="S3116" s="10">
        <f t="shared" si="292"/>
        <v>41843.29918981481</v>
      </c>
      <c r="T3116" s="10">
        <f t="shared" si="293"/>
        <v>41903.29918981481</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42496.113738425927</v>
      </c>
      <c r="T3117" s="10">
        <f t="shared" si="293"/>
        <v>42526.113738425927</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42081.18200231481</v>
      </c>
      <c r="T3118" s="10">
        <f t="shared" si="293"/>
        <v>42095.18200231481</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42509.041203703695</v>
      </c>
      <c r="T3119" s="10">
        <f t="shared" si="293"/>
        <v>42517.216666666667</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42534.316238425927</v>
      </c>
      <c r="T3120" s="10">
        <f t="shared" si="293"/>
        <v>42553.316238425927</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42059.712175925924</v>
      </c>
      <c r="T3121" s="10">
        <f t="shared" si="293"/>
        <v>42089.670509259253</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42435.608749999999</v>
      </c>
      <c r="T3122" s="10">
        <f t="shared" si="293"/>
        <v>42495.567083333335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41848.346469907403</v>
      </c>
      <c r="T3123" s="10">
        <f t="shared" si="293"/>
        <v>41908.346469907403</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42678.598749999997</v>
      </c>
      <c r="T3124" s="10">
        <f t="shared" si="293"/>
        <v>42683.640416666669</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42530.659699074073</v>
      </c>
      <c r="T3125" s="10">
        <f t="shared" si="293"/>
        <v>42560.659699074073</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41977.446770833332</v>
      </c>
      <c r="T3126" s="10">
        <f t="shared" si="293"/>
        <v>42037.446770833332</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f t="shared" si="289"/>
        <v>0</v>
      </c>
      <c r="Q3127" t="str">
        <f t="shared" si="290"/>
        <v>theater</v>
      </c>
      <c r="R3127" t="str">
        <f t="shared" si="291"/>
        <v>spaces</v>
      </c>
      <c r="S3127" s="10">
        <f t="shared" si="292"/>
        <v>42345.873518518514</v>
      </c>
      <c r="T3127" s="10">
        <f t="shared" si="293"/>
        <v>42375.873518518514</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42426.684745370374</v>
      </c>
      <c r="T3128" s="10">
        <f t="shared" si="293"/>
        <v>42456.643078703702</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f t="shared" si="289"/>
        <v>0</v>
      </c>
      <c r="Q3129" t="str">
        <f t="shared" si="290"/>
        <v>theater</v>
      </c>
      <c r="R3129" t="str">
        <f t="shared" si="291"/>
        <v>spaces</v>
      </c>
      <c r="S3129" s="10">
        <f t="shared" si="292"/>
        <v>42034.523483796293</v>
      </c>
      <c r="T3129" s="10">
        <f t="shared" si="293"/>
        <v>42064.523483796293</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42780.492372685178</v>
      </c>
      <c r="T3130" s="10">
        <f t="shared" si="293"/>
        <v>42810.450706018521</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42803.509479166663</v>
      </c>
      <c r="T3131" s="10">
        <f t="shared" si="293"/>
        <v>42843.467812499999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42808.306898148141</v>
      </c>
      <c r="T3132" s="10">
        <f t="shared" si="293"/>
        <v>42838.874305555553</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42803.245891203704</v>
      </c>
      <c r="T3133" s="10">
        <f t="shared" si="293"/>
        <v>42833.204224537032</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42786.016898148147</v>
      </c>
      <c r="T3134" s="10">
        <f t="shared" si="293"/>
        <v>42845.975231481476</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42788.231874999998</v>
      </c>
      <c r="T3135" s="10">
        <f t="shared" si="293"/>
        <v>42818.190208333333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42800.386793981481</v>
      </c>
      <c r="T3136" s="10">
        <f t="shared" si="293"/>
        <v>42821.345127314817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42806.818530092591</v>
      </c>
      <c r="T3137" s="10">
        <f t="shared" si="293"/>
        <v>42828.818530092591</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42789.12909722222</v>
      </c>
      <c r="T3138" s="10">
        <f t="shared" si="293"/>
        <v>42825.624305555553</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IF(L3139&lt;1,0,E3139/L3139)</f>
        <v>50</v>
      </c>
      <c r="Q3139" t="str">
        <f t="shared" ref="Q3139:Q3202" si="296">LEFT(N3139,SEARCH("/",N3139)-1)</f>
        <v>theater</v>
      </c>
      <c r="R3139" t="str">
        <f t="shared" ref="R3139:R3202" si="297">RIGHT(N3139,LEN(N3139)-SEARCH("/",N3139))</f>
        <v>plays</v>
      </c>
      <c r="S3139" s="10">
        <f t="shared" ref="S3139:S3202" si="298">(((J3139/60)/60)/24)+DATE(1970,1,1)+(-8/24)</f>
        <v>42807.551724537036</v>
      </c>
      <c r="T3139" s="10">
        <f t="shared" ref="T3139:T3202" si="299">(((I3139/60)/60)/24)+DATE(1970,1,1)+(-8/24)</f>
        <v>42858.466666666667</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f t="shared" si="295"/>
        <v>0</v>
      </c>
      <c r="Q3140" t="str">
        <f t="shared" si="296"/>
        <v>theater</v>
      </c>
      <c r="R3140" t="str">
        <f t="shared" si="297"/>
        <v>plays</v>
      </c>
      <c r="S3140" s="10">
        <f t="shared" si="298"/>
        <v>42809.312581018516</v>
      </c>
      <c r="T3140" s="10">
        <f t="shared" si="299"/>
        <v>42828.312581018516</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42784.937037037038</v>
      </c>
      <c r="T3141" s="10">
        <f t="shared" si="299"/>
        <v>42818.856249999997</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42802.385451388887</v>
      </c>
      <c r="T3142" s="10">
        <f t="shared" si="299"/>
        <v>42832.343784722216</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42800.42</v>
      </c>
      <c r="T3143" s="10">
        <f t="shared" si="299"/>
        <v>42841.499999999993</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42783.179849537039</v>
      </c>
      <c r="T3144" s="10">
        <f t="shared" si="299"/>
        <v>42813.138182870367</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f t="shared" si="295"/>
        <v>0</v>
      </c>
      <c r="Q3145" t="str">
        <f t="shared" si="296"/>
        <v>theater</v>
      </c>
      <c r="R3145" t="str">
        <f t="shared" si="297"/>
        <v>plays</v>
      </c>
      <c r="S3145" s="10">
        <f t="shared" si="298"/>
        <v>42808.024953703702</v>
      </c>
      <c r="T3145" s="10">
        <f t="shared" si="299"/>
        <v>42834.024953703702</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42796.204942129632</v>
      </c>
      <c r="T3146" s="10">
        <f t="shared" si="299"/>
        <v>42812.916666666664</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f t="shared" si="295"/>
        <v>0</v>
      </c>
      <c r="Q3147" t="str">
        <f t="shared" si="296"/>
        <v>theater</v>
      </c>
      <c r="R3147" t="str">
        <f t="shared" si="297"/>
        <v>plays</v>
      </c>
      <c r="S3147" s="10">
        <f t="shared" si="298"/>
        <v>42761.707569444443</v>
      </c>
      <c r="T3147" s="10">
        <f t="shared" si="299"/>
        <v>42821.665902777771</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42796.349143518521</v>
      </c>
      <c r="T3148" s="10">
        <f t="shared" si="299"/>
        <v>42841.307476851849</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41909.636053240742</v>
      </c>
      <c r="T3149" s="10">
        <f t="shared" si="299"/>
        <v>41949.677719907406</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41891.331990740735</v>
      </c>
      <c r="T3150" s="10">
        <f t="shared" si="299"/>
        <v>41912.833333333328</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41225.684027777774</v>
      </c>
      <c r="T3151" s="10">
        <f t="shared" si="299"/>
        <v>41249.75</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40477.930590277778</v>
      </c>
      <c r="T3152" s="10">
        <f t="shared" si="299"/>
        <v>40567.833333333328</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41862.506643518514</v>
      </c>
      <c r="T3153" s="10">
        <f t="shared" si="299"/>
        <v>41892.506643518514</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41550.534340277773</v>
      </c>
      <c r="T3154" s="10">
        <f t="shared" si="299"/>
        <v>41580.534340277773</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40632.821030092593</v>
      </c>
      <c r="T3155" s="10">
        <f t="shared" si="299"/>
        <v>40663.874305555553</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40970.542337962957</v>
      </c>
      <c r="T3156" s="10">
        <f t="shared" si="299"/>
        <v>41000.500671296293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41233.165798611109</v>
      </c>
      <c r="T3157" s="10">
        <f t="shared" si="299"/>
        <v>41263.165798611109</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41026.619722222218</v>
      </c>
      <c r="T3158" s="10">
        <f t="shared" si="299"/>
        <v>41061.619722222218</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41829.454918981479</v>
      </c>
      <c r="T3159" s="10">
        <f t="shared" si="299"/>
        <v>41838.875</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41447.506388888884</v>
      </c>
      <c r="T3160" s="10">
        <f t="shared" si="299"/>
        <v>41477.506388888884</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40883.733344907407</v>
      </c>
      <c r="T3161" s="10">
        <f t="shared" si="299"/>
        <v>40926.625</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41840.931562499994</v>
      </c>
      <c r="T3162" s="10">
        <f t="shared" si="299"/>
        <v>41863.874305555553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41897.202800925923</v>
      </c>
      <c r="T3163" s="10">
        <f t="shared" si="299"/>
        <v>41927.202800925923</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41799.35256944444</v>
      </c>
      <c r="T3164" s="10">
        <f t="shared" si="299"/>
        <v>41826.75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41775.420428240737</v>
      </c>
      <c r="T3165" s="10">
        <f t="shared" si="299"/>
        <v>41805.420428240737</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41766.472395833334</v>
      </c>
      <c r="T3166" s="10">
        <f t="shared" si="299"/>
        <v>41799.472395833334</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40643.825925925921</v>
      </c>
      <c r="T3167" s="10">
        <f t="shared" si="299"/>
        <v>40665.832638888889</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41940.358252314814</v>
      </c>
      <c r="T3168" s="10">
        <f t="shared" si="299"/>
        <v>41968.999305555553</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41838.842372685183</v>
      </c>
      <c r="T3169" s="10">
        <f t="shared" si="299"/>
        <v>41852.842372685183</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41771.772604166668</v>
      </c>
      <c r="T3170" s="10">
        <f t="shared" si="299"/>
        <v>41803.583333333328</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41591.404641203699</v>
      </c>
      <c r="T3171" s="10">
        <f t="shared" si="299"/>
        <v>41620.874305555553</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41788.747037037036</v>
      </c>
      <c r="T3172" s="10">
        <f t="shared" si="299"/>
        <v>41821.833333333328</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42466.274976851848</v>
      </c>
      <c r="T3173" s="10">
        <f t="shared" si="299"/>
        <v>42496.274976851848</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40923.396620370368</v>
      </c>
      <c r="T3174" s="10">
        <f t="shared" si="299"/>
        <v>40953.396620370368</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41878.545046296291</v>
      </c>
      <c r="T3175" s="10">
        <f t="shared" si="299"/>
        <v>41908.545046296291</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41862.531342592592</v>
      </c>
      <c r="T3176" s="10">
        <f t="shared" si="299"/>
        <v>41876.531342592592</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40531.553553240738</v>
      </c>
      <c r="T3177" s="10">
        <f t="shared" si="299"/>
        <v>40591.553553240738</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41477.597581018512</v>
      </c>
      <c r="T3178" s="10">
        <f t="shared" si="299"/>
        <v>41504.291666666664</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41781.333437499998</v>
      </c>
      <c r="T3179" s="10">
        <f t="shared" si="299"/>
        <v>41811.333437499998</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41806.271701388883</v>
      </c>
      <c r="T3180" s="10">
        <f t="shared" si="299"/>
        <v>41836.271701388883</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41375.36887731481</v>
      </c>
      <c r="T3181" s="10">
        <f t="shared" si="299"/>
        <v>41400.36887731481</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41780.079270833332</v>
      </c>
      <c r="T3182" s="10">
        <f t="shared" si="299"/>
        <v>41810.079270833332</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41778.976701388885</v>
      </c>
      <c r="T3183" s="10">
        <f t="shared" si="299"/>
        <v>41805.333333333328</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40883.615983796291</v>
      </c>
      <c r="T3184" s="10">
        <f t="shared" si="299"/>
        <v>40939.375</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41491.461446759255</v>
      </c>
      <c r="T3185" s="10">
        <f t="shared" si="299"/>
        <v>41509.461446759255</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41791.660081018512</v>
      </c>
      <c r="T3186" s="10">
        <f t="shared" si="299"/>
        <v>41821.660081018512</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41829.643993055557</v>
      </c>
      <c r="T3187" s="10">
        <f t="shared" si="299"/>
        <v>41836.643993055557</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41868.590717592589</v>
      </c>
      <c r="T3188" s="10">
        <f t="shared" si="299"/>
        <v>41898.541666666664</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41835.333020833328</v>
      </c>
      <c r="T3189" s="10">
        <f t="shared" si="299"/>
        <v>41855.333020833328</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42144.082199074073</v>
      </c>
      <c r="T3190" s="10">
        <f t="shared" si="299"/>
        <v>42165.082199074073</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42118.013101851851</v>
      </c>
      <c r="T3191" s="10">
        <f t="shared" si="299"/>
        <v>42148.013101851851</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f t="shared" si="295"/>
        <v>0</v>
      </c>
      <c r="Q3192" t="str">
        <f t="shared" si="296"/>
        <v>theater</v>
      </c>
      <c r="R3192" t="str">
        <f t="shared" si="297"/>
        <v>musical</v>
      </c>
      <c r="S3192" s="10">
        <f t="shared" si="298"/>
        <v>42682.817997685182</v>
      </c>
      <c r="T3192" s="10">
        <f t="shared" si="299"/>
        <v>42712.859664351847</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42538.422094907401</v>
      </c>
      <c r="T3193" s="10">
        <f t="shared" si="299"/>
        <v>42598.422094907401</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42018.607164351844</v>
      </c>
      <c r="T3194" s="10">
        <f t="shared" si="299"/>
        <v>42063.583333333336</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42010.634907407402</v>
      </c>
      <c r="T3195" s="10">
        <f t="shared" si="299"/>
        <v>42055.634907407402</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f t="shared" si="295"/>
        <v>0</v>
      </c>
      <c r="Q3196" t="str">
        <f t="shared" si="296"/>
        <v>theater</v>
      </c>
      <c r="R3196" t="str">
        <f t="shared" si="297"/>
        <v>musical</v>
      </c>
      <c r="S3196" s="10">
        <f t="shared" si="298"/>
        <v>42181.729143518511</v>
      </c>
      <c r="T3196" s="10">
        <f t="shared" si="299"/>
        <v>42211.729143518511</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42017.260902777773</v>
      </c>
      <c r="T3197" s="10">
        <f t="shared" si="299"/>
        <v>42047.260902777773</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42157.264756944445</v>
      </c>
      <c r="T3198" s="10">
        <f t="shared" si="299"/>
        <v>42217.249999999993</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42009.15993055555</v>
      </c>
      <c r="T3199" s="10">
        <f t="shared" si="299"/>
        <v>42039.15993055555</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42013.091168981475</v>
      </c>
      <c r="T3200" s="10">
        <f t="shared" si="299"/>
        <v>42051.091168981475</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41858.428449074068</v>
      </c>
      <c r="T3201" s="10">
        <f t="shared" si="299"/>
        <v>41888.541666666664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42459.987280092588</v>
      </c>
      <c r="T3202" s="10">
        <f t="shared" si="299"/>
        <v>42489.898611111108</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IF(L3203&lt;1,0,E3203/L3203)</f>
        <v>12.5</v>
      </c>
      <c r="Q3203" t="str">
        <f t="shared" ref="Q3203:Q3266" si="302">LEFT(N3203,SEARCH("/",N3203)-1)</f>
        <v>theater</v>
      </c>
      <c r="R3203" t="str">
        <f t="shared" ref="R3203:R3266" si="303">RIGHT(N3203,LEN(N3203)-SEARCH("/",N3203))</f>
        <v>musical</v>
      </c>
      <c r="S3203" s="10">
        <f t="shared" ref="S3203:S3266" si="304">(((J3203/60)/60)/24)+DATE(1970,1,1)+(-8/24)</f>
        <v>41861.433761574073</v>
      </c>
      <c r="T3203" s="10">
        <f t="shared" ref="T3203:T3266" si="305">(((I3203/60)/60)/24)+DATE(1970,1,1)+(-8/24)</f>
        <v>41882.433761574073</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42293.520208333335</v>
      </c>
      <c r="T3204" s="10">
        <f t="shared" si="305"/>
        <v>42351.915972222218</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42242.655347222222</v>
      </c>
      <c r="T3205" s="10">
        <f t="shared" si="305"/>
        <v>42272.655347222222</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f t="shared" si="301"/>
        <v>0</v>
      </c>
      <c r="Q3206" t="str">
        <f t="shared" si="302"/>
        <v>theater</v>
      </c>
      <c r="R3206" t="str">
        <f t="shared" si="303"/>
        <v>musical</v>
      </c>
      <c r="S3206" s="10">
        <f t="shared" si="304"/>
        <v>42172.352766203701</v>
      </c>
      <c r="T3206" s="10">
        <f t="shared" si="305"/>
        <v>42202.343055555553</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42095.041342592587</v>
      </c>
      <c r="T3207" s="10">
        <f t="shared" si="305"/>
        <v>42125.041342592587</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f t="shared" si="301"/>
        <v>0</v>
      </c>
      <c r="Q3208" t="str">
        <f t="shared" si="302"/>
        <v>theater</v>
      </c>
      <c r="R3208" t="str">
        <f t="shared" si="303"/>
        <v>musical</v>
      </c>
      <c r="S3208" s="10">
        <f t="shared" si="304"/>
        <v>42235.942719907405</v>
      </c>
      <c r="T3208" s="10">
        <f t="shared" si="305"/>
        <v>42265.942719907405</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42056.944525462961</v>
      </c>
      <c r="T3209" s="10">
        <f t="shared" si="305"/>
        <v>42116.902858796289</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41827.271724537037</v>
      </c>
      <c r="T3210" s="10">
        <f t="shared" si="305"/>
        <v>41848.271724537037</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41778.303912037038</v>
      </c>
      <c r="T3211" s="10">
        <f t="shared" si="305"/>
        <v>41810.625</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41013.603229166663</v>
      </c>
      <c r="T3212" s="10">
        <f t="shared" si="305"/>
        <v>41060.832638888889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41834.253240740742</v>
      </c>
      <c r="T3213" s="10">
        <f t="shared" si="305"/>
        <v>41865.75</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41829.462395833332</v>
      </c>
      <c r="T3214" s="10">
        <f t="shared" si="305"/>
        <v>41859.462395833332</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42171.430081018516</v>
      </c>
      <c r="T3215" s="10">
        <f t="shared" si="305"/>
        <v>42211.430081018516</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42337.459178240737</v>
      </c>
      <c r="T3216" s="10">
        <f t="shared" si="305"/>
        <v>42374.663194444445</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42219.331840277773</v>
      </c>
      <c r="T3217" s="10">
        <f t="shared" si="305"/>
        <v>42256.832638888889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42165.129293981481</v>
      </c>
      <c r="T3218" s="10">
        <f t="shared" si="305"/>
        <v>42196.270833333336</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42648.212777777771</v>
      </c>
      <c r="T3219" s="10">
        <f t="shared" si="305"/>
        <v>42678.212777777771</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41970.668819444443</v>
      </c>
      <c r="T3220" s="10">
        <f t="shared" si="305"/>
        <v>42003.666666666664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42050.64984953704</v>
      </c>
      <c r="T3221" s="10">
        <f t="shared" si="305"/>
        <v>42085.608182870368</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42772.500046296293</v>
      </c>
      <c r="T3222" s="10">
        <f t="shared" si="305"/>
        <v>42806.541666666664</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42155.363460648143</v>
      </c>
      <c r="T3223" s="10">
        <f t="shared" si="305"/>
        <v>42190.363460648143</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42270.248807870368</v>
      </c>
      <c r="T3224" s="10">
        <f t="shared" si="305"/>
        <v>42301.561805555553</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42206.50203703704</v>
      </c>
      <c r="T3225" s="10">
        <f t="shared" si="305"/>
        <v>42236.50203703704</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42697.517511574071</v>
      </c>
      <c r="T3226" s="10">
        <f t="shared" si="305"/>
        <v>42744.874999999993</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42503.226134259261</v>
      </c>
      <c r="T3227" s="10">
        <f t="shared" si="305"/>
        <v>42524.541666666664</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42277.250138888885</v>
      </c>
      <c r="T3228" s="10">
        <f t="shared" si="305"/>
        <v>42307.250138888885</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42722.549027777779</v>
      </c>
      <c r="T3229" s="10">
        <f t="shared" si="305"/>
        <v>42752.549027777779</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42323.375972222224</v>
      </c>
      <c r="T3230" s="10">
        <f t="shared" si="305"/>
        <v>42354.874305555553</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41932.958310185182</v>
      </c>
      <c r="T3231" s="10">
        <f t="shared" si="305"/>
        <v>41962.999976851854</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41897.834791666668</v>
      </c>
      <c r="T3232" s="10">
        <f t="shared" si="305"/>
        <v>41912.832638888889</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42446.610497685186</v>
      </c>
      <c r="T3233" s="10">
        <f t="shared" si="305"/>
        <v>42476.610497685186</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42463.480520833335</v>
      </c>
      <c r="T3234" s="10">
        <f t="shared" si="305"/>
        <v>42493.832638888889</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42766.471701388888</v>
      </c>
      <c r="T3235" s="10">
        <f t="shared" si="305"/>
        <v>42796.471701388888</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42734.456111111103</v>
      </c>
      <c r="T3236" s="10">
        <f t="shared" si="305"/>
        <v>42767.646527777775</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42522.014479166661</v>
      </c>
      <c r="T3237" s="10">
        <f t="shared" si="305"/>
        <v>42552.014479166661</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42702.583715277775</v>
      </c>
      <c r="T3238" s="10">
        <f t="shared" si="305"/>
        <v>42732.583715277775</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42252.141018518516</v>
      </c>
      <c r="T3239" s="10">
        <f t="shared" si="305"/>
        <v>42275.832638888889</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42156.177060185182</v>
      </c>
      <c r="T3240" s="10">
        <f t="shared" si="305"/>
        <v>42186.177060185182</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42277.755706018514</v>
      </c>
      <c r="T3241" s="10">
        <f t="shared" si="305"/>
        <v>42302.665972222218</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42754.360509259255</v>
      </c>
      <c r="T3242" s="10">
        <f t="shared" si="305"/>
        <v>42782.624999999993</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41892.991550925923</v>
      </c>
      <c r="T3243" s="10">
        <f t="shared" si="305"/>
        <v>41925.957638888889</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41871.422361111108</v>
      </c>
      <c r="T3244" s="10">
        <f t="shared" si="305"/>
        <v>41901.422361111108</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42261.763449074067</v>
      </c>
      <c r="T3245" s="10">
        <f t="shared" si="305"/>
        <v>42285.666666666664</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42675.360902777778</v>
      </c>
      <c r="T3246" s="10">
        <f t="shared" si="305"/>
        <v>42705.402569444443</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42135.266874999994</v>
      </c>
      <c r="T3247" s="10">
        <f t="shared" si="305"/>
        <v>42166.749999999993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42230.138888888883</v>
      </c>
      <c r="T3248" s="10">
        <f t="shared" si="305"/>
        <v>42258.832638888889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42167.10083333333</v>
      </c>
      <c r="T3249" s="10">
        <f t="shared" si="305"/>
        <v>42197.10083333333</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42068.55505787037</v>
      </c>
      <c r="T3250" s="10">
        <f t="shared" si="305"/>
        <v>42098.513391203705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42145.413356481477</v>
      </c>
      <c r="T3251" s="10">
        <f t="shared" si="305"/>
        <v>42175.413356481477</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41918.408842592587</v>
      </c>
      <c r="T3252" s="10">
        <f t="shared" si="305"/>
        <v>41948.450509259259</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42146.39775462963</v>
      </c>
      <c r="T3253" s="10">
        <f t="shared" si="305"/>
        <v>42176.39775462963</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42590.139351851853</v>
      </c>
      <c r="T3254" s="10">
        <f t="shared" si="305"/>
        <v>42620.139351851853</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42602.243379629632</v>
      </c>
      <c r="T3255" s="10">
        <f t="shared" si="305"/>
        <v>42620.822916666664</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42058.752418981479</v>
      </c>
      <c r="T3256" s="10">
        <f t="shared" si="305"/>
        <v>42088.710752314808</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41889.434895833328</v>
      </c>
      <c r="T3257" s="10">
        <f t="shared" si="305"/>
        <v>41919.434895833328</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42144.240474537037</v>
      </c>
      <c r="T3258" s="10">
        <f t="shared" si="305"/>
        <v>42165.832638888889</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42758.226296296292</v>
      </c>
      <c r="T3259" s="10">
        <f t="shared" si="305"/>
        <v>42788.226296296292</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41982.553946759253</v>
      </c>
      <c r="T3260" s="10">
        <f t="shared" si="305"/>
        <v>42012.553946759253</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42614.427604166667</v>
      </c>
      <c r="T3261" s="10">
        <f t="shared" si="305"/>
        <v>42643.832638888889</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42303.339328703696</v>
      </c>
      <c r="T3262" s="10">
        <f t="shared" si="305"/>
        <v>42338.380995370368</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42171.392083333332</v>
      </c>
      <c r="T3263" s="10">
        <f t="shared" si="305"/>
        <v>42201.392083333332</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41963.982199074067</v>
      </c>
      <c r="T3264" s="10">
        <f t="shared" si="305"/>
        <v>41994.833333333336</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42284.18273148148</v>
      </c>
      <c r="T3265" s="10">
        <f t="shared" si="305"/>
        <v>42307.541666666664</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42016.466874999998</v>
      </c>
      <c r="T3266" s="10">
        <f t="shared" si="305"/>
        <v>42032.583333333336</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IF(L3267&lt;1,0,E3267/L3267)</f>
        <v>70.285714285714292</v>
      </c>
      <c r="Q3267" t="str">
        <f t="shared" ref="Q3267:Q3330" si="308">LEFT(N3267,SEARCH("/",N3267)-1)</f>
        <v>theater</v>
      </c>
      <c r="R3267" t="str">
        <f t="shared" ref="R3267:R3330" si="309">RIGHT(N3267,LEN(N3267)-SEARCH("/",N3267))</f>
        <v>plays</v>
      </c>
      <c r="S3267" s="10">
        <f t="shared" ref="S3267:S3330" si="310">(((J3267/60)/60)/24)+DATE(1970,1,1)+(-8/24)</f>
        <v>42311.378645833327</v>
      </c>
      <c r="T3267" s="10">
        <f t="shared" ref="T3267:T3330" si="311">(((I3267/60)/60)/24)+DATE(1970,1,1)+(-8/24)</f>
        <v>42341.374999999993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42136.20280092593</v>
      </c>
      <c r="T3268" s="10">
        <f t="shared" si="311"/>
        <v>42167.541666666664</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42172.424305555549</v>
      </c>
      <c r="T3269" s="10">
        <f t="shared" si="311"/>
        <v>42202.424305555549</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42590.570925925924</v>
      </c>
      <c r="T3270" s="10">
        <f t="shared" si="311"/>
        <v>42606.570925925924</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42137.06246527777</v>
      </c>
      <c r="T3271" s="10">
        <f t="shared" si="311"/>
        <v>42171.124999999993</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42167.199826388889</v>
      </c>
      <c r="T3272" s="10">
        <f t="shared" si="311"/>
        <v>42197.199826388889</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41915.10387731481</v>
      </c>
      <c r="T3273" s="10">
        <f t="shared" si="311"/>
        <v>41945.145543981482</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42284.166770833333</v>
      </c>
      <c r="T3274" s="10">
        <f t="shared" si="311"/>
        <v>42314.208437499998</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42611.4680787037</v>
      </c>
      <c r="T3275" s="10">
        <f t="shared" si="311"/>
        <v>42627.458333333336</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42400.371203703697</v>
      </c>
      <c r="T3276" s="10">
        <f t="shared" si="311"/>
        <v>42444.541666666664</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42017.547118055554</v>
      </c>
      <c r="T3277" s="10">
        <f t="shared" si="311"/>
        <v>42043.854166666664</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42426.616655092592</v>
      </c>
      <c r="T3278" s="10">
        <f t="shared" si="311"/>
        <v>42460.832638888889</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41931.349606481483</v>
      </c>
      <c r="T3279" s="10">
        <f t="shared" si="311"/>
        <v>41961.391273148147</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42124.515081018515</v>
      </c>
      <c r="T3280" s="10">
        <f t="shared" si="311"/>
        <v>42154.515081018515</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42430.769201388881</v>
      </c>
      <c r="T3281" s="10">
        <f t="shared" si="311"/>
        <v>42460.727534722224</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42121.423587962963</v>
      </c>
      <c r="T3282" s="10">
        <f t="shared" si="311"/>
        <v>42155.874999999993</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42218.686400462961</v>
      </c>
      <c r="T3283" s="10">
        <f t="shared" si="311"/>
        <v>42248.686400462961</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42444.860972222225</v>
      </c>
      <c r="T3284" s="10">
        <f t="shared" si="311"/>
        <v>42488.860972222225</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42379.410856481474</v>
      </c>
      <c r="T3285" s="10">
        <f t="shared" si="311"/>
        <v>42410.541666666664</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42380.551539351851</v>
      </c>
      <c r="T3286" s="10">
        <f t="shared" si="311"/>
        <v>42397.915972222218</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42762.609097222223</v>
      </c>
      <c r="T3287" s="10">
        <f t="shared" si="311"/>
        <v>42793.874999999993</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42567.506736111107</v>
      </c>
      <c r="T3288" s="10">
        <f t="shared" si="311"/>
        <v>42597.506736111107</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42311.416990740741</v>
      </c>
      <c r="T3289" s="10">
        <f t="shared" si="311"/>
        <v>42336.416990740741</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42505.441145833327</v>
      </c>
      <c r="T3290" s="10">
        <f t="shared" si="311"/>
        <v>42541.624999999993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42758.034745370365</v>
      </c>
      <c r="T3291" s="10">
        <f t="shared" si="311"/>
        <v>42786.034745370365</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42775.181608796294</v>
      </c>
      <c r="T3292" s="10">
        <f t="shared" si="311"/>
        <v>42805.181608796294</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42232.369212962956</v>
      </c>
      <c r="T3293" s="10">
        <f t="shared" si="311"/>
        <v>42263.832638888889</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42282.436898148146</v>
      </c>
      <c r="T3294" s="10">
        <f t="shared" si="311"/>
        <v>42342.478564814817</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42768.092037037037</v>
      </c>
      <c r="T3295" s="10">
        <f t="shared" si="311"/>
        <v>42798.092037037037</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42141.20780092592</v>
      </c>
      <c r="T3296" s="10">
        <f t="shared" si="311"/>
        <v>42171.20780092592</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42609.109131944446</v>
      </c>
      <c r="T3297" s="10">
        <f t="shared" si="311"/>
        <v>42639.109131944446</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42309.42328703704</v>
      </c>
      <c r="T3298" s="10">
        <f t="shared" si="311"/>
        <v>42330.583333333336</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42193.438148148147</v>
      </c>
      <c r="T3299" s="10">
        <f t="shared" si="311"/>
        <v>42212.624305555553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42239.624629629623</v>
      </c>
      <c r="T3300" s="10">
        <f t="shared" si="311"/>
        <v>42259.666666666664</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42261.584062499998</v>
      </c>
      <c r="T3301" s="10">
        <f t="shared" si="311"/>
        <v>42291.584062499998</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42102.410439814812</v>
      </c>
      <c r="T3302" s="10">
        <f t="shared" si="311"/>
        <v>42123.410439814812</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42538.402500000004</v>
      </c>
      <c r="T3303" s="10">
        <f t="shared" si="311"/>
        <v>42582.957638888889</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42681.018240740734</v>
      </c>
      <c r="T3304" s="10">
        <f t="shared" si="311"/>
        <v>42711.018240740734</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42056.318101851844</v>
      </c>
      <c r="T3305" s="10">
        <f t="shared" si="311"/>
        <v>42091.276435185187</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42696.29111111111</v>
      </c>
      <c r="T3306" s="10">
        <f t="shared" si="311"/>
        <v>42726.29111111111</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42186.522546296292</v>
      </c>
      <c r="T3307" s="10">
        <f t="shared" si="311"/>
        <v>42216.522546296292</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42492.885902777773</v>
      </c>
      <c r="T3308" s="10">
        <f t="shared" si="311"/>
        <v>42530.791666666664</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42474.723831018513</v>
      </c>
      <c r="T3309" s="10">
        <f t="shared" si="311"/>
        <v>42504.723831018513</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42452.543576388889</v>
      </c>
      <c r="T3310" s="10">
        <f t="shared" si="311"/>
        <v>42473.543576388889</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42628.316874999997</v>
      </c>
      <c r="T3311" s="10">
        <f t="shared" si="311"/>
        <v>42659.316874999997</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42253.595196759255</v>
      </c>
      <c r="T3312" s="10">
        <f t="shared" si="311"/>
        <v>42283.595196759255</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42263.958449074074</v>
      </c>
      <c r="T3313" s="10">
        <f t="shared" si="311"/>
        <v>42293.958449074074</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42664.476226851846</v>
      </c>
      <c r="T3314" s="10">
        <f t="shared" si="311"/>
        <v>42685.583333333336</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42381.911076388882</v>
      </c>
      <c r="T3315" s="10">
        <f t="shared" si="311"/>
        <v>42395.708333333336</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42104.934155092589</v>
      </c>
      <c r="T3316" s="10">
        <f t="shared" si="311"/>
        <v>42132.503472222219</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42465.970381944448</v>
      </c>
      <c r="T3317" s="10">
        <f t="shared" si="311"/>
        <v>42495.970381944448</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41826.537905092591</v>
      </c>
      <c r="T3318" s="10">
        <f t="shared" si="311"/>
        <v>41859.245833333334</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42498.706296296288</v>
      </c>
      <c r="T3319" s="10">
        <f t="shared" si="311"/>
        <v>42528.706296296288</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42430.968668981477</v>
      </c>
      <c r="T3320" s="10">
        <f t="shared" si="311"/>
        <v>42470.770833333336</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41990.252152777779</v>
      </c>
      <c r="T3321" s="10">
        <f t="shared" si="311"/>
        <v>42035.252152777779</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42512.712465277778</v>
      </c>
      <c r="T3322" s="10">
        <f t="shared" si="311"/>
        <v>42542.712465277778</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41913.766956018517</v>
      </c>
      <c r="T3323" s="10">
        <f t="shared" si="311"/>
        <v>41927.832638888889</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42520.677037037036</v>
      </c>
      <c r="T3324" s="10">
        <f t="shared" si="311"/>
        <v>42542.829861111109</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42608.032499999994</v>
      </c>
      <c r="T3325" s="10">
        <f t="shared" si="311"/>
        <v>42638.032499999994</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42512.249884259254</v>
      </c>
      <c r="T3326" s="10">
        <f t="shared" si="311"/>
        <v>42526.249884259254</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42064.452280092592</v>
      </c>
      <c r="T3327" s="10">
        <f t="shared" si="311"/>
        <v>42099.410613425927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42041.380844907406</v>
      </c>
      <c r="T3328" s="10">
        <f t="shared" si="311"/>
        <v>42071.339178240734</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42468.041273148141</v>
      </c>
      <c r="T3329" s="10">
        <f t="shared" si="311"/>
        <v>42498.041273148141</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41822.241701388884</v>
      </c>
      <c r="T3330" s="10">
        <f t="shared" si="311"/>
        <v>41824.708333333328</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IF(L3331&lt;1,0,E3331/L3331)</f>
        <v>44.92307692307692</v>
      </c>
      <c r="Q3331" t="str">
        <f t="shared" ref="Q3331:Q3394" si="314">LEFT(N3331,SEARCH("/",N3331)-1)</f>
        <v>theater</v>
      </c>
      <c r="R3331" t="str">
        <f t="shared" ref="R3331:R3394" si="315">RIGHT(N3331,LEN(N3331)-SEARCH("/",N3331))</f>
        <v>plays</v>
      </c>
      <c r="S3331" s="10">
        <f t="shared" ref="S3331:S3394" si="316">(((J3331/60)/60)/24)+DATE(1970,1,1)+(-8/24)</f>
        <v>41836.989675925921</v>
      </c>
      <c r="T3331" s="10">
        <f t="shared" ref="T3331:T3394" si="317">(((I3331/60)/60)/24)+DATE(1970,1,1)+(-8/24)</f>
        <v>41847.625</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42065.554027777776</v>
      </c>
      <c r="T3332" s="10">
        <f t="shared" si="317"/>
        <v>42095.512361111112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42248.36442129629</v>
      </c>
      <c r="T3333" s="10">
        <f t="shared" si="317"/>
        <v>42283.36442129629</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41809.526967592588</v>
      </c>
      <c r="T3334" s="10">
        <f t="shared" si="317"/>
        <v>41839.526967592588</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42148.343518518515</v>
      </c>
      <c r="T3335" s="10">
        <f t="shared" si="317"/>
        <v>42170.343518518515</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42185.187754629624</v>
      </c>
      <c r="T3336" s="10">
        <f t="shared" si="317"/>
        <v>42215.187754629624</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41827.340810185182</v>
      </c>
      <c r="T3337" s="10">
        <f t="shared" si="317"/>
        <v>41854.625</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42437.065347222226</v>
      </c>
      <c r="T3338" s="10">
        <f t="shared" si="317"/>
        <v>42465.023680555554</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41900.948692129627</v>
      </c>
      <c r="T3339" s="10">
        <f t="shared" si="317"/>
        <v>41922.541666666664</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42769.241666666661</v>
      </c>
      <c r="T3340" s="10">
        <f t="shared" si="317"/>
        <v>42790.241666666661</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42549.332384259258</v>
      </c>
      <c r="T3341" s="10">
        <f t="shared" si="317"/>
        <v>42579.332384259258</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42685.640671296293</v>
      </c>
      <c r="T3342" s="10">
        <f t="shared" si="317"/>
        <v>42710.640671296293</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42510.465520833335</v>
      </c>
      <c r="T3343" s="10">
        <f t="shared" si="317"/>
        <v>42533.374999999993</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42061.963078703695</v>
      </c>
      <c r="T3344" s="10">
        <f t="shared" si="317"/>
        <v>42094.874305555553</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42452.583148148151</v>
      </c>
      <c r="T3345" s="10">
        <f t="shared" si="317"/>
        <v>42473.220833333333</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41850.866817129623</v>
      </c>
      <c r="T3346" s="10">
        <f t="shared" si="317"/>
        <v>41880.866817129623</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42052.772777777776</v>
      </c>
      <c r="T3347" s="10">
        <f t="shared" si="317"/>
        <v>42111.692361111105</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42053.691087962965</v>
      </c>
      <c r="T3348" s="10">
        <f t="shared" si="317"/>
        <v>42060.691087962965</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42484.218217592592</v>
      </c>
      <c r="T3349" s="10">
        <f t="shared" si="317"/>
        <v>42498.541666666664</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42466.225462962961</v>
      </c>
      <c r="T3350" s="10">
        <f t="shared" si="317"/>
        <v>42489.832638888889</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42512.777453703697</v>
      </c>
      <c r="T3351" s="10">
        <f t="shared" si="317"/>
        <v>42534.374999999993</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42302.368182870363</v>
      </c>
      <c r="T3352" s="10">
        <f t="shared" si="317"/>
        <v>42337.624999999993</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41806.062094907407</v>
      </c>
      <c r="T3353" s="10">
        <f t="shared" si="317"/>
        <v>41843.125</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42495.659467592595</v>
      </c>
      <c r="T3354" s="10">
        <f t="shared" si="317"/>
        <v>42552.624999999993</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42479.098958333336</v>
      </c>
      <c r="T3355" s="10">
        <f t="shared" si="317"/>
        <v>42492.624999999993</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42270.393587962964</v>
      </c>
      <c r="T3356" s="10">
        <f t="shared" si="317"/>
        <v>42305.834027777775</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42489.286192129628</v>
      </c>
      <c r="T3357" s="10">
        <f t="shared" si="317"/>
        <v>42500.136805555558</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42536.482314814813</v>
      </c>
      <c r="T3358" s="10">
        <f t="shared" si="317"/>
        <v>42566.482314814813</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41822.084606481476</v>
      </c>
      <c r="T3359" s="10">
        <f t="shared" si="317"/>
        <v>41852.084606481476</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41931.977766203701</v>
      </c>
      <c r="T3360" s="10">
        <f t="shared" si="317"/>
        <v>41962.019432870373</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42745.723773148151</v>
      </c>
      <c r="T3361" s="10">
        <f t="shared" si="317"/>
        <v>42790.723773148151</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42696.749340277776</v>
      </c>
      <c r="T3362" s="10">
        <f t="shared" si="317"/>
        <v>42718.332638888889</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41865.692013888889</v>
      </c>
      <c r="T3363" s="10">
        <f t="shared" si="317"/>
        <v>41883.332638888889</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42055.758298611108</v>
      </c>
      <c r="T3364" s="10">
        <f t="shared" si="317"/>
        <v>42069.871527777774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41851.438020833331</v>
      </c>
      <c r="T3365" s="10">
        <f t="shared" si="317"/>
        <v>41870.333333333328</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42422.644085648142</v>
      </c>
      <c r="T3366" s="10">
        <f t="shared" si="317"/>
        <v>42444.541666666664</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42320.768425925926</v>
      </c>
      <c r="T3367" s="10">
        <f t="shared" si="317"/>
        <v>42350.768425925926</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42106.734224537031</v>
      </c>
      <c r="T3368" s="10">
        <f t="shared" si="317"/>
        <v>42136.734224537031</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42192.600624999999</v>
      </c>
      <c r="T3369" s="10">
        <f t="shared" si="317"/>
        <v>42217.600624999999</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41968.866423611107</v>
      </c>
      <c r="T3370" s="10">
        <f t="shared" si="317"/>
        <v>42004.874999999993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42689.708101851851</v>
      </c>
      <c r="T3371" s="10">
        <f t="shared" si="317"/>
        <v>42749.708101851851</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42690.000983796293</v>
      </c>
      <c r="T3372" s="10">
        <f t="shared" si="317"/>
        <v>42720.999999999993</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42312.541261574072</v>
      </c>
      <c r="T3373" s="10">
        <f t="shared" si="317"/>
        <v>42340.541261574072</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41855.214768518512</v>
      </c>
      <c r="T3374" s="10">
        <f t="shared" si="317"/>
        <v>41875.874305555553</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42179.521296296291</v>
      </c>
      <c r="T3375" s="10">
        <f t="shared" si="317"/>
        <v>42203.333333333336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42275.398333333331</v>
      </c>
      <c r="T3376" s="10">
        <f t="shared" si="317"/>
        <v>42305.398333333331</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41765.277465277773</v>
      </c>
      <c r="T3377" s="10">
        <f t="shared" si="317"/>
        <v>41777.277465277773</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42059.367986111109</v>
      </c>
      <c r="T3378" s="10">
        <f t="shared" si="317"/>
        <v>42119.326319444437</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42053.399293981485</v>
      </c>
      <c r="T3379" s="10">
        <f t="shared" si="317"/>
        <v>42083.37222222222</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41858.022060185183</v>
      </c>
      <c r="T3380" s="10">
        <f t="shared" si="317"/>
        <v>41882.213888888888</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42225.180555555555</v>
      </c>
      <c r="T3381" s="10">
        <f t="shared" si="317"/>
        <v>42242.624999999993</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41937.620115740734</v>
      </c>
      <c r="T3382" s="10">
        <f t="shared" si="317"/>
        <v>41972.661782407398</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42043.851655092592</v>
      </c>
      <c r="T3383" s="10">
        <f t="shared" si="317"/>
        <v>42073.809988425921</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42559.097870370366</v>
      </c>
      <c r="T3384" s="10">
        <f t="shared" si="317"/>
        <v>42583.624305555553</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42524.449305555558</v>
      </c>
      <c r="T3385" s="10">
        <f t="shared" si="317"/>
        <v>42544.449305555558</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42291.754259259258</v>
      </c>
      <c r="T3386" s="10">
        <f t="shared" si="317"/>
        <v>42328.791666666664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41953.534166666665</v>
      </c>
      <c r="T3387" s="10">
        <f t="shared" si="317"/>
        <v>41983.534166666665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41946.311412037037</v>
      </c>
      <c r="T3388" s="10">
        <f t="shared" si="317"/>
        <v>41976.311412037037</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41947.429259259254</v>
      </c>
      <c r="T3389" s="10">
        <f t="shared" si="317"/>
        <v>41987.429259259261</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42143.127789351849</v>
      </c>
      <c r="T3390" s="10">
        <f t="shared" si="317"/>
        <v>42173.127789351849</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42494.230115740742</v>
      </c>
      <c r="T3391" s="10">
        <f t="shared" si="317"/>
        <v>42524.230115740742</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41815.44149305555</v>
      </c>
      <c r="T3392" s="10">
        <f t="shared" si="317"/>
        <v>41830.44149305555</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41830.212361111109</v>
      </c>
      <c r="T3393" s="10">
        <f t="shared" si="317"/>
        <v>41859.602777777778</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42446.51221064815</v>
      </c>
      <c r="T3394" s="10">
        <f t="shared" si="317"/>
        <v>42496.51221064815</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IF(L3395&lt;1,0,E3395/L3395)</f>
        <v>36.06818181818182</v>
      </c>
      <c r="Q3395" t="str">
        <f t="shared" ref="Q3395:Q3458" si="320">LEFT(N3395,SEARCH("/",N3395)-1)</f>
        <v>theater</v>
      </c>
      <c r="R3395" t="str">
        <f t="shared" ref="R3395:R3458" si="321">RIGHT(N3395,LEN(N3395)-SEARCH("/",N3395))</f>
        <v>plays</v>
      </c>
      <c r="S3395" s="10">
        <f t="shared" ref="S3395:S3458" si="322">(((J3395/60)/60)/24)+DATE(1970,1,1)+(-8/24)</f>
        <v>41923.588310185187</v>
      </c>
      <c r="T3395" s="10">
        <f t="shared" ref="T3395:T3458" si="323">(((I3395/60)/60)/24)+DATE(1970,1,1)+(-8/24)</f>
        <v>41948.698611111111</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41817.262094907404</v>
      </c>
      <c r="T3396" s="10">
        <f t="shared" si="323"/>
        <v>41847.262094907404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42140.378981481481</v>
      </c>
      <c r="T3397" s="10">
        <f t="shared" si="323"/>
        <v>42154.423611111109</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41764.113298611104</v>
      </c>
      <c r="T3398" s="10">
        <f t="shared" si="323"/>
        <v>41790.832638888889</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42378.145011574066</v>
      </c>
      <c r="T3399" s="10">
        <f t="shared" si="323"/>
        <v>42418.583333333336</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41941.418703703705</v>
      </c>
      <c r="T3400" s="10">
        <f t="shared" si="323"/>
        <v>41964.374999999993</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42026.587094907409</v>
      </c>
      <c r="T3401" s="10">
        <f t="shared" si="323"/>
        <v>42056.587094907409</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41834.620532407404</v>
      </c>
      <c r="T3402" s="10">
        <f t="shared" si="323"/>
        <v>41879.620532407404</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42193.3905787037</v>
      </c>
      <c r="T3403" s="10">
        <f t="shared" si="323"/>
        <v>42223.3905787037</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42290.285219907404</v>
      </c>
      <c r="T3404" s="10">
        <f t="shared" si="323"/>
        <v>42319.771527777775</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42150.128749999996</v>
      </c>
      <c r="T3405" s="10">
        <f t="shared" si="323"/>
        <v>42180.128749999996</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42152.170162037037</v>
      </c>
      <c r="T3406" s="10">
        <f t="shared" si="323"/>
        <v>42172.170162037037</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42409.683865740742</v>
      </c>
      <c r="T3407" s="10">
        <f t="shared" si="323"/>
        <v>42430.665972222218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41791.159444444442</v>
      </c>
      <c r="T3408" s="10">
        <f t="shared" si="323"/>
        <v>41836.159444444442</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41796.08899305555</v>
      </c>
      <c r="T3409" s="10">
        <f t="shared" si="323"/>
        <v>41826.08899305555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41808.65861111111</v>
      </c>
      <c r="T3410" s="10">
        <f t="shared" si="323"/>
        <v>41838.65861111111</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42544.480995370373</v>
      </c>
      <c r="T3411" s="10">
        <f t="shared" si="323"/>
        <v>42582.540277777771</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42499.70821759259</v>
      </c>
      <c r="T3412" s="10">
        <f t="shared" si="323"/>
        <v>42526.958333333336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42264.689490740733</v>
      </c>
      <c r="T3413" s="10">
        <f t="shared" si="323"/>
        <v>42284.689490740733</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41879.625717592593</v>
      </c>
      <c r="T3414" s="10">
        <f t="shared" si="323"/>
        <v>41909.625717592593</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42053.399745370371</v>
      </c>
      <c r="T3415" s="10">
        <f t="shared" si="323"/>
        <v>42062.874305555553</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42675.499131944445</v>
      </c>
      <c r="T3416" s="10">
        <f t="shared" si="323"/>
        <v>42704.999305555553</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42466.810833333329</v>
      </c>
      <c r="T3417" s="10">
        <f t="shared" si="323"/>
        <v>42477.645833333336</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42089.079224537032</v>
      </c>
      <c r="T3418" s="10">
        <f t="shared" si="323"/>
        <v>42117.437499999993</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41894.580416666664</v>
      </c>
      <c r="T3419" s="10">
        <f t="shared" si="323"/>
        <v>41937.696527777778</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41752.501238425924</v>
      </c>
      <c r="T3420" s="10">
        <f t="shared" si="323"/>
        <v>41782.501238425924</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42448.488252314812</v>
      </c>
      <c r="T3421" s="10">
        <f t="shared" si="323"/>
        <v>42466.562499999993</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42404.756967592592</v>
      </c>
      <c r="T3422" s="10">
        <f t="shared" si="323"/>
        <v>42413.666666666664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42037.457905092589</v>
      </c>
      <c r="T3423" s="10">
        <f t="shared" si="323"/>
        <v>42067.457905092589</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42323.228888888887</v>
      </c>
      <c r="T3424" s="10">
        <f t="shared" si="323"/>
        <v>42351.666666666664</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42088.578020833331</v>
      </c>
      <c r="T3425" s="10">
        <f t="shared" si="323"/>
        <v>42118.578020833331</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42018.343564814808</v>
      </c>
      <c r="T3426" s="10">
        <f t="shared" si="323"/>
        <v>42039.957638888889</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41884.28398148148</v>
      </c>
      <c r="T3427" s="10">
        <f t="shared" si="323"/>
        <v>41916.28398148148</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41883.723414351851</v>
      </c>
      <c r="T3428" s="10">
        <f t="shared" si="323"/>
        <v>41902.75</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41792.311944444438</v>
      </c>
      <c r="T3429" s="10">
        <f t="shared" si="323"/>
        <v>41822.311944444438</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42038.387118055551</v>
      </c>
      <c r="T3430" s="10">
        <f t="shared" si="323"/>
        <v>42063.374999999993</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42661.688206018516</v>
      </c>
      <c r="T3431" s="10">
        <f t="shared" si="323"/>
        <v>42675.688206018516</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41820.612280092588</v>
      </c>
      <c r="T3432" s="10">
        <f t="shared" si="323"/>
        <v>41850.612280092588</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41839.397604166668</v>
      </c>
      <c r="T3433" s="10">
        <f t="shared" si="323"/>
        <v>41869.397604166668</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42380.247847222221</v>
      </c>
      <c r="T3434" s="10">
        <f t="shared" si="323"/>
        <v>42405.583333333336</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41775.729803240742</v>
      </c>
      <c r="T3435" s="10">
        <f t="shared" si="323"/>
        <v>41806.791666666664</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41800.047094907408</v>
      </c>
      <c r="T3436" s="10">
        <f t="shared" si="323"/>
        <v>41830.047094907408</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42572.283483796295</v>
      </c>
      <c r="T3437" s="10">
        <f t="shared" si="323"/>
        <v>42588.791666666664</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41851.208252314813</v>
      </c>
      <c r="T3438" s="10">
        <f t="shared" si="323"/>
        <v>41872.352777777778</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42205.377546296295</v>
      </c>
      <c r="T3439" s="10">
        <f t="shared" si="323"/>
        <v>42235.377546296295</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42100.594525462955</v>
      </c>
      <c r="T3440" s="10">
        <f t="shared" si="323"/>
        <v>42126.541666666664</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42374.577893518515</v>
      </c>
      <c r="T3441" s="10">
        <f t="shared" si="323"/>
        <v>42387.874305555553</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41808.789675925924</v>
      </c>
      <c r="T3442" s="10">
        <f t="shared" si="323"/>
        <v>41831.34375</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42294.096307870372</v>
      </c>
      <c r="T3443" s="10">
        <f t="shared" si="323"/>
        <v>42321.511805555558</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42124.50777777777</v>
      </c>
      <c r="T3444" s="10">
        <f t="shared" si="323"/>
        <v>42154.50777777777</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41861.191504629627</v>
      </c>
      <c r="T3445" s="10">
        <f t="shared" si="323"/>
        <v>41891.191504629627</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42520.95817129629</v>
      </c>
      <c r="T3446" s="10">
        <f t="shared" si="323"/>
        <v>42529.249305555553</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42272.197175925925</v>
      </c>
      <c r="T3447" s="10">
        <f t="shared" si="323"/>
        <v>42300.197175925925</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42016.499131944445</v>
      </c>
      <c r="T3448" s="10">
        <f t="shared" si="323"/>
        <v>42040.180555555555</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42402.555694444447</v>
      </c>
      <c r="T3449" s="10">
        <f t="shared" si="323"/>
        <v>42447.514027777775</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41959.785752314812</v>
      </c>
      <c r="T3450" s="10">
        <f t="shared" si="323"/>
        <v>41989.785752314812</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42531.719189814808</v>
      </c>
      <c r="T3451" s="10">
        <f t="shared" si="323"/>
        <v>42559.833333333336</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42036.371192129627</v>
      </c>
      <c r="T3452" s="10">
        <f t="shared" si="323"/>
        <v>42096.329525462956</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42088.390358796292</v>
      </c>
      <c r="T3453" s="10">
        <f t="shared" si="323"/>
        <v>42115.390358796292</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41820.305856481478</v>
      </c>
      <c r="T3454" s="10">
        <f t="shared" si="323"/>
        <v>41842.832638888889</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42535.645324074074</v>
      </c>
      <c r="T3455" s="10">
        <f t="shared" si="323"/>
        <v>42595.645324074074</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41821.365266203698</v>
      </c>
      <c r="T3456" s="10">
        <f t="shared" si="323"/>
        <v>41851.365266203698</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42626.416979166665</v>
      </c>
      <c r="T3457" s="10">
        <f t="shared" si="323"/>
        <v>42656.416979166665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41820.872303240736</v>
      </c>
      <c r="T3458" s="10">
        <f t="shared" si="323"/>
        <v>41851.957638888889</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IF(L3459&lt;1,0,E3459/L3459)</f>
        <v>50.981818181818184</v>
      </c>
      <c r="Q3459" t="str">
        <f t="shared" ref="Q3459:Q3522" si="326">LEFT(N3459,SEARCH("/",N3459)-1)</f>
        <v>theater</v>
      </c>
      <c r="R3459" t="str">
        <f t="shared" ref="R3459:R3522" si="327">RIGHT(N3459,LEN(N3459)-SEARCH("/",N3459))</f>
        <v>plays</v>
      </c>
      <c r="S3459" s="10">
        <f t="shared" ref="S3459:S3522" si="328">(((J3459/60)/60)/24)+DATE(1970,1,1)+(-8/24)</f>
        <v>42016.373344907406</v>
      </c>
      <c r="T3459" s="10">
        <f t="shared" ref="T3459:T3522" si="329">(((I3459/60)/60)/24)+DATE(1970,1,1)+(-8/24)</f>
        <v>42046.915972222218</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42010.869247685179</v>
      </c>
      <c r="T3460" s="10">
        <f t="shared" si="329"/>
        <v>42037.852083333331</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42480.146527777775</v>
      </c>
      <c r="T3461" s="10">
        <f t="shared" si="329"/>
        <v>42510.146527777775</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41852.193888888884</v>
      </c>
      <c r="T3462" s="10">
        <f t="shared" si="329"/>
        <v>41866.193888888884</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42643.299525462957</v>
      </c>
      <c r="T3463" s="10">
        <f t="shared" si="329"/>
        <v>42671.791666666664</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42179.565138888887</v>
      </c>
      <c r="T3464" s="10">
        <f t="shared" si="329"/>
        <v>42195.416666666664</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42612.585474537038</v>
      </c>
      <c r="T3465" s="10">
        <f t="shared" si="329"/>
        <v>42653.832638888889</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42574.796724537031</v>
      </c>
      <c r="T3466" s="10">
        <f t="shared" si="329"/>
        <v>42604.796724537031</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42200.292499999996</v>
      </c>
      <c r="T3467" s="10">
        <f t="shared" si="329"/>
        <v>42225.333333333336</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42419.685763888883</v>
      </c>
      <c r="T3468" s="10">
        <f t="shared" si="329"/>
        <v>42479.644097222219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42053.338333333326</v>
      </c>
      <c r="T3469" s="10">
        <f t="shared" si="329"/>
        <v>42083.296666666669</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42605.432048611103</v>
      </c>
      <c r="T3470" s="10">
        <f t="shared" si="329"/>
        <v>42633.791666666664</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42458.308391203704</v>
      </c>
      <c r="T3471" s="10">
        <f t="shared" si="329"/>
        <v>42488.308391203704</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42528.688680555548</v>
      </c>
      <c r="T3472" s="10">
        <f t="shared" si="329"/>
        <v>42566.568055555552</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41841.487152777772</v>
      </c>
      <c r="T3473" s="10">
        <f t="shared" si="329"/>
        <v>41882.5</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41927.837164351848</v>
      </c>
      <c r="T3474" s="10">
        <f t="shared" si="329"/>
        <v>41948.915972222218</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42062.501111111109</v>
      </c>
      <c r="T3475" s="10">
        <f t="shared" si="329"/>
        <v>42083.518749999996</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42541.168182870366</v>
      </c>
      <c r="T3476" s="10">
        <f t="shared" si="329"/>
        <v>42571.168182870366</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41918.547499999993</v>
      </c>
      <c r="T3477" s="10">
        <f t="shared" si="329"/>
        <v>41945.666666666664</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41920.946643518517</v>
      </c>
      <c r="T3478" s="10">
        <f t="shared" si="329"/>
        <v>41938.791666666664</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42128.403275462959</v>
      </c>
      <c r="T3479" s="10">
        <f t="shared" si="329"/>
        <v>42140.791666666664</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42053.583587962967</v>
      </c>
      <c r="T3480" s="10">
        <f t="shared" si="329"/>
        <v>42079.541666666664</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41781.521759259253</v>
      </c>
      <c r="T3481" s="10">
        <f t="shared" si="329"/>
        <v>41811.521759259253</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42170.984108796292</v>
      </c>
      <c r="T3482" s="10">
        <f t="shared" si="329"/>
        <v>42195.541666666664</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41988.914212962954</v>
      </c>
      <c r="T3483" s="10">
        <f t="shared" si="329"/>
        <v>42005.914212962954</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41796.438263888886</v>
      </c>
      <c r="T3484" s="10">
        <f t="shared" si="329"/>
        <v>41826.438263888886</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41793.335428240738</v>
      </c>
      <c r="T3485" s="10">
        <f t="shared" si="329"/>
        <v>41823.335428240738</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42506.427071759252</v>
      </c>
      <c r="T3486" s="10">
        <f t="shared" si="329"/>
        <v>42536.427071759252</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42372.359722222223</v>
      </c>
      <c r="T3487" s="10">
        <f t="shared" si="329"/>
        <v>42402.359722222223</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42126.541678240734</v>
      </c>
      <c r="T3488" s="10">
        <f t="shared" si="329"/>
        <v>42157.957638888889</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42149.607083333329</v>
      </c>
      <c r="T3489" s="10">
        <f t="shared" si="329"/>
        <v>42179.607083333329</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42087.43472222222</v>
      </c>
      <c r="T3490" s="10">
        <f t="shared" si="329"/>
        <v>42111.333333333336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41753.302442129629</v>
      </c>
      <c r="T3491" s="10">
        <f t="shared" si="329"/>
        <v>41783.541666666664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42443.469027777777</v>
      </c>
      <c r="T3492" s="10">
        <f t="shared" si="329"/>
        <v>42473.469027777777</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42120.916481481479</v>
      </c>
      <c r="T3493" s="10">
        <f t="shared" si="329"/>
        <v>42141.916481481479</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42267.675891203697</v>
      </c>
      <c r="T3494" s="10">
        <f t="shared" si="329"/>
        <v>42302.675891203697</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41848.532824074071</v>
      </c>
      <c r="T3495" s="10">
        <f t="shared" si="329"/>
        <v>41867.882638888885</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42688.881655092591</v>
      </c>
      <c r="T3496" s="10">
        <f t="shared" si="329"/>
        <v>42699.916666666664</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41915.429502314815</v>
      </c>
      <c r="T3497" s="10">
        <f t="shared" si="329"/>
        <v>41944.387499999997</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42584.513495370367</v>
      </c>
      <c r="T3498" s="10">
        <f t="shared" si="329"/>
        <v>42624.513495370367</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42511.408611111103</v>
      </c>
      <c r="T3499" s="10">
        <f t="shared" si="329"/>
        <v>42523.583333333336</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42458.825277777774</v>
      </c>
      <c r="T3500" s="10">
        <f t="shared" si="329"/>
        <v>42518.572222222218</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42131.702835648146</v>
      </c>
      <c r="T3501" s="10">
        <f t="shared" si="329"/>
        <v>42185.957638888889</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42419.586087962954</v>
      </c>
      <c r="T3502" s="10">
        <f t="shared" si="329"/>
        <v>42435.874305555553</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42233.430497685178</v>
      </c>
      <c r="T3503" s="10">
        <f t="shared" si="329"/>
        <v>42258.430497685178</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42430.506064814814</v>
      </c>
      <c r="T3504" s="10">
        <f t="shared" si="329"/>
        <v>42444.832638888889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42545.144999999997</v>
      </c>
      <c r="T3505" s="10">
        <f t="shared" si="329"/>
        <v>42575.144999999997</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42297.415405092594</v>
      </c>
      <c r="T3506" s="10">
        <f t="shared" si="329"/>
        <v>42327.457071759258</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41760.602372685185</v>
      </c>
      <c r="T3507" s="10">
        <f t="shared" si="329"/>
        <v>41771.833333333328</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41829.400925925926</v>
      </c>
      <c r="T3508" s="10">
        <f t="shared" si="329"/>
        <v>41874.400925925926</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42491.589548611104</v>
      </c>
      <c r="T3509" s="10">
        <f t="shared" si="329"/>
        <v>42521.589548611104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42477.396446759252</v>
      </c>
      <c r="T3510" s="10">
        <f t="shared" si="329"/>
        <v>42500.541666666664</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41950.526226851849</v>
      </c>
      <c r="T3511" s="10">
        <f t="shared" si="329"/>
        <v>41963.871527777774</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41802.287569444445</v>
      </c>
      <c r="T3512" s="10">
        <f t="shared" si="329"/>
        <v>41822.287569444445</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41927.540451388886</v>
      </c>
      <c r="T3513" s="10">
        <f t="shared" si="329"/>
        <v>41950.4375</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42057.203611111108</v>
      </c>
      <c r="T3514" s="10">
        <f t="shared" si="329"/>
        <v>42117.161944444444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41780.762870370367</v>
      </c>
      <c r="T3515" s="10">
        <f t="shared" si="329"/>
        <v>41793.874305555553</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42020.513333333329</v>
      </c>
      <c r="T3516" s="10">
        <f t="shared" si="329"/>
        <v>42036.874305555553</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42125.439479166664</v>
      </c>
      <c r="T3517" s="10">
        <f t="shared" si="329"/>
        <v>42155.439479166664</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41855.676736111105</v>
      </c>
      <c r="T3518" s="10">
        <f t="shared" si="329"/>
        <v>41889.791666666664</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41794.484189814815</v>
      </c>
      <c r="T3519" s="10">
        <f t="shared" si="329"/>
        <v>41824.125</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41893.450219907405</v>
      </c>
      <c r="T3520" s="10">
        <f t="shared" si="329"/>
        <v>41914.26458333333</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42037.265624999993</v>
      </c>
      <c r="T3521" s="10">
        <f t="shared" si="329"/>
        <v>42067.265624999993</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42227.490879629629</v>
      </c>
      <c r="T3522" s="10">
        <f t="shared" si="329"/>
        <v>42253.240972222215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IF(L3523&lt;1,0,E3523/L3523)</f>
        <v>45.615384615384613</v>
      </c>
      <c r="Q3523" t="str">
        <f t="shared" ref="Q3523:Q3586" si="332">LEFT(N3523,SEARCH("/",N3523)-1)</f>
        <v>theater</v>
      </c>
      <c r="R3523" t="str">
        <f t="shared" ref="R3523:R3586" si="333">RIGHT(N3523,LEN(N3523)-SEARCH("/",N3523))</f>
        <v>plays</v>
      </c>
      <c r="S3523" s="10">
        <f t="shared" ref="S3523:S3586" si="334">(((J3523/60)/60)/24)+DATE(1970,1,1)+(-8/24)</f>
        <v>41881.028009259258</v>
      </c>
      <c r="T3523" s="10">
        <f t="shared" ref="T3523:T3586" si="335">(((I3523/60)/60)/24)+DATE(1970,1,1)+(-8/24)</f>
        <v>41911.028009259258</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42234.456550925919</v>
      </c>
      <c r="T3524" s="10">
        <f t="shared" si="335"/>
        <v>42262.087500000001</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42581.064212962963</v>
      </c>
      <c r="T3525" s="10">
        <f t="shared" si="335"/>
        <v>42638.624999999993</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41880.430243055554</v>
      </c>
      <c r="T3526" s="10">
        <f t="shared" si="335"/>
        <v>41894.833333333328</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42214.362337962964</v>
      </c>
      <c r="T3527" s="10">
        <f t="shared" si="335"/>
        <v>42225.333333333336</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42460.001979166664</v>
      </c>
      <c r="T3528" s="10">
        <f t="shared" si="335"/>
        <v>42487.915972222218</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42166.689872685187</v>
      </c>
      <c r="T3529" s="10">
        <f t="shared" si="335"/>
        <v>42195.832638888889</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42733.168032407404</v>
      </c>
      <c r="T3530" s="10">
        <f t="shared" si="335"/>
        <v>42753.168032407404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42177.428449074076</v>
      </c>
      <c r="T3531" s="10">
        <f t="shared" si="335"/>
        <v>42197.708333333336</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42442.29001157407</v>
      </c>
      <c r="T3532" s="10">
        <f t="shared" si="335"/>
        <v>42470.499999999993</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42521.32099537037</v>
      </c>
      <c r="T3533" s="10">
        <f t="shared" si="335"/>
        <v>42551.32099537037</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41884.266516203701</v>
      </c>
      <c r="T3534" s="10">
        <f t="shared" si="335"/>
        <v>41899.832638888889</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42289.427858796298</v>
      </c>
      <c r="T3535" s="10">
        <f t="shared" si="335"/>
        <v>42319.469525462955</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42243.291932870365</v>
      </c>
      <c r="T3536" s="10">
        <f t="shared" si="335"/>
        <v>42278.291932870365</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42248.306828703695</v>
      </c>
      <c r="T3537" s="10">
        <f t="shared" si="335"/>
        <v>42279.416666666664</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42328.393807870372</v>
      </c>
      <c r="T3538" s="10">
        <f t="shared" si="335"/>
        <v>42358.165972222218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41923.021018518513</v>
      </c>
      <c r="T3539" s="10">
        <f t="shared" si="335"/>
        <v>41959.999305555553</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42571.087268518517</v>
      </c>
      <c r="T3540" s="10">
        <f t="shared" si="335"/>
        <v>42599.087268518517</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42600.422708333332</v>
      </c>
      <c r="T3541" s="10">
        <f t="shared" si="335"/>
        <v>42621.422708333332</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42516.670034722221</v>
      </c>
      <c r="T3542" s="10">
        <f t="shared" si="335"/>
        <v>42546.670034722221</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42222.396701388883</v>
      </c>
      <c r="T3543" s="10">
        <f t="shared" si="335"/>
        <v>42247.396701388883</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41829.266458333332</v>
      </c>
      <c r="T3544" s="10">
        <f t="shared" si="335"/>
        <v>41889.266458333332</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42150.421979166662</v>
      </c>
      <c r="T3545" s="10">
        <f t="shared" si="335"/>
        <v>42180.421979166662</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42040.498344907406</v>
      </c>
      <c r="T3546" s="10">
        <f t="shared" si="335"/>
        <v>42070.498344907406</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42075.474062499998</v>
      </c>
      <c r="T3547" s="10">
        <f t="shared" si="335"/>
        <v>42105.474062499998</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42073.327361111107</v>
      </c>
      <c r="T3548" s="10">
        <f t="shared" si="335"/>
        <v>42094.832638888889</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42479.745381944442</v>
      </c>
      <c r="T3549" s="10">
        <f t="shared" si="335"/>
        <v>42503.832638888889</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42411.608958333331</v>
      </c>
      <c r="T3550" s="10">
        <f t="shared" si="335"/>
        <v>42433.708333333336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42223.061030092591</v>
      </c>
      <c r="T3551" s="10">
        <f t="shared" si="335"/>
        <v>42251.061030092591</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42462.560162037036</v>
      </c>
      <c r="T3552" s="10">
        <f t="shared" si="335"/>
        <v>42492.560162037036</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41753.182523148142</v>
      </c>
      <c r="T3553" s="10">
        <f t="shared" si="335"/>
        <v>41781.588194444441</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41788.253749999996</v>
      </c>
      <c r="T3554" s="10">
        <f t="shared" si="335"/>
        <v>41818.253749999996</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42195.695370370369</v>
      </c>
      <c r="T3555" s="10">
        <f t="shared" si="335"/>
        <v>42227.666666666664</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42015.717118055552</v>
      </c>
      <c r="T3556" s="10">
        <f t="shared" si="335"/>
        <v>42046.374999999993</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42661.108726851853</v>
      </c>
      <c r="T3557" s="10">
        <f t="shared" si="335"/>
        <v>42691.15039351851</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41808.316249999996</v>
      </c>
      <c r="T3558" s="10">
        <f t="shared" si="335"/>
        <v>41868.316249999996</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41729.943414351852</v>
      </c>
      <c r="T3559" s="10">
        <f t="shared" si="335"/>
        <v>41763.943414351852</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42139.483506944445</v>
      </c>
      <c r="T3560" s="10">
        <f t="shared" si="335"/>
        <v>42181.541666666664</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42193.762824074067</v>
      </c>
      <c r="T3561" s="10">
        <f t="shared" si="335"/>
        <v>42216.040277777771</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42115.556319444448</v>
      </c>
      <c r="T3562" s="10">
        <f t="shared" si="335"/>
        <v>42150.781249999993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42203.346967592595</v>
      </c>
      <c r="T3563" s="10">
        <f t="shared" si="335"/>
        <v>42221.441666666658</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42433.428553240738</v>
      </c>
      <c r="T3564" s="10">
        <f t="shared" si="335"/>
        <v>42442.583333333336</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42555.33861111111</v>
      </c>
      <c r="T3565" s="10">
        <f t="shared" si="335"/>
        <v>42583.458333333336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42236.289918981485</v>
      </c>
      <c r="T3566" s="10">
        <f t="shared" si="335"/>
        <v>42282.333333333336</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41974.409814814811</v>
      </c>
      <c r="T3567" s="10">
        <f t="shared" si="335"/>
        <v>42004.409814814811</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41997.174571759257</v>
      </c>
      <c r="T3568" s="10">
        <f t="shared" si="335"/>
        <v>42027.174571759257</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42135.477361111109</v>
      </c>
      <c r="T3569" s="10">
        <f t="shared" si="335"/>
        <v>42165.477361111109</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41869.407337962963</v>
      </c>
      <c r="T3570" s="10">
        <f t="shared" si="335"/>
        <v>41899.407337962963</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41982.355277777773</v>
      </c>
      <c r="T3571" s="10">
        <f t="shared" si="335"/>
        <v>42012.355277777773</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41975.998645833337</v>
      </c>
      <c r="T3572" s="10">
        <f t="shared" si="335"/>
        <v>42003.958333333336</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41912.525613425925</v>
      </c>
      <c r="T3573" s="10">
        <f t="shared" si="335"/>
        <v>41942.525613425925</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42146.23706018518</v>
      </c>
      <c r="T3574" s="10">
        <f t="shared" si="335"/>
        <v>42176.23706018518</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41921.042199074072</v>
      </c>
      <c r="T3575" s="10">
        <f t="shared" si="335"/>
        <v>41951.083865740737</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41926.609351851846</v>
      </c>
      <c r="T3576" s="10">
        <f t="shared" si="335"/>
        <v>41956.651018518511</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42561.450543981475</v>
      </c>
      <c r="T3577" s="10">
        <f t="shared" si="335"/>
        <v>42592.832638888889</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42649.215902777774</v>
      </c>
      <c r="T3578" s="10">
        <f t="shared" si="335"/>
        <v>42709.257569444446</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42093.453506944446</v>
      </c>
      <c r="T3579" s="10">
        <f t="shared" si="335"/>
        <v>42119.936111111114</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42460.400196759256</v>
      </c>
      <c r="T3580" s="10">
        <f t="shared" si="335"/>
        <v>42490.400196759256</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42430.428888888891</v>
      </c>
      <c r="T3581" s="10">
        <f t="shared" si="335"/>
        <v>42460.38722222222</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42025.842847222222</v>
      </c>
      <c r="T3582" s="10">
        <f t="shared" si="335"/>
        <v>42063.874305555553</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41836.13784722222</v>
      </c>
      <c r="T3583" s="10">
        <f t="shared" si="335"/>
        <v>41850.13784722222</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42450.762523148143</v>
      </c>
      <c r="T3584" s="10">
        <f t="shared" si="335"/>
        <v>42464.762523148143</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42418.092650462961</v>
      </c>
      <c r="T3585" s="10">
        <f t="shared" si="335"/>
        <v>42478.050983796296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42167.983148148145</v>
      </c>
      <c r="T3586" s="10">
        <f t="shared" si="335"/>
        <v>42197.983148148145</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IF(L3587&lt;1,0,E3587/L3587)</f>
        <v>176.08695652173913</v>
      </c>
      <c r="Q3587" t="str">
        <f t="shared" ref="Q3587:Q3650" si="338">LEFT(N3587,SEARCH("/",N3587)-1)</f>
        <v>theater</v>
      </c>
      <c r="R3587" t="str">
        <f t="shared" ref="R3587:R3650" si="339">RIGHT(N3587,LEN(N3587)-SEARCH("/",N3587))</f>
        <v>plays</v>
      </c>
      <c r="S3587" s="10">
        <f t="shared" ref="S3587:S3650" si="340">(((J3587/60)/60)/24)+DATE(1970,1,1)+(-8/24)</f>
        <v>41964.382986111108</v>
      </c>
      <c r="T3587" s="10">
        <f t="shared" ref="T3587:T3650" si="341">(((I3587/60)/60)/24)+DATE(1970,1,1)+(-8/24)</f>
        <v>41994.382986111108</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42576.364236111105</v>
      </c>
      <c r="T3588" s="10">
        <f t="shared" si="341"/>
        <v>42636.364236111105</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42503.206643518519</v>
      </c>
      <c r="T3589" s="10">
        <f t="shared" si="341"/>
        <v>42548.458333333336</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42101.495486111111</v>
      </c>
      <c r="T3590" s="10">
        <f t="shared" si="341"/>
        <v>42123.624999999993</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42125.314201388886</v>
      </c>
      <c r="T3591" s="10">
        <f t="shared" si="341"/>
        <v>42150.314201388886</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41902.000393518516</v>
      </c>
      <c r="T3592" s="10">
        <f t="shared" si="341"/>
        <v>41932.000393518516</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42003.61509259259</v>
      </c>
      <c r="T3593" s="10">
        <f t="shared" si="341"/>
        <v>42027.874305555553</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41988.496608796289</v>
      </c>
      <c r="T3594" s="10">
        <f t="shared" si="341"/>
        <v>42045.874305555553</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41974.565266203703</v>
      </c>
      <c r="T3595" s="10">
        <f t="shared" si="341"/>
        <v>42009.518055555549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42591.733587962961</v>
      </c>
      <c r="T3596" s="10">
        <f t="shared" si="341"/>
        <v>42616.733587962961</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42049.675034722219</v>
      </c>
      <c r="T3597" s="10">
        <f t="shared" si="341"/>
        <v>42075.957638888889</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41856.381736111107</v>
      </c>
      <c r="T3598" s="10">
        <f t="shared" si="341"/>
        <v>41877.381736111107</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42417.252199074072</v>
      </c>
      <c r="T3599" s="10">
        <f t="shared" si="341"/>
        <v>42431.915972222218</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41866.465532407405</v>
      </c>
      <c r="T3600" s="10">
        <f t="shared" si="341"/>
        <v>41884.874305555553</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42220.461539351854</v>
      </c>
      <c r="T3601" s="10">
        <f t="shared" si="341"/>
        <v>42245.666666666664</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42628.515787037039</v>
      </c>
      <c r="T3602" s="10">
        <f t="shared" si="341"/>
        <v>42656.515787037039</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41990.665300925924</v>
      </c>
      <c r="T3603" s="10">
        <f t="shared" si="341"/>
        <v>42020.665300925924</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42447.56109953703</v>
      </c>
      <c r="T3604" s="10">
        <f t="shared" si="341"/>
        <v>42507.56109953703</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42283.531018518515</v>
      </c>
      <c r="T3605" s="10">
        <f t="shared" si="341"/>
        <v>42313.572685185187</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42482.68236111111</v>
      </c>
      <c r="T3606" s="10">
        <f t="shared" si="341"/>
        <v>42488.957638888889</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42383.459791666661</v>
      </c>
      <c r="T3607" s="10">
        <f t="shared" si="341"/>
        <v>42413.459791666661</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42566.271493055552</v>
      </c>
      <c r="T3608" s="10">
        <f t="shared" si="341"/>
        <v>42596.271493055552</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42338.630578703705</v>
      </c>
      <c r="T3609" s="10">
        <f t="shared" si="341"/>
        <v>42352.666666666664</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42506.37604166667</v>
      </c>
      <c r="T3610" s="10">
        <f t="shared" si="341"/>
        <v>42538.249999999993</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42429.658391203695</v>
      </c>
      <c r="T3611" s="10">
        <f t="shared" si="341"/>
        <v>42459.616724537038</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42203.09879629629</v>
      </c>
      <c r="T3612" s="10">
        <f t="shared" si="341"/>
        <v>42233.09879629629</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42072.037048611113</v>
      </c>
      <c r="T3613" s="10">
        <f t="shared" si="341"/>
        <v>42102.037048611113</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41789.393645833334</v>
      </c>
      <c r="T3614" s="10">
        <f t="shared" si="341"/>
        <v>41799.393645833334</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41788.256643518514</v>
      </c>
      <c r="T3615" s="10">
        <f t="shared" si="341"/>
        <v>41818.256643518514</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42143.708518518521</v>
      </c>
      <c r="T3616" s="10">
        <f t="shared" si="341"/>
        <v>42173.708518518521</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42318.260370370372</v>
      </c>
      <c r="T3617" s="10">
        <f t="shared" si="341"/>
        <v>42348.260370370372</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42052.616481481477</v>
      </c>
      <c r="T3618" s="10">
        <f t="shared" si="341"/>
        <v>42082.574814814812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42779.276956018519</v>
      </c>
      <c r="T3619" s="10">
        <f t="shared" si="341"/>
        <v>42793.666666666664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42128.294560185182</v>
      </c>
      <c r="T3620" s="10">
        <f t="shared" si="341"/>
        <v>42158.294560185182</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42660.79891203704</v>
      </c>
      <c r="T3621" s="10">
        <f t="shared" si="341"/>
        <v>42693.583333333336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42037.60487268518</v>
      </c>
      <c r="T3622" s="10">
        <f t="shared" si="341"/>
        <v>42067.833333333336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42619.602361111109</v>
      </c>
      <c r="T3623" s="10">
        <f t="shared" si="341"/>
        <v>42643.541666666664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41876.888553240737</v>
      </c>
      <c r="T3624" s="10">
        <f t="shared" si="341"/>
        <v>41909.807638888888</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41828.403587962959</v>
      </c>
      <c r="T3625" s="10">
        <f t="shared" si="341"/>
        <v>41845.958333333328</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42545.440856481473</v>
      </c>
      <c r="T3626" s="10">
        <f t="shared" si="341"/>
        <v>42605.440856481473</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42157.319178240738</v>
      </c>
      <c r="T3627" s="10">
        <f t="shared" si="341"/>
        <v>42187.319178240738</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41846.333993055552</v>
      </c>
      <c r="T3628" s="10">
        <f t="shared" si="341"/>
        <v>41867.333993055552</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42460.408414351848</v>
      </c>
      <c r="T3629" s="10">
        <f t="shared" si="341"/>
        <v>42510.832638888889</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f t="shared" si="337"/>
        <v>0</v>
      </c>
      <c r="Q3630" t="str">
        <f t="shared" si="338"/>
        <v>theater</v>
      </c>
      <c r="R3630" t="str">
        <f t="shared" si="339"/>
        <v>musical</v>
      </c>
      <c r="S3630" s="10">
        <f t="shared" si="340"/>
        <v>42291.4999537037</v>
      </c>
      <c r="T3630" s="10">
        <f t="shared" si="341"/>
        <v>42351.541620370372</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42436.761157407404</v>
      </c>
      <c r="T3631" s="10">
        <f t="shared" si="341"/>
        <v>42495.374999999993</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41942.513773148145</v>
      </c>
      <c r="T3632" s="10">
        <f t="shared" si="341"/>
        <v>41972.555439814816</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41880.42010416666</v>
      </c>
      <c r="T3633" s="10">
        <f t="shared" si="341"/>
        <v>41904.832638888889</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41946.603576388887</v>
      </c>
      <c r="T3634" s="10">
        <f t="shared" si="341"/>
        <v>41966.603576388887</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42649.290127314809</v>
      </c>
      <c r="T3635" s="10">
        <f t="shared" si="341"/>
        <v>42692.708333333336</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42700.833032407405</v>
      </c>
      <c r="T3636" s="10">
        <f t="shared" si="341"/>
        <v>42748.832638888889</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42450.549490740734</v>
      </c>
      <c r="T3637" s="10">
        <f t="shared" si="341"/>
        <v>42480.549490740734</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f t="shared" si="337"/>
        <v>0</v>
      </c>
      <c r="Q3638" t="str">
        <f t="shared" si="338"/>
        <v>theater</v>
      </c>
      <c r="R3638" t="str">
        <f t="shared" si="339"/>
        <v>musical</v>
      </c>
      <c r="S3638" s="10">
        <f t="shared" si="340"/>
        <v>42226.361446759263</v>
      </c>
      <c r="T3638" s="10">
        <f t="shared" si="341"/>
        <v>42261.361446759263</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41975.367303240739</v>
      </c>
      <c r="T3639" s="10">
        <f t="shared" si="341"/>
        <v>42005.367303240739</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42053.339490740742</v>
      </c>
      <c r="T3640" s="10">
        <f t="shared" si="341"/>
        <v>42113.29782407407</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42590.343819444439</v>
      </c>
      <c r="T3641" s="10">
        <f t="shared" si="341"/>
        <v>42650.299305555549</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42104.448263888888</v>
      </c>
      <c r="T3642" s="10">
        <f t="shared" si="341"/>
        <v>42134.448263888888</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f t="shared" si="337"/>
        <v>0</v>
      </c>
      <c r="Q3643" t="str">
        <f t="shared" si="338"/>
        <v>theater</v>
      </c>
      <c r="R3643" t="str">
        <f t="shared" si="339"/>
        <v>musical</v>
      </c>
      <c r="S3643" s="10">
        <f t="shared" si="340"/>
        <v>41899.293738425928</v>
      </c>
      <c r="T3643" s="10">
        <f t="shared" si="341"/>
        <v>41916.875</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42297.482951388891</v>
      </c>
      <c r="T3644" s="10">
        <f t="shared" si="341"/>
        <v>42338.374999999993</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f t="shared" si="337"/>
        <v>0</v>
      </c>
      <c r="Q3645" t="str">
        <f t="shared" si="338"/>
        <v>theater</v>
      </c>
      <c r="R3645" t="str">
        <f t="shared" si="339"/>
        <v>musical</v>
      </c>
      <c r="S3645" s="10">
        <f t="shared" si="340"/>
        <v>42284.810636574075</v>
      </c>
      <c r="T3645" s="10">
        <f t="shared" si="341"/>
        <v>42324.852303240739</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42408.908414351848</v>
      </c>
      <c r="T3646" s="10">
        <f t="shared" si="341"/>
        <v>42436.874305555553</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42665.637013888881</v>
      </c>
      <c r="T3647" s="10">
        <f t="shared" si="341"/>
        <v>42695.678680555553</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42140.08798611111</v>
      </c>
      <c r="T3648" s="10">
        <f t="shared" si="341"/>
        <v>42171.645833333336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42598.415821759256</v>
      </c>
      <c r="T3649" s="10">
        <f t="shared" si="341"/>
        <v>42643.415821759256</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41886.958854166667</v>
      </c>
      <c r="T3650" s="10">
        <f t="shared" si="341"/>
        <v>41916.958854166667</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IF(L3651&lt;1,0,E3651/L3651)</f>
        <v>97.5</v>
      </c>
      <c r="Q3651" t="str">
        <f t="shared" ref="Q3651:Q3714" si="344">LEFT(N3651,SEARCH("/",N3651)-1)</f>
        <v>theater</v>
      </c>
      <c r="R3651" t="str">
        <f t="shared" ref="R3651:R3714" si="345">RIGHT(N3651,LEN(N3651)-SEARCH("/",N3651))</f>
        <v>plays</v>
      </c>
      <c r="S3651" s="10">
        <f t="shared" ref="S3651:S3714" si="346">(((J3651/60)/60)/24)+DATE(1970,1,1)+(-8/24)</f>
        <v>41780.379560185182</v>
      </c>
      <c r="T3651" s="10">
        <f t="shared" ref="T3651:T3714" si="347">(((I3651/60)/60)/24)+DATE(1970,1,1)+(-8/24)</f>
        <v>41806.379560185182</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42381.145648148151</v>
      </c>
      <c r="T3652" s="10">
        <f t="shared" si="347"/>
        <v>42402.145648148151</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41828.312986111108</v>
      </c>
      <c r="T3653" s="10">
        <f t="shared" si="347"/>
        <v>41861.332638888889</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42596.311365740738</v>
      </c>
      <c r="T3654" s="10">
        <f t="shared" si="347"/>
        <v>42606.832638888889</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42191.030173611107</v>
      </c>
      <c r="T3655" s="10">
        <f t="shared" si="347"/>
        <v>42221.030173611107</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42440.08317129629</v>
      </c>
      <c r="T3656" s="10">
        <f t="shared" si="347"/>
        <v>42463.374999999993</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42173.469884259255</v>
      </c>
      <c r="T3657" s="10">
        <f t="shared" si="347"/>
        <v>42202.957638888889</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42737.57680555556</v>
      </c>
      <c r="T3658" s="10">
        <f t="shared" si="347"/>
        <v>42767.624305555553</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42499.296516203707</v>
      </c>
      <c r="T3659" s="10">
        <f t="shared" si="347"/>
        <v>42522.570833333331</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41775.525231481479</v>
      </c>
      <c r="T3660" s="10">
        <f t="shared" si="347"/>
        <v>41821.832638888889</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42054.943865740737</v>
      </c>
      <c r="T3661" s="10">
        <f t="shared" si="347"/>
        <v>42082.277083333327</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41971.547743055555</v>
      </c>
      <c r="T3662" s="10">
        <f t="shared" si="347"/>
        <v>41996.547743055555</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42447.563333333332</v>
      </c>
      <c r="T3663" s="10">
        <f t="shared" si="347"/>
        <v>42469.833333333336</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42063.886736111112</v>
      </c>
      <c r="T3664" s="10">
        <f t="shared" si="347"/>
        <v>42093.84506944444</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42665.118402777771</v>
      </c>
      <c r="T3665" s="10">
        <f t="shared" si="347"/>
        <v>42725.160069444442</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42522.91538194444</v>
      </c>
      <c r="T3666" s="10">
        <f t="shared" si="347"/>
        <v>42536.91538194444</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42294.47479166666</v>
      </c>
      <c r="T3667" s="10">
        <f t="shared" si="347"/>
        <v>42305.495833333327</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41822.571550925924</v>
      </c>
      <c r="T3668" s="10">
        <f t="shared" si="347"/>
        <v>41843.958333333328</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42173.636793981481</v>
      </c>
      <c r="T3669" s="10">
        <f t="shared" si="347"/>
        <v>42203.636793981481</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42185.222824074073</v>
      </c>
      <c r="T3670" s="10">
        <f t="shared" si="347"/>
        <v>42208.439583333333</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42136.341863425921</v>
      </c>
      <c r="T3671" s="10">
        <f t="shared" si="347"/>
        <v>42166.341863425921</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42142.180682870363</v>
      </c>
      <c r="T3672" s="10">
        <f t="shared" si="347"/>
        <v>42155.624999999993</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41820.294756944444</v>
      </c>
      <c r="T3673" s="10">
        <f t="shared" si="347"/>
        <v>41840.832638888889</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41878.613240740735</v>
      </c>
      <c r="T3674" s="10">
        <f t="shared" si="347"/>
        <v>41908.613240740735</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41913.961770833332</v>
      </c>
      <c r="T3675" s="10">
        <f t="shared" si="347"/>
        <v>41948.202777777777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42556.539687499993</v>
      </c>
      <c r="T3676" s="10">
        <f t="shared" si="347"/>
        <v>42616.539687499993</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42493.263680555552</v>
      </c>
      <c r="T3677" s="10">
        <f t="shared" si="347"/>
        <v>42505.624999999993</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41876.482453703698</v>
      </c>
      <c r="T3678" s="10">
        <f t="shared" si="347"/>
        <v>41894.482453703698</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41802.240949074068</v>
      </c>
      <c r="T3679" s="10">
        <f t="shared" si="347"/>
        <v>41822.832638888889</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42120.197893518511</v>
      </c>
      <c r="T3680" s="10">
        <f t="shared" si="347"/>
        <v>42155.197893518511</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41786.428020833329</v>
      </c>
      <c r="T3681" s="10">
        <f t="shared" si="347"/>
        <v>41820.874305555553</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42627.120763888881</v>
      </c>
      <c r="T3682" s="10">
        <f t="shared" si="347"/>
        <v>42648.120763888881</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42374.318171296291</v>
      </c>
      <c r="T3683" s="10">
        <f t="shared" si="347"/>
        <v>42384.318171296291</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41772.352060185185</v>
      </c>
      <c r="T3684" s="10">
        <f t="shared" si="347"/>
        <v>41805.957638888889</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42632.783518518518</v>
      </c>
      <c r="T3685" s="10">
        <f t="shared" si="347"/>
        <v>42662.783518518518</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42218.84706018518</v>
      </c>
      <c r="T3686" s="10">
        <f t="shared" si="347"/>
        <v>42248.84706018518</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41753.259942129625</v>
      </c>
      <c r="T3687" s="10">
        <f t="shared" si="347"/>
        <v>41778.541666666664</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42230.329398148147</v>
      </c>
      <c r="T3688" s="10">
        <f t="shared" si="347"/>
        <v>42244.832638888889</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41786.884895833333</v>
      </c>
      <c r="T3689" s="10">
        <f t="shared" si="347"/>
        <v>41816.884895833333</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41829.453749999993</v>
      </c>
      <c r="T3690" s="10">
        <f t="shared" si="347"/>
        <v>41859.453749999993</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42147.49350694444</v>
      </c>
      <c r="T3691" s="10">
        <f t="shared" si="347"/>
        <v>42176.600694444445</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41940.264849537038</v>
      </c>
      <c r="T3692" s="10">
        <f t="shared" si="347"/>
        <v>41970.306516203702</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42020.367233796293</v>
      </c>
      <c r="T3693" s="10">
        <f t="shared" si="347"/>
        <v>42064.874305555553</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41891.631701388884</v>
      </c>
      <c r="T3694" s="10">
        <f t="shared" si="347"/>
        <v>41900.666666666664</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42308.85797453703</v>
      </c>
      <c r="T3695" s="10">
        <f t="shared" si="347"/>
        <v>42338.604166666664</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42489.800543981481</v>
      </c>
      <c r="T3696" s="10">
        <f t="shared" si="347"/>
        <v>42526.749999999993</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41995.537152777775</v>
      </c>
      <c r="T3697" s="10">
        <f t="shared" si="347"/>
        <v>42015.537152777775</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41988.283749999995</v>
      </c>
      <c r="T3698" s="10">
        <f t="shared" si="347"/>
        <v>42048.283749999995</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42479.1325</v>
      </c>
      <c r="T3699" s="10">
        <f t="shared" si="347"/>
        <v>42500.1325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42401.473229166666</v>
      </c>
      <c r="T3700" s="10">
        <f t="shared" si="347"/>
        <v>42431.473229166666</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41897.268703703703</v>
      </c>
      <c r="T3701" s="10">
        <f t="shared" si="347"/>
        <v>41927.268703703703</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41882.25231481481</v>
      </c>
      <c r="T3702" s="10">
        <f t="shared" si="347"/>
        <v>41912.333333333328</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42129.208252314813</v>
      </c>
      <c r="T3703" s="10">
        <f t="shared" si="347"/>
        <v>42159.208252314813</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42524.204675925925</v>
      </c>
      <c r="T3704" s="10">
        <f t="shared" si="347"/>
        <v>42561.624305555553</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42556.171157407407</v>
      </c>
      <c r="T3705" s="10">
        <f t="shared" si="347"/>
        <v>42594.957638888889</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42461.356412037036</v>
      </c>
      <c r="T3706" s="10">
        <f t="shared" si="347"/>
        <v>42521.356412037036</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41792.209652777776</v>
      </c>
      <c r="T3707" s="10">
        <f t="shared" si="347"/>
        <v>41813.416666666664</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41879.580428240741</v>
      </c>
      <c r="T3708" s="10">
        <f t="shared" si="347"/>
        <v>41894.580428240741</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42551.715023148143</v>
      </c>
      <c r="T3709" s="10">
        <f t="shared" si="347"/>
        <v>42572.893055555549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41809.808865740735</v>
      </c>
      <c r="T3710" s="10">
        <f t="shared" si="347"/>
        <v>41823.808865740735</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41785.374374999999</v>
      </c>
      <c r="T3711" s="10">
        <f t="shared" si="347"/>
        <v>41815.374374999999</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42072.242916666662</v>
      </c>
      <c r="T3712" s="10">
        <f t="shared" si="347"/>
        <v>42097.242916666662</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41779.3908912037</v>
      </c>
      <c r="T3713" s="10">
        <f t="shared" si="347"/>
        <v>41805.333333333328</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42133.838738425926</v>
      </c>
      <c r="T3714" s="10">
        <f t="shared" si="347"/>
        <v>42154.957638888889</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IF(L3715&lt;1,0,E3715/L3715)</f>
        <v>106.84210526315789</v>
      </c>
      <c r="Q3715" t="str">
        <f t="shared" ref="Q3715:Q3778" si="350">LEFT(N3715,SEARCH("/",N3715)-1)</f>
        <v>theater</v>
      </c>
      <c r="R3715" t="str">
        <f t="shared" ref="R3715:R3778" si="351">RIGHT(N3715,LEN(N3715)-SEARCH("/",N3715))</f>
        <v>plays</v>
      </c>
      <c r="S3715" s="10">
        <f t="shared" ref="S3715:S3778" si="352">(((J3715/60)/60)/24)+DATE(1970,1,1)+(-8/24)</f>
        <v>42505.404699074068</v>
      </c>
      <c r="T3715" s="10">
        <f t="shared" ref="T3715:T3778" si="353">(((I3715/60)/60)/24)+DATE(1970,1,1)+(-8/24)</f>
        <v>42525.404699074068</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42118.222997685189</v>
      </c>
      <c r="T3716" s="10">
        <f t="shared" si="353"/>
        <v>42149.832638888889</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42036.662256944437</v>
      </c>
      <c r="T3717" s="10">
        <f t="shared" si="353"/>
        <v>42094.202777777777</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42360.554502314808</v>
      </c>
      <c r="T3718" s="10">
        <f t="shared" si="353"/>
        <v>42390.554502314808</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42102.532974537033</v>
      </c>
      <c r="T3719" s="10">
        <f t="shared" si="353"/>
        <v>42133.532974537033</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42032.382812499993</v>
      </c>
      <c r="T3720" s="10">
        <f t="shared" si="353"/>
        <v>42062.382812499993</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42147.396597222221</v>
      </c>
      <c r="T3721" s="10">
        <f t="shared" si="353"/>
        <v>42177.396597222221</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42165.659791666665</v>
      </c>
      <c r="T3722" s="10">
        <f t="shared" si="353"/>
        <v>42187.659791666665</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41927.602824074071</v>
      </c>
      <c r="T3723" s="10">
        <f t="shared" si="353"/>
        <v>41948.644490740735</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42381.338506944441</v>
      </c>
      <c r="T3724" s="10">
        <f t="shared" si="353"/>
        <v>42411.624305555553</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41943.419699074075</v>
      </c>
      <c r="T3725" s="10">
        <f t="shared" si="353"/>
        <v>41973.461365740739</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42465.158101851855</v>
      </c>
      <c r="T3726" s="10">
        <f t="shared" si="353"/>
        <v>42494.624999999993</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42401.611886574072</v>
      </c>
      <c r="T3727" s="10">
        <f t="shared" si="353"/>
        <v>42418.562499999993</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42461.807534722226</v>
      </c>
      <c r="T3728" s="10">
        <f t="shared" si="353"/>
        <v>42489.541666666664</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42632.014976851853</v>
      </c>
      <c r="T3729" s="10">
        <f t="shared" si="353"/>
        <v>42662.871527777774</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42204.837685185186</v>
      </c>
      <c r="T3730" s="10">
        <f t="shared" si="353"/>
        <v>42234.837685185186</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42040.871666666666</v>
      </c>
      <c r="T3731" s="10">
        <f t="shared" si="353"/>
        <v>42085.829999999994</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42203.34443287037</v>
      </c>
      <c r="T3732" s="10">
        <f t="shared" si="353"/>
        <v>42233.34443287037</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41983.419513888883</v>
      </c>
      <c r="T3733" s="10">
        <f t="shared" si="353"/>
        <v>42013.807638888888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41968.344131944446</v>
      </c>
      <c r="T3734" s="10">
        <f t="shared" si="353"/>
        <v>42028.166666666664</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f t="shared" si="349"/>
        <v>0</v>
      </c>
      <c r="Q3735" t="str">
        <f t="shared" si="350"/>
        <v>theater</v>
      </c>
      <c r="R3735" t="str">
        <f t="shared" si="351"/>
        <v>plays</v>
      </c>
      <c r="S3735" s="10">
        <f t="shared" si="352"/>
        <v>42102.691064814811</v>
      </c>
      <c r="T3735" s="10">
        <f t="shared" si="353"/>
        <v>42112.604166666664</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42089.568240740737</v>
      </c>
      <c r="T3736" s="10">
        <f t="shared" si="353"/>
        <v>42149.568240740737</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42122.359826388885</v>
      </c>
      <c r="T3737" s="10">
        <f t="shared" si="353"/>
        <v>42152.359826388885</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42048.378391203696</v>
      </c>
      <c r="T3738" s="10">
        <f t="shared" si="353"/>
        <v>42086.416666666664</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42297.357673611106</v>
      </c>
      <c r="T3739" s="10">
        <f t="shared" si="353"/>
        <v>42319.957638888889</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41813.605381944442</v>
      </c>
      <c r="T3740" s="10">
        <f t="shared" si="353"/>
        <v>41835.583333333328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42548.116527777776</v>
      </c>
      <c r="T3741" s="10">
        <f t="shared" si="353"/>
        <v>42568.116527777776</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41832.756423611107</v>
      </c>
      <c r="T3742" s="10">
        <f t="shared" si="353"/>
        <v>41862.745810185181</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f t="shared" si="349"/>
        <v>0</v>
      </c>
      <c r="Q3743" t="str">
        <f t="shared" si="350"/>
        <v>theater</v>
      </c>
      <c r="R3743" t="str">
        <f t="shared" si="351"/>
        <v>plays</v>
      </c>
      <c r="S3743" s="10">
        <f t="shared" si="352"/>
        <v>42325.587384259255</v>
      </c>
      <c r="T3743" s="10">
        <f t="shared" si="353"/>
        <v>42355.587384259255</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41857.881296296291</v>
      </c>
      <c r="T3744" s="10">
        <f t="shared" si="353"/>
        <v>41887.881296296291</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f t="shared" si="349"/>
        <v>0</v>
      </c>
      <c r="Q3745" t="str">
        <f t="shared" si="350"/>
        <v>theater</v>
      </c>
      <c r="R3745" t="str">
        <f t="shared" si="351"/>
        <v>plays</v>
      </c>
      <c r="S3745" s="10">
        <f t="shared" si="352"/>
        <v>41793.376898148148</v>
      </c>
      <c r="T3745" s="10">
        <f t="shared" si="353"/>
        <v>41823.376898148148</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f t="shared" si="349"/>
        <v>0</v>
      </c>
      <c r="Q3746" t="str">
        <f t="shared" si="350"/>
        <v>theater</v>
      </c>
      <c r="R3746" t="str">
        <f t="shared" si="351"/>
        <v>plays</v>
      </c>
      <c r="S3746" s="10">
        <f t="shared" si="352"/>
        <v>41793.480925925927</v>
      </c>
      <c r="T3746" s="10">
        <f t="shared" si="353"/>
        <v>41824.832638888889</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41831.364606481482</v>
      </c>
      <c r="T3747" s="10">
        <f t="shared" si="353"/>
        <v>41861.364606481482</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42621.05600694444</v>
      </c>
      <c r="T3748" s="10">
        <f t="shared" si="353"/>
        <v>42651.05600694444</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42163.966388888883</v>
      </c>
      <c r="T3749" s="10">
        <f t="shared" si="353"/>
        <v>42190.624305555553</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42395.373101851852</v>
      </c>
      <c r="T3750" s="10">
        <f t="shared" si="353"/>
        <v>42415.915972222218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42457.793842592589</v>
      </c>
      <c r="T3751" s="10">
        <f t="shared" si="353"/>
        <v>42488.832638888889</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42016.648240740738</v>
      </c>
      <c r="T3752" s="10">
        <f t="shared" si="353"/>
        <v>42044.999305555553</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42402.702233796292</v>
      </c>
      <c r="T3753" s="10">
        <f t="shared" si="353"/>
        <v>42462.66056712962</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42619.469155092585</v>
      </c>
      <c r="T3754" s="10">
        <f t="shared" si="353"/>
        <v>42659.541666666664</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42128.490740740737</v>
      </c>
      <c r="T3755" s="10">
        <f t="shared" si="353"/>
        <v>42157.666666666664</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41808.54788194444</v>
      </c>
      <c r="T3756" s="10">
        <f t="shared" si="353"/>
        <v>41845.874305555553</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42445.533645833326</v>
      </c>
      <c r="T3757" s="10">
        <f t="shared" si="353"/>
        <v>42475.533645833326</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41771.481458333328</v>
      </c>
      <c r="T3758" s="10">
        <f t="shared" si="353"/>
        <v>41801.481458333328</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41954.517534722218</v>
      </c>
      <c r="T3759" s="10">
        <f t="shared" si="353"/>
        <v>41974.517534722218</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41747.13817129629</v>
      </c>
      <c r="T3760" s="10">
        <f t="shared" si="353"/>
        <v>41777.875</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42181.774918981479</v>
      </c>
      <c r="T3761" s="10">
        <f t="shared" si="353"/>
        <v>42241.774918981479</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41739.191967592589</v>
      </c>
      <c r="T3762" s="10">
        <f t="shared" si="353"/>
        <v>41764.191967592589</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42173.133530092593</v>
      </c>
      <c r="T3763" s="10">
        <f t="shared" si="353"/>
        <v>42226.624999999993</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42193.480196759258</v>
      </c>
      <c r="T3764" s="10">
        <f t="shared" si="353"/>
        <v>42218.480196759258</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42065.416967592588</v>
      </c>
      <c r="T3765" s="10">
        <f t="shared" si="353"/>
        <v>42095.375300925924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42499.509629629632</v>
      </c>
      <c r="T3766" s="10">
        <f t="shared" si="353"/>
        <v>42518.691666666658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41820.443078703705</v>
      </c>
      <c r="T3767" s="10">
        <f t="shared" si="353"/>
        <v>41850.443078703705</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41787.833854166667</v>
      </c>
      <c r="T3768" s="10">
        <f t="shared" si="353"/>
        <v>41822.833854166667</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42049.686307870368</v>
      </c>
      <c r="T3769" s="10">
        <f t="shared" si="353"/>
        <v>42063.874305555553</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41772.394560185181</v>
      </c>
      <c r="T3770" s="10">
        <f t="shared" si="353"/>
        <v>41802.394560185181</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42445.264803240738</v>
      </c>
      <c r="T3771" s="10">
        <f t="shared" si="353"/>
        <v>42475.264803240738</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42138.597337962965</v>
      </c>
      <c r="T3772" s="10">
        <f t="shared" si="353"/>
        <v>42168.597337962965</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42493.52375</v>
      </c>
      <c r="T3773" s="10">
        <f t="shared" si="353"/>
        <v>42507.666666666664</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42682.283634259256</v>
      </c>
      <c r="T3774" s="10">
        <f t="shared" si="353"/>
        <v>42702.916666666664</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42655.67184027777</v>
      </c>
      <c r="T3775" s="10">
        <f t="shared" si="353"/>
        <v>42688.755555555552</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42087.458969907406</v>
      </c>
      <c r="T3776" s="10">
        <f t="shared" si="353"/>
        <v>42103.458969907406</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42075.609293981477</v>
      </c>
      <c r="T3777" s="10">
        <f t="shared" si="353"/>
        <v>42102.833333333336</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41814.034467592588</v>
      </c>
      <c r="T3778" s="10">
        <f t="shared" si="353"/>
        <v>41851.708333333328</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IF(L3779&lt;1,0,E3779/L3779)</f>
        <v>48.542372881355931</v>
      </c>
      <c r="Q3779" t="str">
        <f t="shared" ref="Q3779:Q3842" si="356">LEFT(N3779,SEARCH("/",N3779)-1)</f>
        <v>theater</v>
      </c>
      <c r="R3779" t="str">
        <f t="shared" ref="R3779:R3842" si="357">RIGHT(N3779,LEN(N3779)-SEARCH("/",N3779))</f>
        <v>musical</v>
      </c>
      <c r="S3779" s="10">
        <f t="shared" ref="S3779:S3842" si="358">(((J3779/60)/60)/24)+DATE(1970,1,1)+(-8/24)</f>
        <v>41886.778020833335</v>
      </c>
      <c r="T3779" s="10">
        <f t="shared" ref="T3779:T3842" si="359">(((I3779/60)/60)/24)+DATE(1970,1,1)+(-8/24)</f>
        <v>41908.833333333328</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41989.485879629625</v>
      </c>
      <c r="T3780" s="10">
        <f t="shared" si="359"/>
        <v>42049.485879629625</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42425.402083333327</v>
      </c>
      <c r="T3781" s="10">
        <f t="shared" si="359"/>
        <v>42455.36041666667</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42165.886400462965</v>
      </c>
      <c r="T3782" s="10">
        <f t="shared" si="359"/>
        <v>42198.504166666658</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41865.549594907403</v>
      </c>
      <c r="T3783" s="10">
        <f t="shared" si="359"/>
        <v>41890.549594907403</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42546.528900462967</v>
      </c>
      <c r="T3784" s="10">
        <f t="shared" si="359"/>
        <v>42575.624999999993</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42419.806944444441</v>
      </c>
      <c r="T3785" s="10">
        <f t="shared" si="359"/>
        <v>42444.333333333336</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42531.647361111107</v>
      </c>
      <c r="T3786" s="10">
        <f t="shared" si="359"/>
        <v>42561.647361111107</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42548.305196759255</v>
      </c>
      <c r="T3787" s="10">
        <f t="shared" si="359"/>
        <v>42584.085416666661</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42486.704571759255</v>
      </c>
      <c r="T3788" s="10">
        <f t="shared" si="359"/>
        <v>42516.704571759255</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42167.201458333329</v>
      </c>
      <c r="T3789" s="10">
        <f t="shared" si="359"/>
        <v>42195.832638888889</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42333.362488425926</v>
      </c>
      <c r="T3790" s="10">
        <f t="shared" si="359"/>
        <v>42361.345833333333</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42138.465486111112</v>
      </c>
      <c r="T3791" s="10">
        <f t="shared" si="359"/>
        <v>42170.465486111112</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f t="shared" si="355"/>
        <v>0</v>
      </c>
      <c r="Q3792" t="str">
        <f t="shared" si="356"/>
        <v>theater</v>
      </c>
      <c r="R3792" t="str">
        <f t="shared" si="357"/>
        <v>musical</v>
      </c>
      <c r="S3792" s="10">
        <f t="shared" si="358"/>
        <v>42666.333599537036</v>
      </c>
      <c r="T3792" s="10">
        <f t="shared" si="359"/>
        <v>42696.3752662037</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f t="shared" si="355"/>
        <v>0</v>
      </c>
      <c r="Q3793" t="str">
        <f t="shared" si="356"/>
        <v>theater</v>
      </c>
      <c r="R3793" t="str">
        <f t="shared" si="357"/>
        <v>musical</v>
      </c>
      <c r="S3793" s="10">
        <f t="shared" si="358"/>
        <v>41766.3587037037</v>
      </c>
      <c r="T3793" s="10">
        <f t="shared" si="359"/>
        <v>41826.3587037037</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42170.113680555551</v>
      </c>
      <c r="T3794" s="10">
        <f t="shared" si="359"/>
        <v>42200.113680555551</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41968.60565972222</v>
      </c>
      <c r="T3795" s="10">
        <f t="shared" si="359"/>
        <v>41989.60565972222</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42132.247152777774</v>
      </c>
      <c r="T3796" s="10">
        <f t="shared" si="359"/>
        <v>42162.247152777774</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42201.102893518517</v>
      </c>
      <c r="T3797" s="10">
        <f t="shared" si="359"/>
        <v>42244.604166666664</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42688.696250000001</v>
      </c>
      <c r="T3798" s="10">
        <f t="shared" si="359"/>
        <v>42748.696250000001</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42084.548206018517</v>
      </c>
      <c r="T3799" s="10">
        <f t="shared" si="359"/>
        <v>42114.548206018517</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41831.389444444445</v>
      </c>
      <c r="T3800" s="10">
        <f t="shared" si="359"/>
        <v>41861.389444444445</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42410.597719907404</v>
      </c>
      <c r="T3801" s="10">
        <f t="shared" si="359"/>
        <v>42440.597719907404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41982.403738425921</v>
      </c>
      <c r="T3802" s="10">
        <f t="shared" si="359"/>
        <v>42014.874305555553</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41975.342777777776</v>
      </c>
      <c r="T3803" s="10">
        <f t="shared" si="359"/>
        <v>42006.342777777776</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f t="shared" si="355"/>
        <v>0</v>
      </c>
      <c r="Q3804" t="str">
        <f t="shared" si="356"/>
        <v>theater</v>
      </c>
      <c r="R3804" t="str">
        <f t="shared" si="357"/>
        <v>musical</v>
      </c>
      <c r="S3804" s="10">
        <f t="shared" si="358"/>
        <v>42268.792893518512</v>
      </c>
      <c r="T3804" s="10">
        <f t="shared" si="359"/>
        <v>42298.792893518512</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42403.638518518514</v>
      </c>
      <c r="T3805" s="10">
        <f t="shared" si="359"/>
        <v>42433.638518518514</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f t="shared" si="355"/>
        <v>0</v>
      </c>
      <c r="Q3806" t="str">
        <f t="shared" si="356"/>
        <v>theater</v>
      </c>
      <c r="R3806" t="str">
        <f t="shared" si="357"/>
        <v>musical</v>
      </c>
      <c r="S3806" s="10">
        <f t="shared" si="358"/>
        <v>42526.676203703704</v>
      </c>
      <c r="T3806" s="10">
        <f t="shared" si="359"/>
        <v>42581.958333333336</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41849.553703703699</v>
      </c>
      <c r="T3807" s="10">
        <f t="shared" si="359"/>
        <v>41909.553703703699</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41798.925706018512</v>
      </c>
      <c r="T3808" s="10">
        <f t="shared" si="359"/>
        <v>41818.925706018512</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42090.575682870367</v>
      </c>
      <c r="T3809" s="10">
        <f t="shared" si="359"/>
        <v>42097.575682870367</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42059.12059027778</v>
      </c>
      <c r="T3810" s="10">
        <f t="shared" si="359"/>
        <v>42119.078923611109</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41800.193368055552</v>
      </c>
      <c r="T3811" s="10">
        <f t="shared" si="359"/>
        <v>41850.625</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42054.515717592592</v>
      </c>
      <c r="T3812" s="10">
        <f t="shared" si="359"/>
        <v>42084.474050925921</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42487.293668981474</v>
      </c>
      <c r="T3813" s="10">
        <f t="shared" si="359"/>
        <v>42521.124999999993</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42109.417916666665</v>
      </c>
      <c r="T3814" s="10">
        <f t="shared" si="359"/>
        <v>42155.832638888889</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42496.942372685182</v>
      </c>
      <c r="T3815" s="10">
        <f t="shared" si="359"/>
        <v>42535.571527777771</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42058.570740740739</v>
      </c>
      <c r="T3816" s="10">
        <f t="shared" si="359"/>
        <v>42094.832638888889</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42206.926585648143</v>
      </c>
      <c r="T3817" s="10">
        <f t="shared" si="359"/>
        <v>42236.624999999993</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41807.356747685182</v>
      </c>
      <c r="T3818" s="10">
        <f t="shared" si="359"/>
        <v>41837.356747685182</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42284.363611111105</v>
      </c>
      <c r="T3819" s="10">
        <f t="shared" si="359"/>
        <v>42300.832638888889</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42045.509050925924</v>
      </c>
      <c r="T3820" s="10">
        <f t="shared" si="359"/>
        <v>42075.467384259253</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42183.876203703701</v>
      </c>
      <c r="T3821" s="10">
        <f t="shared" si="359"/>
        <v>42202.543055555558</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42160.318483796298</v>
      </c>
      <c r="T3822" s="10">
        <f t="shared" si="359"/>
        <v>42190.318483796298</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42340.847303240742</v>
      </c>
      <c r="T3823" s="10">
        <f t="shared" si="359"/>
        <v>42372.847303240742</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42329.504826388882</v>
      </c>
      <c r="T3824" s="10">
        <f t="shared" si="359"/>
        <v>42388.624305555553</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42170.576898148145</v>
      </c>
      <c r="T3825" s="10">
        <f t="shared" si="359"/>
        <v>42204.832638888889</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42571.292858796289</v>
      </c>
      <c r="T3826" s="10">
        <f t="shared" si="359"/>
        <v>42583.236805555549</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42150.736273148148</v>
      </c>
      <c r="T3827" s="10">
        <f t="shared" si="359"/>
        <v>42171.736273148148</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42101.090208333328</v>
      </c>
      <c r="T3828" s="10">
        <f t="shared" si="359"/>
        <v>42131.090208333328</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42034.594918981478</v>
      </c>
      <c r="T3829" s="10">
        <f t="shared" si="359"/>
        <v>42089.666666666664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41944.194293981483</v>
      </c>
      <c r="T3830" s="10">
        <f t="shared" si="359"/>
        <v>42004.235960648148</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42593.532071759262</v>
      </c>
      <c r="T3831" s="10">
        <f t="shared" si="359"/>
        <v>42613.532071759262</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42503.407534722217</v>
      </c>
      <c r="T3832" s="10">
        <f t="shared" si="359"/>
        <v>42517.407534722217</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41927.515567129631</v>
      </c>
      <c r="T3833" s="10">
        <f t="shared" si="359"/>
        <v>41948.557233796295</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42374.781655092585</v>
      </c>
      <c r="T3834" s="10">
        <f t="shared" si="359"/>
        <v>42419.781655092585</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41963.53902777777</v>
      </c>
      <c r="T3835" s="10">
        <f t="shared" si="359"/>
        <v>41974.464583333327</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42143.111886574072</v>
      </c>
      <c r="T3836" s="10">
        <f t="shared" si="359"/>
        <v>42173.111886574072</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42460.608888888884</v>
      </c>
      <c r="T3837" s="10">
        <f t="shared" si="359"/>
        <v>42481.608888888884</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42553.593194444438</v>
      </c>
      <c r="T3838" s="10">
        <f t="shared" si="359"/>
        <v>42584.839583333327</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42152.432384259257</v>
      </c>
      <c r="T3839" s="10">
        <f t="shared" si="359"/>
        <v>42188.432384259257</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42116.377418981479</v>
      </c>
      <c r="T3840" s="10">
        <f t="shared" si="359"/>
        <v>42146.377418981479</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42154.809305555551</v>
      </c>
      <c r="T3841" s="10">
        <f t="shared" si="359"/>
        <v>42214.809305555551</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42432.368391203701</v>
      </c>
      <c r="T3842" s="10">
        <f t="shared" si="359"/>
        <v>42457.32672453703</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IF(L3843&lt;1,0,E3843/L3843)</f>
        <v>25.647058823529413</v>
      </c>
      <c r="Q3843" t="str">
        <f t="shared" ref="Q3843:Q3906" si="362">LEFT(N3843,SEARCH("/",N3843)-1)</f>
        <v>theater</v>
      </c>
      <c r="R3843" t="str">
        <f t="shared" ref="R3843:R3906" si="363">RIGHT(N3843,LEN(N3843)-SEARCH("/",N3843))</f>
        <v>plays</v>
      </c>
      <c r="S3843" s="10">
        <f t="shared" ref="S3843:S3906" si="364">(((J3843/60)/60)/24)+DATE(1970,1,1)+(-8/24)</f>
        <v>41780.45239583333</v>
      </c>
      <c r="T3843" s="10">
        <f t="shared" ref="T3843:T3906" si="365">(((I3843/60)/60)/24)+DATE(1970,1,1)+(-8/24)</f>
        <v>41840.45239583333</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41740.160324074073</v>
      </c>
      <c r="T3844" s="10">
        <f t="shared" si="365"/>
        <v>41770.160324074073</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41765.739166666666</v>
      </c>
      <c r="T3845" s="10">
        <f t="shared" si="365"/>
        <v>41790.739166666666</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41766.283958333333</v>
      </c>
      <c r="T3846" s="10">
        <f t="shared" si="365"/>
        <v>41792.957638888889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42248.293680555551</v>
      </c>
      <c r="T3847" s="10">
        <f t="shared" si="365"/>
        <v>42278.293680555551</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41884.88821759259</v>
      </c>
      <c r="T3848" s="10">
        <f t="shared" si="365"/>
        <v>41915.957638888889</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42158.891099537032</v>
      </c>
      <c r="T3849" s="10">
        <f t="shared" si="365"/>
        <v>42203.891099537032</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42265.483668981477</v>
      </c>
      <c r="T3850" s="10">
        <f t="shared" si="365"/>
        <v>42295.483668981477</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42136.433842592589</v>
      </c>
      <c r="T3851" s="10">
        <f t="shared" si="365"/>
        <v>42166.433842592589</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41974.791006944441</v>
      </c>
      <c r="T3852" s="10">
        <f t="shared" si="365"/>
        <v>42004.791006944441</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42172.10623842592</v>
      </c>
      <c r="T3853" s="10">
        <f t="shared" si="365"/>
        <v>42202.10623842592</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42064.857361111113</v>
      </c>
      <c r="T3854" s="10">
        <f t="shared" si="365"/>
        <v>42089.815694444442</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41848.506689814814</v>
      </c>
      <c r="T3855" s="10">
        <f t="shared" si="365"/>
        <v>41883.506689814814</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42103.55159722222</v>
      </c>
      <c r="T3856" s="10">
        <f t="shared" si="365"/>
        <v>42133.55159722222</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42059.637395833335</v>
      </c>
      <c r="T3857" s="10">
        <f t="shared" si="365"/>
        <v>42089.595729166664</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42041.409756944442</v>
      </c>
      <c r="T3858" s="10">
        <f t="shared" si="365"/>
        <v>42071.368090277778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41829.403819444444</v>
      </c>
      <c r="T3859" s="10">
        <f t="shared" si="365"/>
        <v>41852.383333333331</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42128.097731481481</v>
      </c>
      <c r="T3860" s="10">
        <f t="shared" si="365"/>
        <v>42146.541666666664</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41789.560266203705</v>
      </c>
      <c r="T3861" s="10">
        <f t="shared" si="365"/>
        <v>41815.541666666664</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41833.327662037031</v>
      </c>
      <c r="T3862" s="10">
        <f t="shared" si="365"/>
        <v>41863.327662037031</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41914.256678240738</v>
      </c>
      <c r="T3863" s="10">
        <f t="shared" si="365"/>
        <v>41955.574305555558</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42610.927731481475</v>
      </c>
      <c r="T3864" s="10">
        <f t="shared" si="365"/>
        <v>42625.374305555553</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f t="shared" si="361"/>
        <v>0</v>
      </c>
      <c r="Q3865" t="str">
        <f t="shared" si="362"/>
        <v>theater</v>
      </c>
      <c r="R3865" t="str">
        <f t="shared" si="363"/>
        <v>plays</v>
      </c>
      <c r="S3865" s="10">
        <f t="shared" si="364"/>
        <v>42253.299826388888</v>
      </c>
      <c r="T3865" s="10">
        <f t="shared" si="365"/>
        <v>42313.341493055552</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42295.558495370373</v>
      </c>
      <c r="T3866" s="10">
        <f t="shared" si="365"/>
        <v>42325.60016203703</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41841.31826388889</v>
      </c>
      <c r="T3867" s="10">
        <f t="shared" si="365"/>
        <v>41880.895833333328</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42402.613668981481</v>
      </c>
      <c r="T3868" s="10">
        <f t="shared" si="365"/>
        <v>42451.811805555553</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42509.480775462966</v>
      </c>
      <c r="T3869" s="10">
        <f t="shared" si="365"/>
        <v>42539.480775462966</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41865.326446759253</v>
      </c>
      <c r="T3870" s="10">
        <f t="shared" si="365"/>
        <v>41890.326446759253</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42047.391111111108</v>
      </c>
      <c r="T3871" s="10">
        <f t="shared" si="365"/>
        <v>42076.799305555549</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41792.838865740734</v>
      </c>
      <c r="T3872" s="10">
        <f t="shared" si="365"/>
        <v>41822.838865740734</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42763.447337962956</v>
      </c>
      <c r="T3873" s="10">
        <f t="shared" si="365"/>
        <v>42823.405671296299</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f t="shared" si="361"/>
        <v>0</v>
      </c>
      <c r="Q3874" t="str">
        <f t="shared" si="362"/>
        <v>theater</v>
      </c>
      <c r="R3874" t="str">
        <f t="shared" si="363"/>
        <v>musical</v>
      </c>
      <c r="S3874" s="10">
        <f t="shared" si="364"/>
        <v>42179.8124537037</v>
      </c>
      <c r="T3874" s="10">
        <f t="shared" si="365"/>
        <v>42229.8124537037</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f t="shared" si="361"/>
        <v>0</v>
      </c>
      <c r="Q3875" t="str">
        <f t="shared" si="362"/>
        <v>theater</v>
      </c>
      <c r="R3875" t="str">
        <f t="shared" si="363"/>
        <v>musical</v>
      </c>
      <c r="S3875" s="10">
        <f t="shared" si="364"/>
        <v>42255.362673611111</v>
      </c>
      <c r="T3875" s="10">
        <f t="shared" si="365"/>
        <v>42285.362673611111</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f t="shared" si="361"/>
        <v>0</v>
      </c>
      <c r="Q3876" t="str">
        <f t="shared" si="362"/>
        <v>theater</v>
      </c>
      <c r="R3876" t="str">
        <f t="shared" si="363"/>
        <v>musical</v>
      </c>
      <c r="S3876" s="10">
        <f t="shared" si="364"/>
        <v>42006.683124999996</v>
      </c>
      <c r="T3876" s="10">
        <f t="shared" si="365"/>
        <v>42027.708333333336</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f t="shared" si="361"/>
        <v>0</v>
      </c>
      <c r="Q3877" t="str">
        <f t="shared" si="362"/>
        <v>theater</v>
      </c>
      <c r="R3877" t="str">
        <f t="shared" si="363"/>
        <v>musical</v>
      </c>
      <c r="S3877" s="10">
        <f t="shared" si="364"/>
        <v>42615.013483796291</v>
      </c>
      <c r="T3877" s="10">
        <f t="shared" si="365"/>
        <v>42616.083333333336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42372.290833333333</v>
      </c>
      <c r="T3878" s="10">
        <f t="shared" si="365"/>
        <v>42402.290833333333</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42682.344351851854</v>
      </c>
      <c r="T3879" s="10">
        <f t="shared" si="365"/>
        <v>42712.344351851854</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42154.485486111109</v>
      </c>
      <c r="T3880" s="10">
        <f t="shared" si="365"/>
        <v>42184.832638888889</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f t="shared" si="361"/>
        <v>0</v>
      </c>
      <c r="Q3881" t="str">
        <f t="shared" si="362"/>
        <v>theater</v>
      </c>
      <c r="R3881" t="str">
        <f t="shared" si="363"/>
        <v>musical</v>
      </c>
      <c r="S3881" s="10">
        <f t="shared" si="364"/>
        <v>41999.527731481481</v>
      </c>
      <c r="T3881" s="10">
        <f t="shared" si="365"/>
        <v>42029.527731481481</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41815.481712962959</v>
      </c>
      <c r="T3882" s="10">
        <f t="shared" si="365"/>
        <v>41850.625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42755.685173611106</v>
      </c>
      <c r="T3883" s="10">
        <f t="shared" si="365"/>
        <v>42785.685173611106</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f t="shared" si="361"/>
        <v>0</v>
      </c>
      <c r="Q3884" t="str">
        <f t="shared" si="362"/>
        <v>theater</v>
      </c>
      <c r="R3884" t="str">
        <f t="shared" si="363"/>
        <v>musical</v>
      </c>
      <c r="S3884" s="10">
        <f t="shared" si="364"/>
        <v>42373.65011574074</v>
      </c>
      <c r="T3884" s="10">
        <f t="shared" si="365"/>
        <v>42400.627083333333</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f t="shared" si="361"/>
        <v>0</v>
      </c>
      <c r="Q3885" t="str">
        <f t="shared" si="362"/>
        <v>theater</v>
      </c>
      <c r="R3885" t="str">
        <f t="shared" si="363"/>
        <v>musical</v>
      </c>
      <c r="S3885" s="10">
        <f t="shared" si="364"/>
        <v>41854.269317129627</v>
      </c>
      <c r="T3885" s="10">
        <f t="shared" si="365"/>
        <v>41884.269317129627</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f t="shared" si="361"/>
        <v>0</v>
      </c>
      <c r="Q3886" t="str">
        <f t="shared" si="362"/>
        <v>theater</v>
      </c>
      <c r="R3886" t="str">
        <f t="shared" si="363"/>
        <v>musical</v>
      </c>
      <c r="S3886" s="10">
        <f t="shared" si="364"/>
        <v>42065.458240740736</v>
      </c>
      <c r="T3886" s="10">
        <f t="shared" si="365"/>
        <v>42090.416574074072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f t="shared" si="361"/>
        <v>0</v>
      </c>
      <c r="Q3887" t="str">
        <f t="shared" si="362"/>
        <v>theater</v>
      </c>
      <c r="R3887" t="str">
        <f t="shared" si="363"/>
        <v>musical</v>
      </c>
      <c r="S3887" s="10">
        <f t="shared" si="364"/>
        <v>42469.617951388886</v>
      </c>
      <c r="T3887" s="10">
        <f t="shared" si="365"/>
        <v>42499.617951388886</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f t="shared" si="361"/>
        <v>0</v>
      </c>
      <c r="Q3888" t="str">
        <f t="shared" si="362"/>
        <v>theater</v>
      </c>
      <c r="R3888" t="str">
        <f t="shared" si="363"/>
        <v>musical</v>
      </c>
      <c r="S3888" s="10">
        <f t="shared" si="364"/>
        <v>41953.894699074073</v>
      </c>
      <c r="T3888" s="10">
        <f t="shared" si="365"/>
        <v>41983.894699074073</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42079.524641203701</v>
      </c>
      <c r="T3889" s="10">
        <f t="shared" si="365"/>
        <v>42125.583333333336</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42762.212476851848</v>
      </c>
      <c r="T3890" s="10">
        <f t="shared" si="365"/>
        <v>42792.212476851848</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41976.671643518515</v>
      </c>
      <c r="T3891" s="10">
        <f t="shared" si="365"/>
        <v>42008.643055555549</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42171.42527777778</v>
      </c>
      <c r="T3892" s="10">
        <f t="shared" si="365"/>
        <v>42231.42527777778</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42055.799120370364</v>
      </c>
      <c r="T3893" s="10">
        <f t="shared" si="365"/>
        <v>42085.874305555553</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f t="shared" si="361"/>
        <v>0</v>
      </c>
      <c r="Q3894" t="str">
        <f t="shared" si="362"/>
        <v>theater</v>
      </c>
      <c r="R3894" t="str">
        <f t="shared" si="363"/>
        <v>plays</v>
      </c>
      <c r="S3894" s="10">
        <f t="shared" si="364"/>
        <v>41867.31894675926</v>
      </c>
      <c r="T3894" s="10">
        <f t="shared" si="365"/>
        <v>41874.958333333328</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41779.324537037035</v>
      </c>
      <c r="T3895" s="10">
        <f t="shared" si="365"/>
        <v>41820.916666666664</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42679.625138888885</v>
      </c>
      <c r="T3896" s="10">
        <f t="shared" si="365"/>
        <v>42709.874305555553</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42031.916875000003</v>
      </c>
      <c r="T3897" s="10">
        <f t="shared" si="365"/>
        <v>42062.916875000003</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41792.858541666668</v>
      </c>
      <c r="T3898" s="10">
        <f t="shared" si="365"/>
        <v>41806.858541666668</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41982.540312499994</v>
      </c>
      <c r="T3899" s="10">
        <f t="shared" si="365"/>
        <v>42012.540312499994</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42193.148958333331</v>
      </c>
      <c r="T3900" s="10">
        <f t="shared" si="365"/>
        <v>42233.333333333336</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41843.441678240735</v>
      </c>
      <c r="T3901" s="10">
        <f t="shared" si="365"/>
        <v>41863.441678240735</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42135.759155092594</v>
      </c>
      <c r="T3902" s="10">
        <f t="shared" si="365"/>
        <v>42165.759155092594</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42317.493043981485</v>
      </c>
      <c r="T3903" s="10">
        <f t="shared" si="365"/>
        <v>42357.493043981485</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42663.134745370371</v>
      </c>
      <c r="T3904" s="10">
        <f t="shared" si="365"/>
        <v>42688.176412037035</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f t="shared" si="361"/>
        <v>0</v>
      </c>
      <c r="Q3905" t="str">
        <f t="shared" si="362"/>
        <v>theater</v>
      </c>
      <c r="R3905" t="str">
        <f t="shared" si="363"/>
        <v>plays</v>
      </c>
      <c r="S3905" s="10">
        <f t="shared" si="364"/>
        <v>42185.677835648145</v>
      </c>
      <c r="T3905" s="10">
        <f t="shared" si="365"/>
        <v>42230.484722222223</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42094.895833333336</v>
      </c>
      <c r="T3906" s="10">
        <f t="shared" si="365"/>
        <v>42108.87777777778</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IF(L3907&lt;1,0,E3907/L3907)</f>
        <v>24.714285714285715</v>
      </c>
      <c r="Q3907" t="str">
        <f t="shared" ref="Q3907:Q3970" si="368">LEFT(N3907,SEARCH("/",N3907)-1)</f>
        <v>theater</v>
      </c>
      <c r="R3907" t="str">
        <f t="shared" ref="R3907:R3970" si="369">RIGHT(N3907,LEN(N3907)-SEARCH("/",N3907))</f>
        <v>plays</v>
      </c>
      <c r="S3907" s="10">
        <f t="shared" ref="S3907:S3970" si="370">(((J3907/60)/60)/24)+DATE(1970,1,1)+(-8/24)</f>
        <v>42124.290543981479</v>
      </c>
      <c r="T3907" s="10">
        <f t="shared" ref="T3907:T3970" si="371">(((I3907/60)/60)/24)+DATE(1970,1,1)+(-8/24)</f>
        <v>42166.624999999993</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42143.584409722222</v>
      </c>
      <c r="T3908" s="10">
        <f t="shared" si="371"/>
        <v>42181.225694444445</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41906.486180555556</v>
      </c>
      <c r="T3909" s="10">
        <f t="shared" si="371"/>
        <v>41938.505555555552</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41833.802037037036</v>
      </c>
      <c r="T3910" s="10">
        <f t="shared" si="371"/>
        <v>41848.802037037036</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41863.025949074072</v>
      </c>
      <c r="T3911" s="10">
        <f t="shared" si="371"/>
        <v>41893.025949074072</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42224.423576388886</v>
      </c>
      <c r="T3912" s="10">
        <f t="shared" si="371"/>
        <v>42254.423576388886</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41939.478900462964</v>
      </c>
      <c r="T3913" s="10">
        <f t="shared" si="371"/>
        <v>41969.520567129628</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42058.936689814807</v>
      </c>
      <c r="T3914" s="10">
        <f t="shared" si="371"/>
        <v>42118.857638888883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42307.877881944441</v>
      </c>
      <c r="T3915" s="10">
        <f t="shared" si="371"/>
        <v>42337.919548611106</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42114.485601851848</v>
      </c>
      <c r="T3916" s="10">
        <f t="shared" si="371"/>
        <v>42134.624305555553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42492.651724537034</v>
      </c>
      <c r="T3917" s="10">
        <f t="shared" si="371"/>
        <v>42522.651724537034</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f t="shared" si="367"/>
        <v>0</v>
      </c>
      <c r="Q3918" t="str">
        <f t="shared" si="368"/>
        <v>theater</v>
      </c>
      <c r="R3918" t="str">
        <f t="shared" si="369"/>
        <v>plays</v>
      </c>
      <c r="S3918" s="10">
        <f t="shared" si="370"/>
        <v>42494.138333333329</v>
      </c>
      <c r="T3918" s="10">
        <f t="shared" si="371"/>
        <v>42524.138333333329</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41863.193993055553</v>
      </c>
      <c r="T3919" s="10">
        <f t="shared" si="371"/>
        <v>41893.193993055553</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41843.331284722219</v>
      </c>
      <c r="T3920" s="10">
        <f t="shared" si="371"/>
        <v>41855.333333333328</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42358.351539351854</v>
      </c>
      <c r="T3921" s="10">
        <f t="shared" si="371"/>
        <v>42386.666666666664</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42657.053935185184</v>
      </c>
      <c r="T3922" s="10">
        <f t="shared" si="371"/>
        <v>42687.095601851855</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f t="shared" si="367"/>
        <v>0</v>
      </c>
      <c r="Q3923" t="str">
        <f t="shared" si="368"/>
        <v>theater</v>
      </c>
      <c r="R3923" t="str">
        <f t="shared" si="369"/>
        <v>plays</v>
      </c>
      <c r="S3923" s="10">
        <f t="shared" si="370"/>
        <v>41926.208969907406</v>
      </c>
      <c r="T3923" s="10">
        <f t="shared" si="371"/>
        <v>41938.416666666664</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42020.435300925928</v>
      </c>
      <c r="T3924" s="10">
        <f t="shared" si="371"/>
        <v>42065.624999999993</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42075.646655092591</v>
      </c>
      <c r="T3925" s="10">
        <f t="shared" si="371"/>
        <v>42103.646655092591</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41786.626412037032</v>
      </c>
      <c r="T3926" s="10">
        <f t="shared" si="371"/>
        <v>41816.626412037032</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41820.537488425922</v>
      </c>
      <c r="T3927" s="10">
        <f t="shared" si="371"/>
        <v>41850.537488425922</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41969.751712962963</v>
      </c>
      <c r="T3928" s="10">
        <f t="shared" si="371"/>
        <v>41999.751712962963</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41829.934074074074</v>
      </c>
      <c r="T3929" s="10">
        <f t="shared" si="371"/>
        <v>41859.934074074074</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42265.349849537037</v>
      </c>
      <c r="T3930" s="10">
        <f t="shared" si="371"/>
        <v>42292.874305555553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42601.493807870364</v>
      </c>
      <c r="T3931" s="10">
        <f t="shared" si="371"/>
        <v>42631.493807870364</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f t="shared" si="367"/>
        <v>0</v>
      </c>
      <c r="Q3932" t="str">
        <f t="shared" si="368"/>
        <v>theater</v>
      </c>
      <c r="R3932" t="str">
        <f t="shared" si="369"/>
        <v>plays</v>
      </c>
      <c r="S3932" s="10">
        <f t="shared" si="370"/>
        <v>42433.00541666666</v>
      </c>
      <c r="T3932" s="10">
        <f t="shared" si="371"/>
        <v>42460.916666666664</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f t="shared" si="367"/>
        <v>0</v>
      </c>
      <c r="Q3933" t="str">
        <f t="shared" si="368"/>
        <v>theater</v>
      </c>
      <c r="R3933" t="str">
        <f t="shared" si="369"/>
        <v>plays</v>
      </c>
      <c r="S3933" s="10">
        <f t="shared" si="370"/>
        <v>42227.818368055552</v>
      </c>
      <c r="T3933" s="10">
        <f t="shared" si="371"/>
        <v>42252.818368055552</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42414.835231481477</v>
      </c>
      <c r="T3934" s="10">
        <f t="shared" si="371"/>
        <v>42444.793564814812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42538.634976851848</v>
      </c>
      <c r="T3935" s="10">
        <f t="shared" si="371"/>
        <v>42567.696527777771</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42233.338414351849</v>
      </c>
      <c r="T3936" s="10">
        <f t="shared" si="371"/>
        <v>42278.208333333336</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42221.323449074065</v>
      </c>
      <c r="T3937" s="10">
        <f t="shared" si="371"/>
        <v>42281.323449074065</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f t="shared" si="367"/>
        <v>0</v>
      </c>
      <c r="Q3938" t="str">
        <f t="shared" si="368"/>
        <v>theater</v>
      </c>
      <c r="R3938" t="str">
        <f t="shared" si="369"/>
        <v>plays</v>
      </c>
      <c r="S3938" s="10">
        <f t="shared" si="370"/>
        <v>42674.929629629631</v>
      </c>
      <c r="T3938" s="10">
        <f t="shared" si="371"/>
        <v>42704.971296296295</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42534.298148148147</v>
      </c>
      <c r="T3939" s="10">
        <f t="shared" si="371"/>
        <v>42562.298148148147</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42151.572384259263</v>
      </c>
      <c r="T3940" s="10">
        <f t="shared" si="371"/>
        <v>42182.572384259263</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41915.066886574074</v>
      </c>
      <c r="T3941" s="10">
        <f t="shared" si="371"/>
        <v>41918.854166666664</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41961.159155092588</v>
      </c>
      <c r="T3942" s="10">
        <f t="shared" si="371"/>
        <v>42006.159155092588</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41940.253900462958</v>
      </c>
      <c r="T3943" s="10">
        <f t="shared" si="371"/>
        <v>41967.708333333336</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f t="shared" si="367"/>
        <v>0</v>
      </c>
      <c r="Q3944" t="str">
        <f t="shared" si="368"/>
        <v>theater</v>
      </c>
      <c r="R3944" t="str">
        <f t="shared" si="369"/>
        <v>plays</v>
      </c>
      <c r="S3944" s="10">
        <f t="shared" si="370"/>
        <v>42111.570763888885</v>
      </c>
      <c r="T3944" s="10">
        <f t="shared" si="371"/>
        <v>42171.570763888885</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42279.445231481477</v>
      </c>
      <c r="T3945" s="10">
        <f t="shared" si="371"/>
        <v>42310.368055555555</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f t="shared" si="367"/>
        <v>0</v>
      </c>
      <c r="Q3946" t="str">
        <f t="shared" si="368"/>
        <v>theater</v>
      </c>
      <c r="R3946" t="str">
        <f t="shared" si="369"/>
        <v>plays</v>
      </c>
      <c r="S3946" s="10">
        <f t="shared" si="370"/>
        <v>42213.329571759255</v>
      </c>
      <c r="T3946" s="10">
        <f t="shared" si="371"/>
        <v>42243.329571759255</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42109.468379629623</v>
      </c>
      <c r="T3947" s="10">
        <f t="shared" si="371"/>
        <v>42139.468379629623</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42031.500254629624</v>
      </c>
      <c r="T3948" s="10">
        <f t="shared" si="371"/>
        <v>42062.999999999993</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42614.809537037036</v>
      </c>
      <c r="T3949" s="10">
        <f t="shared" si="371"/>
        <v>42644.809537037036</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f t="shared" si="367"/>
        <v>0</v>
      </c>
      <c r="Q3950" t="str">
        <f t="shared" si="368"/>
        <v>theater</v>
      </c>
      <c r="R3950" t="str">
        <f t="shared" si="369"/>
        <v>plays</v>
      </c>
      <c r="S3950" s="10">
        <f t="shared" si="370"/>
        <v>41828.992164351846</v>
      </c>
      <c r="T3950" s="10">
        <f t="shared" si="371"/>
        <v>41888.992164351846</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42015.787280092591</v>
      </c>
      <c r="T3951" s="10">
        <f t="shared" si="371"/>
        <v>42045.787280092591</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42439.368981481479</v>
      </c>
      <c r="T3952" s="10">
        <f t="shared" si="371"/>
        <v>42468.440972222219</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42433.492384259262</v>
      </c>
      <c r="T3953" s="10">
        <f t="shared" si="371"/>
        <v>42493.45071759259</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42243.457060185181</v>
      </c>
      <c r="T3954" s="10">
        <f t="shared" si="371"/>
        <v>42303.457060185181</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f t="shared" si="367"/>
        <v>0</v>
      </c>
      <c r="Q3955" t="str">
        <f t="shared" si="368"/>
        <v>theater</v>
      </c>
      <c r="R3955" t="str">
        <f t="shared" si="369"/>
        <v>plays</v>
      </c>
      <c r="S3955" s="10">
        <f t="shared" si="370"/>
        <v>42549.715115740742</v>
      </c>
      <c r="T3955" s="10">
        <f t="shared" si="371"/>
        <v>42580.645138888889</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f t="shared" si="367"/>
        <v>0</v>
      </c>
      <c r="Q3956" t="str">
        <f t="shared" si="368"/>
        <v>theater</v>
      </c>
      <c r="R3956" t="str">
        <f t="shared" si="369"/>
        <v>plays</v>
      </c>
      <c r="S3956" s="10">
        <f t="shared" si="370"/>
        <v>41774.317870370367</v>
      </c>
      <c r="T3956" s="10">
        <f t="shared" si="371"/>
        <v>41834.317870370367</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42306.515520833331</v>
      </c>
      <c r="T3957" s="10">
        <f t="shared" si="371"/>
        <v>42336.557187499995</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f t="shared" si="367"/>
        <v>0</v>
      </c>
      <c r="Q3958" t="str">
        <f t="shared" si="368"/>
        <v>theater</v>
      </c>
      <c r="R3958" t="str">
        <f t="shared" si="369"/>
        <v>plays</v>
      </c>
      <c r="S3958" s="10">
        <f t="shared" si="370"/>
        <v>42457.598692129628</v>
      </c>
      <c r="T3958" s="10">
        <f t="shared" si="371"/>
        <v>42484.680555555555</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42513.642986111103</v>
      </c>
      <c r="T3959" s="10">
        <f t="shared" si="371"/>
        <v>42559.642986111103</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41816.617037037038</v>
      </c>
      <c r="T3960" s="10">
        <f t="shared" si="371"/>
        <v>41853.25</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41880.455509259256</v>
      </c>
      <c r="T3961" s="10">
        <f t="shared" si="371"/>
        <v>41910.455509259256</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42342.51222222222</v>
      </c>
      <c r="T3962" s="10">
        <f t="shared" si="371"/>
        <v>42372.51222222222</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41745.557986111111</v>
      </c>
      <c r="T3963" s="10">
        <f t="shared" si="371"/>
        <v>41767.557986111111</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42311.288124999999</v>
      </c>
      <c r="T3964" s="10">
        <f t="shared" si="371"/>
        <v>42336.288124999999</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f t="shared" si="367"/>
        <v>0</v>
      </c>
      <c r="Q3965" t="str">
        <f t="shared" si="368"/>
        <v>theater</v>
      </c>
      <c r="R3965" t="str">
        <f t="shared" si="369"/>
        <v>plays</v>
      </c>
      <c r="S3965" s="10">
        <f t="shared" si="370"/>
        <v>42295.820798611108</v>
      </c>
      <c r="T3965" s="10">
        <f t="shared" si="371"/>
        <v>42325.862465277773</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42053.388726851852</v>
      </c>
      <c r="T3966" s="10">
        <f t="shared" si="371"/>
        <v>42113.34706018518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42413.902546296296</v>
      </c>
      <c r="T3967" s="10">
        <f t="shared" si="371"/>
        <v>42473.860879629625</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41801.378217592588</v>
      </c>
      <c r="T3968" s="10">
        <f t="shared" si="371"/>
        <v>41843.790972222218</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42769.957256944443</v>
      </c>
      <c r="T3969" s="10">
        <f t="shared" si="371"/>
        <v>42799.957256944443</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42452.48232638889</v>
      </c>
      <c r="T3970" s="10">
        <f t="shared" si="371"/>
        <v>42512.48232638889</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IF(L3971&lt;1,0,E3971/L3971)</f>
        <v>35.166666666666664</v>
      </c>
      <c r="Q3971" t="str">
        <f t="shared" ref="Q3971:Q4034" si="374">LEFT(N3971,SEARCH("/",N3971)-1)</f>
        <v>theater</v>
      </c>
      <c r="R3971" t="str">
        <f t="shared" ref="R3971:R4034" si="375">RIGHT(N3971,LEN(N3971)-SEARCH("/",N3971))</f>
        <v>plays</v>
      </c>
      <c r="S3971" s="10">
        <f t="shared" ref="S3971:S4034" si="376">(((J3971/60)/60)/24)+DATE(1970,1,1)+(-8/24)</f>
        <v>42601.521365740737</v>
      </c>
      <c r="T3971" s="10">
        <f t="shared" ref="T3971:T4034" si="377">(((I3971/60)/60)/24)+DATE(1970,1,1)+(-8/24)</f>
        <v>42610.829861111109</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42447.530219907399</v>
      </c>
      <c r="T3972" s="10">
        <f t="shared" si="377"/>
        <v>42477.530219907399</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41811.202847222223</v>
      </c>
      <c r="T3973" s="10">
        <f t="shared" si="377"/>
        <v>41841.202847222223</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41980.734189814808</v>
      </c>
      <c r="T3974" s="10">
        <f t="shared" si="377"/>
        <v>42040.734189814808</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42469.350810185184</v>
      </c>
      <c r="T3975" s="10">
        <f t="shared" si="377"/>
        <v>42498.833333333336</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42493.213518518511</v>
      </c>
      <c r="T3976" s="10">
        <f t="shared" si="377"/>
        <v>42523.213518518511</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f t="shared" si="373"/>
        <v>0</v>
      </c>
      <c r="Q3977" t="str">
        <f t="shared" si="374"/>
        <v>theater</v>
      </c>
      <c r="R3977" t="str">
        <f t="shared" si="375"/>
        <v>plays</v>
      </c>
      <c r="S3977" s="10">
        <f t="shared" si="376"/>
        <v>42534.533541666664</v>
      </c>
      <c r="T3977" s="10">
        <f t="shared" si="377"/>
        <v>42564.533541666664</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41830.525011574071</v>
      </c>
      <c r="T3978" s="10">
        <f t="shared" si="377"/>
        <v>41851.958333333328</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42543.455231481479</v>
      </c>
      <c r="T3979" s="10">
        <f t="shared" si="377"/>
        <v>42573.455231481479</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41975.309641203705</v>
      </c>
      <c r="T3980" s="10">
        <f t="shared" si="377"/>
        <v>42035.309641203705</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42069.570104166669</v>
      </c>
      <c r="T3981" s="10">
        <f t="shared" si="377"/>
        <v>42092.499999999993</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41795.265590277777</v>
      </c>
      <c r="T3982" s="10">
        <f t="shared" si="377"/>
        <v>41825.265590277777</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42507.846631944441</v>
      </c>
      <c r="T3983" s="10">
        <f t="shared" si="377"/>
        <v>42567.846631944441</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42132.476620370369</v>
      </c>
      <c r="T3984" s="10">
        <f t="shared" si="377"/>
        <v>42192.476620370369</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41747.536527777775</v>
      </c>
      <c r="T3985" s="10">
        <f t="shared" si="377"/>
        <v>41778.957638888889</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41920.630138888882</v>
      </c>
      <c r="T3986" s="10">
        <f t="shared" si="377"/>
        <v>41950.666666666664</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42399.374074074069</v>
      </c>
      <c r="T3987" s="10">
        <f t="shared" si="377"/>
        <v>42420.545138888883</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42467.215208333328</v>
      </c>
      <c r="T3988" s="10">
        <f t="shared" si="377"/>
        <v>42496.211111111108</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41765.591319444444</v>
      </c>
      <c r="T3989" s="10">
        <f t="shared" si="377"/>
        <v>41775.591319444444</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42229.747835648144</v>
      </c>
      <c r="T3990" s="10">
        <f t="shared" si="377"/>
        <v>42244.747835648144</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f t="shared" si="373"/>
        <v>0</v>
      </c>
      <c r="Q3991" t="str">
        <f t="shared" si="374"/>
        <v>theater</v>
      </c>
      <c r="R3991" t="str">
        <f t="shared" si="375"/>
        <v>plays</v>
      </c>
      <c r="S3991" s="10">
        <f t="shared" si="376"/>
        <v>42286.416446759256</v>
      </c>
      <c r="T3991" s="10">
        <f t="shared" si="377"/>
        <v>42316.458113425928</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42401.339039351849</v>
      </c>
      <c r="T3992" s="10">
        <f t="shared" si="377"/>
        <v>42431.339039351849</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42125.311134259253</v>
      </c>
      <c r="T3993" s="10">
        <f t="shared" si="377"/>
        <v>42155.311134259253</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42289.607164351844</v>
      </c>
      <c r="T3994" s="10">
        <f t="shared" si="377"/>
        <v>42349.648831018516</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42107.531388888885</v>
      </c>
      <c r="T3995" s="10">
        <f t="shared" si="377"/>
        <v>42137.531388888885</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41809.056597222218</v>
      </c>
      <c r="T3996" s="10">
        <f t="shared" si="377"/>
        <v>41839.056597222218</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42019.350428240738</v>
      </c>
      <c r="T3997" s="10">
        <f t="shared" si="377"/>
        <v>42049.143749999996</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41949.933611111104</v>
      </c>
      <c r="T3998" s="10">
        <f t="shared" si="377"/>
        <v>41963.336111111108</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f t="shared" si="373"/>
        <v>0</v>
      </c>
      <c r="Q3999" t="str">
        <f t="shared" si="374"/>
        <v>theater</v>
      </c>
      <c r="R3999" t="str">
        <f t="shared" si="375"/>
        <v>plays</v>
      </c>
      <c r="S3999" s="10">
        <f t="shared" si="376"/>
        <v>42069.058113425919</v>
      </c>
      <c r="T3999" s="10">
        <f t="shared" si="377"/>
        <v>42099.016446759262</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42061.629930555551</v>
      </c>
      <c r="T4000" s="10">
        <f t="shared" si="377"/>
        <v>42091.588263888887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41842.495347222219</v>
      </c>
      <c r="T4001" s="10">
        <f t="shared" si="377"/>
        <v>41882.494317129625</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42437.312013888884</v>
      </c>
      <c r="T4002" s="10">
        <f t="shared" si="377"/>
        <v>42497.27034722222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42775.630879629629</v>
      </c>
      <c r="T4003" s="10">
        <f t="shared" si="377"/>
        <v>42795.458333333336</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41878.710196759253</v>
      </c>
      <c r="T4004" s="10">
        <f t="shared" si="377"/>
        <v>41908.710196759253</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42020.254016203697</v>
      </c>
      <c r="T4005" s="10">
        <f t="shared" si="377"/>
        <v>42050.254016203697</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41889.829363425924</v>
      </c>
      <c r="T4006" s="10">
        <f t="shared" si="377"/>
        <v>41919.829363425924</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41872.474363425921</v>
      </c>
      <c r="T4007" s="10">
        <f t="shared" si="377"/>
        <v>41932.474363425921</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42391.439664351848</v>
      </c>
      <c r="T4008" s="10">
        <f t="shared" si="377"/>
        <v>42416.439664351848</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41848.439594907402</v>
      </c>
      <c r="T4009" s="10">
        <f t="shared" si="377"/>
        <v>41877.352777777778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42177.630868055552</v>
      </c>
      <c r="T4010" s="10">
        <f t="shared" si="377"/>
        <v>42207.630868055552</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41851.367592592593</v>
      </c>
      <c r="T4011" s="10">
        <f t="shared" si="377"/>
        <v>41891.367592592593</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41921.437106481477</v>
      </c>
      <c r="T4012" s="10">
        <f t="shared" si="377"/>
        <v>41938.437106481477</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42002.211550925924</v>
      </c>
      <c r="T4013" s="10">
        <f t="shared" si="377"/>
        <v>42032.211550925924</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f t="shared" si="373"/>
        <v>0</v>
      </c>
      <c r="Q4014" t="str">
        <f t="shared" si="374"/>
        <v>theater</v>
      </c>
      <c r="R4014" t="str">
        <f t="shared" si="375"/>
        <v>plays</v>
      </c>
      <c r="S4014" s="10">
        <f t="shared" si="376"/>
        <v>42096.211215277777</v>
      </c>
      <c r="T4014" s="10">
        <f t="shared" si="377"/>
        <v>42126.211215277777</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42020.967858796292</v>
      </c>
      <c r="T4015" s="10">
        <f t="shared" si="377"/>
        <v>42050.967858796292</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f t="shared" si="373"/>
        <v>0</v>
      </c>
      <c r="Q4016" t="str">
        <f t="shared" si="374"/>
        <v>theater</v>
      </c>
      <c r="R4016" t="str">
        <f t="shared" si="375"/>
        <v>plays</v>
      </c>
      <c r="S4016" s="10">
        <f t="shared" si="376"/>
        <v>42418.912835648145</v>
      </c>
      <c r="T4016" s="10">
        <f t="shared" si="377"/>
        <v>42433.912835648145</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42174.447488425918</v>
      </c>
      <c r="T4017" s="10">
        <f t="shared" si="377"/>
        <v>42204.447488425918</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41869.539351851847</v>
      </c>
      <c r="T4018" s="10">
        <f t="shared" si="377"/>
        <v>41899.539351851847</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41856.338819444441</v>
      </c>
      <c r="T4019" s="10">
        <f t="shared" si="377"/>
        <v>41886.338819444441</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42620.577638888884</v>
      </c>
      <c r="T4020" s="10">
        <f t="shared" si="377"/>
        <v>42650.577638888884</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42417.342546296299</v>
      </c>
      <c r="T4021" s="10">
        <f t="shared" si="377"/>
        <v>42475.352777777771</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42056.857627314814</v>
      </c>
      <c r="T4022" s="10">
        <f t="shared" si="377"/>
        <v>42086.815960648142</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41878.578217592592</v>
      </c>
      <c r="T4023" s="10">
        <f t="shared" si="377"/>
        <v>41938.578217592592</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41990.250775462955</v>
      </c>
      <c r="T4024" s="10">
        <f t="shared" si="377"/>
        <v>42035.787499999999</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f t="shared" si="373"/>
        <v>0</v>
      </c>
      <c r="Q4025" t="str">
        <f t="shared" si="374"/>
        <v>theater</v>
      </c>
      <c r="R4025" t="str">
        <f t="shared" si="375"/>
        <v>plays</v>
      </c>
      <c r="S4025" s="10">
        <f t="shared" si="376"/>
        <v>42408.666238425918</v>
      </c>
      <c r="T4025" s="10">
        <f t="shared" si="377"/>
        <v>42453.624571759261</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42217.336770833332</v>
      </c>
      <c r="T4026" s="10">
        <f t="shared" si="377"/>
        <v>42247.336770833332</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42150.904351851852</v>
      </c>
      <c r="T4027" s="10">
        <f t="shared" si="377"/>
        <v>42210.904351851852</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f t="shared" si="373"/>
        <v>0</v>
      </c>
      <c r="Q4028" t="str">
        <f t="shared" si="374"/>
        <v>theater</v>
      </c>
      <c r="R4028" t="str">
        <f t="shared" si="375"/>
        <v>plays</v>
      </c>
      <c r="S4028" s="10">
        <f t="shared" si="376"/>
        <v>42282.322210648148</v>
      </c>
      <c r="T4028" s="10">
        <f t="shared" si="377"/>
        <v>42342.363877314812</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42768.637511574074</v>
      </c>
      <c r="T4029" s="10">
        <f t="shared" si="377"/>
        <v>42788.708333333336</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41765.605324074073</v>
      </c>
      <c r="T4030" s="10">
        <f t="shared" si="377"/>
        <v>41795.605324074073</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f t="shared" si="373"/>
        <v>0</v>
      </c>
      <c r="Q4031" t="str">
        <f t="shared" si="374"/>
        <v>theater</v>
      </c>
      <c r="R4031" t="str">
        <f t="shared" si="375"/>
        <v>plays</v>
      </c>
      <c r="S4031" s="10">
        <f t="shared" si="376"/>
        <v>42321.691782407412</v>
      </c>
      <c r="T4031" s="10">
        <f t="shared" si="377"/>
        <v>42351.691782407412</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42374.321747685179</v>
      </c>
      <c r="T4032" s="10">
        <f t="shared" si="377"/>
        <v>42403.450694444437</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f t="shared" si="373"/>
        <v>0</v>
      </c>
      <c r="Q4033" t="str">
        <f t="shared" si="374"/>
        <v>theater</v>
      </c>
      <c r="R4033" t="str">
        <f t="shared" si="375"/>
        <v>plays</v>
      </c>
      <c r="S4033" s="10">
        <f t="shared" si="376"/>
        <v>41941.251898148148</v>
      </c>
      <c r="T4033" s="10">
        <f t="shared" si="377"/>
        <v>41991.293564814812</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42293.47587962963</v>
      </c>
      <c r="T4034" s="10">
        <f t="shared" si="377"/>
        <v>42353.517546296294</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IF(L4035&lt;1,0,E4035/L4035)</f>
        <v>65.340319148936175</v>
      </c>
      <c r="Q4035" t="str">
        <f t="shared" ref="Q4035:Q4098" si="380">LEFT(N4035,SEARCH("/",N4035)-1)</f>
        <v>theater</v>
      </c>
      <c r="R4035" t="str">
        <f t="shared" ref="R4035:R4098" si="381">RIGHT(N4035,LEN(N4035)-SEARCH("/",N4035))</f>
        <v>plays</v>
      </c>
      <c r="S4035" s="10">
        <f t="shared" ref="S4035:S4098" si="382">(((J4035/60)/60)/24)+DATE(1970,1,1)+(-8/24)</f>
        <v>42613.93546296296</v>
      </c>
      <c r="T4035" s="10">
        <f t="shared" ref="T4035:T4098" si="383">(((I4035/60)/60)/24)+DATE(1970,1,1)+(-8/24)</f>
        <v>42645.041666666664</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42067.614004629628</v>
      </c>
      <c r="T4036" s="10">
        <f t="shared" si="383"/>
        <v>42097.572337962956</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41903.549618055549</v>
      </c>
      <c r="T4037" s="10">
        <f t="shared" si="383"/>
        <v>41933.549618055549</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41804.603749999995</v>
      </c>
      <c r="T4038" s="10">
        <f t="shared" si="383"/>
        <v>41821.604166666664</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42496.737442129634</v>
      </c>
      <c r="T4039" s="10">
        <f t="shared" si="383"/>
        <v>42514.267361111109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41869.46539351852</v>
      </c>
      <c r="T4040" s="10">
        <f t="shared" si="383"/>
        <v>41929.46539351852</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42305.337581018517</v>
      </c>
      <c r="T4041" s="10">
        <f t="shared" si="383"/>
        <v>42338.915972222218</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42143.898194444446</v>
      </c>
      <c r="T4042" s="10">
        <f t="shared" si="383"/>
        <v>42202.791666666664</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42559.140671296293</v>
      </c>
      <c r="T4043" s="10">
        <f t="shared" si="383"/>
        <v>42619.140671296293</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41994.750740740739</v>
      </c>
      <c r="T4044" s="10">
        <f t="shared" si="383"/>
        <v>42024.469444444439</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f t="shared" si="379"/>
        <v>0</v>
      </c>
      <c r="Q4045" t="str">
        <f t="shared" si="380"/>
        <v>theater</v>
      </c>
      <c r="R4045" t="str">
        <f t="shared" si="381"/>
        <v>plays</v>
      </c>
      <c r="S4045" s="10">
        <f t="shared" si="382"/>
        <v>41948.624131944445</v>
      </c>
      <c r="T4045" s="10">
        <f t="shared" si="383"/>
        <v>41963.624131944445</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42073.886365740742</v>
      </c>
      <c r="T4046" s="10">
        <f t="shared" si="383"/>
        <v>42103.874999999993</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41841.867928240739</v>
      </c>
      <c r="T4047" s="10">
        <f t="shared" si="383"/>
        <v>41871.867928240739</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41904.317245370366</v>
      </c>
      <c r="T4048" s="10">
        <f t="shared" si="383"/>
        <v>41934.317245370366</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41990.689155092587</v>
      </c>
      <c r="T4049" s="10">
        <f t="shared" si="383"/>
        <v>42014.708333333336</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42436.175775462958</v>
      </c>
      <c r="T4050" s="10">
        <f t="shared" si="383"/>
        <v>42471.134108796294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42169.625173611108</v>
      </c>
      <c r="T4051" s="10">
        <f t="shared" si="383"/>
        <v>42199.625173611108</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41905.303136574068</v>
      </c>
      <c r="T4052" s="10">
        <f t="shared" si="383"/>
        <v>41935.303136574068</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f t="shared" si="379"/>
        <v>0</v>
      </c>
      <c r="Q4053" t="str">
        <f t="shared" si="380"/>
        <v>theater</v>
      </c>
      <c r="R4053" t="str">
        <f t="shared" si="381"/>
        <v>plays</v>
      </c>
      <c r="S4053" s="10">
        <f t="shared" si="382"/>
        <v>41761.476817129631</v>
      </c>
      <c r="T4053" s="10">
        <f t="shared" si="383"/>
        <v>41767.953472222223</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41865.545324074068</v>
      </c>
      <c r="T4054" s="10">
        <f t="shared" si="383"/>
        <v>41925.545324074068</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41928.356805555552</v>
      </c>
      <c r="T4055" s="10">
        <f t="shared" si="383"/>
        <v>41958.499999999993</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f t="shared" si="379"/>
        <v>0</v>
      </c>
      <c r="Q4056" t="str">
        <f t="shared" si="380"/>
        <v>theater</v>
      </c>
      <c r="R4056" t="str">
        <f t="shared" si="381"/>
        <v>plays</v>
      </c>
      <c r="S4056" s="10">
        <f t="shared" si="382"/>
        <v>42613.507928240739</v>
      </c>
      <c r="T4056" s="10">
        <f t="shared" si="383"/>
        <v>42643.833333333336</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41779.31517361111</v>
      </c>
      <c r="T4057" s="10">
        <f t="shared" si="383"/>
        <v>41809.31517361111</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42534.599988425929</v>
      </c>
      <c r="T4058" s="10">
        <f t="shared" si="383"/>
        <v>42554.499305555553</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42310.635185185187</v>
      </c>
      <c r="T4059" s="10">
        <f t="shared" si="383"/>
        <v>42333.624999999993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42445.727361111109</v>
      </c>
      <c r="T4060" s="10">
        <f t="shared" si="383"/>
        <v>42460.832638888889</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41866.307314814811</v>
      </c>
      <c r="T4061" s="10">
        <f t="shared" si="383"/>
        <v>41897.791666666664</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41779.361759259256</v>
      </c>
      <c r="T4062" s="10">
        <f t="shared" si="383"/>
        <v>41813.333333333328</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f t="shared" si="379"/>
        <v>0</v>
      </c>
      <c r="Q4063" t="str">
        <f t="shared" si="380"/>
        <v>theater</v>
      </c>
      <c r="R4063" t="str">
        <f t="shared" si="381"/>
        <v>plays</v>
      </c>
      <c r="S4063" s="10">
        <f t="shared" si="382"/>
        <v>42420.808136574073</v>
      </c>
      <c r="T4063" s="10">
        <f t="shared" si="383"/>
        <v>42480.766469907401</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42523.405879629623</v>
      </c>
      <c r="T4064" s="10">
        <f t="shared" si="383"/>
        <v>42553.405879629623</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41787.348194444443</v>
      </c>
      <c r="T4065" s="10">
        <f t="shared" si="383"/>
        <v>41817.348194444443</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42093.254930555551</v>
      </c>
      <c r="T4066" s="10">
        <f t="shared" si="383"/>
        <v>42123.254930555551</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41833.61818287037</v>
      </c>
      <c r="T4067" s="10">
        <f t="shared" si="383"/>
        <v>41863.61818287037</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42478.705879629626</v>
      </c>
      <c r="T4068" s="10">
        <f t="shared" si="383"/>
        <v>42508.705879629626</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42234.784143518518</v>
      </c>
      <c r="T4069" s="10">
        <f t="shared" si="383"/>
        <v>42274.784143518518</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42718.630266203698</v>
      </c>
      <c r="T4070" s="10">
        <f t="shared" si="383"/>
        <v>42748.628472222219</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42022.328194444439</v>
      </c>
      <c r="T4071" s="10">
        <f t="shared" si="383"/>
        <v>42063.166666666664</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42031.333564814813</v>
      </c>
      <c r="T4072" s="10">
        <f t="shared" si="383"/>
        <v>42063.791666666664</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f t="shared" si="379"/>
        <v>0</v>
      </c>
      <c r="Q4073" t="str">
        <f t="shared" si="380"/>
        <v>theater</v>
      </c>
      <c r="R4073" t="str">
        <f t="shared" si="381"/>
        <v>plays</v>
      </c>
      <c r="S4073" s="10">
        <f t="shared" si="382"/>
        <v>42700.47142361111</v>
      </c>
      <c r="T4073" s="10">
        <f t="shared" si="383"/>
        <v>42730.47142361111</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41812.441099537034</v>
      </c>
      <c r="T4074" s="10">
        <f t="shared" si="383"/>
        <v>41872.441099537034</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42078.011875000004</v>
      </c>
      <c r="T4075" s="10">
        <f t="shared" si="383"/>
        <v>42132.833333333336</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42283.219618055555</v>
      </c>
      <c r="T4076" s="10">
        <f t="shared" si="383"/>
        <v>42313.261284722219</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41778.712604166663</v>
      </c>
      <c r="T4077" s="10">
        <f t="shared" si="383"/>
        <v>41820.394444444442</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f t="shared" si="379"/>
        <v>0</v>
      </c>
      <c r="Q4078" t="str">
        <f t="shared" si="380"/>
        <v>theater</v>
      </c>
      <c r="R4078" t="str">
        <f t="shared" si="381"/>
        <v>plays</v>
      </c>
      <c r="S4078" s="10">
        <f t="shared" si="382"/>
        <v>41905.462372685186</v>
      </c>
      <c r="T4078" s="10">
        <f t="shared" si="383"/>
        <v>41933.493749999994</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42695.377245370364</v>
      </c>
      <c r="T4079" s="10">
        <f t="shared" si="383"/>
        <v>42725.377245370364</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f t="shared" si="379"/>
        <v>0</v>
      </c>
      <c r="Q4080" t="str">
        <f t="shared" si="380"/>
        <v>theater</v>
      </c>
      <c r="R4080" t="str">
        <f t="shared" si="381"/>
        <v>plays</v>
      </c>
      <c r="S4080" s="10">
        <f t="shared" si="382"/>
        <v>42732.454189814809</v>
      </c>
      <c r="T4080" s="10">
        <f t="shared" si="383"/>
        <v>42762.454189814809</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42510.605567129627</v>
      </c>
      <c r="T4081" s="10">
        <f t="shared" si="383"/>
        <v>42540.605567129627</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f t="shared" si="379"/>
        <v>0</v>
      </c>
      <c r="Q4082" t="str">
        <f t="shared" si="380"/>
        <v>theater</v>
      </c>
      <c r="R4082" t="str">
        <f t="shared" si="381"/>
        <v>plays</v>
      </c>
      <c r="S4082" s="10">
        <f t="shared" si="382"/>
        <v>42511.364768518521</v>
      </c>
      <c r="T4082" s="10">
        <f t="shared" si="383"/>
        <v>42535.45416666667</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42041.247974537029</v>
      </c>
      <c r="T4083" s="10">
        <f t="shared" si="383"/>
        <v>42071.206307870372</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42306.855937499997</v>
      </c>
      <c r="T4084" s="10">
        <f t="shared" si="383"/>
        <v>42322.624999999993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42353.428425925922</v>
      </c>
      <c r="T4085" s="10">
        <f t="shared" si="383"/>
        <v>42383.428425925922</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42622.103078703702</v>
      </c>
      <c r="T4086" s="10">
        <f t="shared" si="383"/>
        <v>42652.103078703702</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42058.270543981482</v>
      </c>
      <c r="T4087" s="10">
        <f t="shared" si="383"/>
        <v>42086.832638888889</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42304.607627314814</v>
      </c>
      <c r="T4088" s="10">
        <f t="shared" si="383"/>
        <v>42328.833333333336</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f t="shared" si="379"/>
        <v>0</v>
      </c>
      <c r="Q4089" t="str">
        <f t="shared" si="380"/>
        <v>theater</v>
      </c>
      <c r="R4089" t="str">
        <f t="shared" si="381"/>
        <v>plays</v>
      </c>
      <c r="S4089" s="10">
        <f t="shared" si="382"/>
        <v>42538.40956018518</v>
      </c>
      <c r="T4089" s="10">
        <f t="shared" si="383"/>
        <v>42568.40956018518</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41990.27921296296</v>
      </c>
      <c r="T4090" s="10">
        <f t="shared" si="383"/>
        <v>42020.101388888892</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42122.399166666662</v>
      </c>
      <c r="T4091" s="10">
        <f t="shared" si="383"/>
        <v>42155.399305555555</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42209.339548611104</v>
      </c>
      <c r="T4092" s="10">
        <f t="shared" si="383"/>
        <v>42223.291666666664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41990.173043981478</v>
      </c>
      <c r="T4093" s="10">
        <f t="shared" si="383"/>
        <v>42020.173043981478</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42038.861655092587</v>
      </c>
      <c r="T4094" s="10">
        <f t="shared" si="383"/>
        <v>42098.81998842593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42178.482557870368</v>
      </c>
      <c r="T4095" s="10">
        <f t="shared" si="383"/>
        <v>42238.482557870368</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41889.753472222219</v>
      </c>
      <c r="T4096" s="10">
        <f t="shared" si="383"/>
        <v>41933.874305555553</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42692.698495370372</v>
      </c>
      <c r="T4097" s="10">
        <f t="shared" si="383"/>
        <v>42722.698495370372</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42750.196979166663</v>
      </c>
      <c r="T4098" s="10">
        <f t="shared" si="383"/>
        <v>42794.035416666658</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f t="shared" ref="P4099:P4115" si="385">IF(L4099&lt;1,0,E4099/L4099)</f>
        <v>0</v>
      </c>
      <c r="Q4099" t="str">
        <f t="shared" ref="Q4099:Q4115" si="386">LEFT(N4099,SEARCH("/",N4099)-1)</f>
        <v>theater</v>
      </c>
      <c r="R4099" t="str">
        <f t="shared" ref="R4099:R4115" si="387">RIGHT(N4099,LEN(N4099)-SEARCH("/",N4099))</f>
        <v>plays</v>
      </c>
      <c r="S4099" s="10">
        <f t="shared" ref="S4099:S4115" si="388">(((J4099/60)/60)/24)+DATE(1970,1,1)+(-8/24)</f>
        <v>42344.491168981483</v>
      </c>
      <c r="T4099" s="10">
        <f t="shared" ref="T4099:T4115" si="389">(((I4099/60)/60)/24)+DATE(1970,1,1)+(-8/24)</f>
        <v>42400.663194444445</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f t="shared" si="385"/>
        <v>0</v>
      </c>
      <c r="Q4100" t="str">
        <f t="shared" si="386"/>
        <v>theater</v>
      </c>
      <c r="R4100" t="str">
        <f t="shared" si="387"/>
        <v>plays</v>
      </c>
      <c r="S4100" s="10">
        <f t="shared" si="388"/>
        <v>42495.38885416666</v>
      </c>
      <c r="T4100" s="10">
        <f t="shared" si="389"/>
        <v>42525.38885416666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42570.517048611109</v>
      </c>
      <c r="T4101" s="10">
        <f t="shared" si="389"/>
        <v>42615.517048611109</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f t="shared" si="385"/>
        <v>0</v>
      </c>
      <c r="Q4102" t="str">
        <f t="shared" si="386"/>
        <v>theater</v>
      </c>
      <c r="R4102" t="str">
        <f t="shared" si="387"/>
        <v>plays</v>
      </c>
      <c r="S4102" s="10">
        <f t="shared" si="388"/>
        <v>41926.791550925926</v>
      </c>
      <c r="T4102" s="10">
        <f t="shared" si="389"/>
        <v>41936.791550925926</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f t="shared" si="385"/>
        <v>0</v>
      </c>
      <c r="Q4103" t="str">
        <f t="shared" si="386"/>
        <v>theater</v>
      </c>
      <c r="R4103" t="str">
        <f t="shared" si="387"/>
        <v>plays</v>
      </c>
      <c r="S4103" s="10">
        <f t="shared" si="388"/>
        <v>42730.570393518516</v>
      </c>
      <c r="T4103" s="10">
        <f t="shared" si="389"/>
        <v>42760.570393518516</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42475.514733796292</v>
      </c>
      <c r="T4104" s="10">
        <f t="shared" si="389"/>
        <v>42505.514733796292</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42188.499606481484</v>
      </c>
      <c r="T4105" s="10">
        <f t="shared" si="389"/>
        <v>42242.438888888886</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42639.944837962961</v>
      </c>
      <c r="T4106" s="10">
        <f t="shared" si="389"/>
        <v>42669.944837962961</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42696.677187499998</v>
      </c>
      <c r="T4107" s="10">
        <f t="shared" si="389"/>
        <v>42729.677187499998</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42052.716041666667</v>
      </c>
      <c r="T4108" s="10">
        <f t="shared" si="389"/>
        <v>42095.708333333336</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41883.583344907405</v>
      </c>
      <c r="T4109" s="10">
        <f t="shared" si="389"/>
        <v>41906.583344907405</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42766.698344907411</v>
      </c>
      <c r="T4110" s="10">
        <f t="shared" si="389"/>
        <v>42796.874999999993</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f t="shared" si="385"/>
        <v>0</v>
      </c>
      <c r="Q4111" t="str">
        <f t="shared" si="386"/>
        <v>theater</v>
      </c>
      <c r="R4111" t="str">
        <f t="shared" si="387"/>
        <v>plays</v>
      </c>
      <c r="S4111" s="10">
        <f t="shared" si="388"/>
        <v>42307.206064814811</v>
      </c>
      <c r="T4111" s="10">
        <f t="shared" si="389"/>
        <v>42337.247731481482</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42512.293414351843</v>
      </c>
      <c r="T4112" s="10">
        <f t="shared" si="389"/>
        <v>42572.293414351843</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42028.802546296291</v>
      </c>
      <c r="T4113" s="10">
        <f t="shared" si="389"/>
        <v>42058.802546296291</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42400.613263888888</v>
      </c>
      <c r="T4114" s="10">
        <f t="shared" si="389"/>
        <v>42427.666666666664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42358.239849537036</v>
      </c>
      <c r="T4115" s="10">
        <f t="shared" si="389"/>
        <v>42376.94027777778</v>
      </c>
    </row>
  </sheetData>
  <conditionalFormatting sqref="F2:F4115">
    <cfRule type="containsText" dxfId="11" priority="4" operator="containsText" text="live">
      <formula>NOT(ISERROR(SEARCH("live",F2)))</formula>
    </cfRule>
    <cfRule type="containsText" dxfId="10" priority="5" operator="containsText" text="cancelled">
      <formula>NOT(ISERROR(SEARCH("cancelled",F2)))</formula>
    </cfRule>
    <cfRule type="containsText" dxfId="9" priority="6" operator="containsText" text="failed">
      <formula>NOT(ISERROR(SEARCH("failed",F2)))</formula>
    </cfRule>
    <cfRule type="containsText" dxfId="8" priority="7" operator="containsText" text="successful">
      <formula>NOT(ISERROR(SEARCH("successful",F2)))</formula>
    </cfRule>
  </conditionalFormatting>
  <conditionalFormatting sqref="O2:O4115">
    <cfRule type="cellIs" dxfId="7" priority="1" operator="greaterThanOrEqual">
      <formula>2</formula>
    </cfRule>
    <cfRule type="cellIs" dxfId="6" priority="2" operator="between">
      <formula>1</formula>
      <formula>"&lt;2"</formula>
    </cfRule>
    <cfRule type="cellIs" dxfId="5" priority="3" operator="between">
      <formula>0</formula>
      <formula>"&lt;1"</formula>
    </cfRule>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4.4" x14ac:dyDescent="0.3"/>
  <cols>
    <col min="1" max="1" width="12.88671875" customWidth="1"/>
    <col min="2" max="2" width="15.5546875" customWidth="1"/>
    <col min="3" max="3" width="5.6640625" customWidth="1"/>
    <col min="4" max="4" width="8.44140625" customWidth="1"/>
    <col min="5" max="5" width="3.88671875" customWidth="1"/>
    <col min="6" max="6" width="10.77734375" bestFit="1" customWidth="1"/>
  </cols>
  <sheetData>
    <row r="1" spans="1:6" x14ac:dyDescent="0.3">
      <c r="A1" s="7" t="s">
        <v>8223</v>
      </c>
      <c r="B1" t="s">
        <v>8310</v>
      </c>
    </row>
    <row r="3" spans="1:6" x14ac:dyDescent="0.3">
      <c r="A3" s="7" t="s">
        <v>8323</v>
      </c>
      <c r="B3" s="7" t="s">
        <v>8322</v>
      </c>
    </row>
    <row r="4" spans="1:6" x14ac:dyDescent="0.3">
      <c r="A4" s="7" t="s">
        <v>8311</v>
      </c>
      <c r="B4" t="s">
        <v>8219</v>
      </c>
      <c r="C4" t="s">
        <v>8221</v>
      </c>
      <c r="D4" t="s">
        <v>8220</v>
      </c>
      <c r="E4" t="s">
        <v>8222</v>
      </c>
      <c r="F4" t="s">
        <v>8312</v>
      </c>
    </row>
    <row r="5" spans="1:6" x14ac:dyDescent="0.3">
      <c r="A5" s="8" t="s">
        <v>8313</v>
      </c>
      <c r="B5" s="9">
        <v>300</v>
      </c>
      <c r="C5" s="9">
        <v>180</v>
      </c>
      <c r="D5" s="9">
        <v>40</v>
      </c>
      <c r="E5" s="9"/>
      <c r="F5" s="9">
        <v>520</v>
      </c>
    </row>
    <row r="6" spans="1:6" x14ac:dyDescent="0.3">
      <c r="A6" s="8" t="s">
        <v>8314</v>
      </c>
      <c r="B6" s="9">
        <v>34</v>
      </c>
      <c r="C6" s="9">
        <v>140</v>
      </c>
      <c r="D6" s="9">
        <v>20</v>
      </c>
      <c r="E6" s="9">
        <v>6</v>
      </c>
      <c r="F6" s="9">
        <v>200</v>
      </c>
    </row>
    <row r="7" spans="1:6" x14ac:dyDescent="0.3">
      <c r="A7" s="8" t="s">
        <v>8315</v>
      </c>
      <c r="B7" s="9">
        <v>80</v>
      </c>
      <c r="C7" s="9">
        <v>140</v>
      </c>
      <c r="D7" s="9"/>
      <c r="E7" s="9"/>
      <c r="F7" s="9">
        <v>220</v>
      </c>
    </row>
    <row r="8" spans="1:6" x14ac:dyDescent="0.3">
      <c r="A8" s="8" t="s">
        <v>8316</v>
      </c>
      <c r="B8" s="9"/>
      <c r="C8" s="9"/>
      <c r="D8" s="9">
        <v>24</v>
      </c>
      <c r="E8" s="9"/>
      <c r="F8" s="9">
        <v>24</v>
      </c>
    </row>
    <row r="9" spans="1:6" x14ac:dyDescent="0.3">
      <c r="A9" s="8" t="s">
        <v>8317</v>
      </c>
      <c r="B9" s="9">
        <v>540</v>
      </c>
      <c r="C9" s="9">
        <v>120</v>
      </c>
      <c r="D9" s="9">
        <v>20</v>
      </c>
      <c r="E9" s="9">
        <v>20</v>
      </c>
      <c r="F9" s="9">
        <v>700</v>
      </c>
    </row>
    <row r="10" spans="1:6" x14ac:dyDescent="0.3">
      <c r="A10" s="8" t="s">
        <v>8318</v>
      </c>
      <c r="B10" s="9">
        <v>103</v>
      </c>
      <c r="C10" s="9">
        <v>117</v>
      </c>
      <c r="D10" s="9"/>
      <c r="E10" s="9"/>
      <c r="F10" s="9">
        <v>220</v>
      </c>
    </row>
    <row r="11" spans="1:6" x14ac:dyDescent="0.3">
      <c r="A11" s="8" t="s">
        <v>8319</v>
      </c>
      <c r="B11" s="9">
        <v>80</v>
      </c>
      <c r="C11" s="9">
        <v>127</v>
      </c>
      <c r="D11" s="9">
        <v>30</v>
      </c>
      <c r="E11" s="9"/>
      <c r="F11" s="9">
        <v>237</v>
      </c>
    </row>
    <row r="12" spans="1:6" x14ac:dyDescent="0.3">
      <c r="A12" s="8" t="s">
        <v>8320</v>
      </c>
      <c r="B12" s="9">
        <v>209</v>
      </c>
      <c r="C12" s="9">
        <v>213</v>
      </c>
      <c r="D12" s="9">
        <v>178</v>
      </c>
      <c r="E12" s="9"/>
      <c r="F12" s="9">
        <v>600</v>
      </c>
    </row>
    <row r="13" spans="1:6" x14ac:dyDescent="0.3">
      <c r="A13" s="8" t="s">
        <v>8321</v>
      </c>
      <c r="B13" s="9">
        <v>839</v>
      </c>
      <c r="C13" s="9">
        <v>493</v>
      </c>
      <c r="D13" s="9">
        <v>37</v>
      </c>
      <c r="E13" s="9">
        <v>24</v>
      </c>
      <c r="F13" s="9">
        <v>1393</v>
      </c>
    </row>
    <row r="14" spans="1:6" x14ac:dyDescent="0.3">
      <c r="A14" s="8" t="s">
        <v>8312</v>
      </c>
      <c r="B14" s="9">
        <v>2185</v>
      </c>
      <c r="C14" s="9">
        <v>1530</v>
      </c>
      <c r="D14" s="9">
        <v>349</v>
      </c>
      <c r="E14" s="9">
        <v>50</v>
      </c>
      <c r="F14"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zoomScale="69" workbookViewId="0"/>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7" t="s">
        <v>8223</v>
      </c>
      <c r="B1" t="s">
        <v>8310</v>
      </c>
    </row>
    <row r="2" spans="1:6" x14ac:dyDescent="0.3">
      <c r="A2" s="7" t="s">
        <v>8308</v>
      </c>
      <c r="B2" t="s">
        <v>8310</v>
      </c>
    </row>
    <row r="4" spans="1:6" x14ac:dyDescent="0.3">
      <c r="A4" s="7" t="s">
        <v>8323</v>
      </c>
      <c r="B4" s="7" t="s">
        <v>8322</v>
      </c>
    </row>
    <row r="5" spans="1:6" x14ac:dyDescent="0.3">
      <c r="A5" s="7" t="s">
        <v>8311</v>
      </c>
      <c r="B5" t="s">
        <v>8219</v>
      </c>
      <c r="C5" t="s">
        <v>8221</v>
      </c>
      <c r="D5" t="s">
        <v>8220</v>
      </c>
      <c r="E5" t="s">
        <v>8222</v>
      </c>
      <c r="F5" t="s">
        <v>8312</v>
      </c>
    </row>
    <row r="6" spans="1:6" x14ac:dyDescent="0.3">
      <c r="A6" s="8" t="s">
        <v>8324</v>
      </c>
      <c r="B6" s="9"/>
      <c r="C6" s="9">
        <v>100</v>
      </c>
      <c r="D6" s="9"/>
      <c r="E6" s="9"/>
      <c r="F6" s="9">
        <v>100</v>
      </c>
    </row>
    <row r="7" spans="1:6" x14ac:dyDescent="0.3">
      <c r="A7" s="8" t="s">
        <v>8325</v>
      </c>
      <c r="B7" s="9"/>
      <c r="C7" s="9"/>
      <c r="D7" s="9">
        <v>20</v>
      </c>
      <c r="E7" s="9"/>
      <c r="F7" s="9">
        <v>20</v>
      </c>
    </row>
    <row r="8" spans="1:6" x14ac:dyDescent="0.3">
      <c r="A8" s="8" t="s">
        <v>8326</v>
      </c>
      <c r="B8" s="9"/>
      <c r="C8" s="9"/>
      <c r="D8" s="9">
        <v>24</v>
      </c>
      <c r="E8" s="9"/>
      <c r="F8" s="9">
        <v>24</v>
      </c>
    </row>
    <row r="9" spans="1:6" x14ac:dyDescent="0.3">
      <c r="A9" s="8" t="s">
        <v>8327</v>
      </c>
      <c r="B9" s="9"/>
      <c r="C9" s="9">
        <v>40</v>
      </c>
      <c r="D9" s="9"/>
      <c r="E9" s="9"/>
      <c r="F9" s="9">
        <v>40</v>
      </c>
    </row>
    <row r="10" spans="1:6" x14ac:dyDescent="0.3">
      <c r="A10" s="8" t="s">
        <v>8328</v>
      </c>
      <c r="B10" s="9">
        <v>40</v>
      </c>
      <c r="C10" s="9"/>
      <c r="D10" s="9"/>
      <c r="E10" s="9"/>
      <c r="F10" s="9">
        <v>40</v>
      </c>
    </row>
    <row r="11" spans="1:6" x14ac:dyDescent="0.3">
      <c r="A11" s="8" t="s">
        <v>8329</v>
      </c>
      <c r="B11" s="9">
        <v>180</v>
      </c>
      <c r="C11" s="9"/>
      <c r="D11" s="9"/>
      <c r="E11" s="9"/>
      <c r="F11" s="9">
        <v>180</v>
      </c>
    </row>
    <row r="12" spans="1:6" x14ac:dyDescent="0.3">
      <c r="A12" s="8" t="s">
        <v>8330</v>
      </c>
      <c r="B12" s="9"/>
      <c r="C12" s="9">
        <v>80</v>
      </c>
      <c r="D12" s="9"/>
      <c r="E12" s="9"/>
      <c r="F12" s="9">
        <v>80</v>
      </c>
    </row>
    <row r="13" spans="1:6" x14ac:dyDescent="0.3">
      <c r="A13" s="8" t="s">
        <v>8331</v>
      </c>
      <c r="B13" s="9">
        <v>40</v>
      </c>
      <c r="C13" s="9"/>
      <c r="D13" s="9"/>
      <c r="E13" s="9"/>
      <c r="F13" s="9">
        <v>40</v>
      </c>
    </row>
    <row r="14" spans="1:6" x14ac:dyDescent="0.3">
      <c r="A14" s="8" t="s">
        <v>8332</v>
      </c>
      <c r="B14" s="9"/>
      <c r="C14" s="9">
        <v>40</v>
      </c>
      <c r="D14" s="9"/>
      <c r="E14" s="9">
        <v>20</v>
      </c>
      <c r="F14" s="9">
        <v>60</v>
      </c>
    </row>
    <row r="15" spans="1:6" x14ac:dyDescent="0.3">
      <c r="A15" s="8" t="s">
        <v>8333</v>
      </c>
      <c r="B15" s="9"/>
      <c r="C15" s="9">
        <v>40</v>
      </c>
      <c r="D15" s="9"/>
      <c r="E15" s="9"/>
      <c r="F15" s="9">
        <v>40</v>
      </c>
    </row>
    <row r="16" spans="1:6" x14ac:dyDescent="0.3">
      <c r="A16" s="8" t="s">
        <v>8334</v>
      </c>
      <c r="B16" s="9"/>
      <c r="C16" s="9">
        <v>120</v>
      </c>
      <c r="D16" s="9">
        <v>20</v>
      </c>
      <c r="E16" s="9"/>
      <c r="F16" s="9">
        <v>140</v>
      </c>
    </row>
    <row r="17" spans="1:6" x14ac:dyDescent="0.3">
      <c r="A17" s="8" t="s">
        <v>8335</v>
      </c>
      <c r="B17" s="9"/>
      <c r="C17" s="9">
        <v>20</v>
      </c>
      <c r="D17" s="9"/>
      <c r="E17" s="9"/>
      <c r="F17" s="9">
        <v>20</v>
      </c>
    </row>
    <row r="18" spans="1:6" x14ac:dyDescent="0.3">
      <c r="A18" s="8" t="s">
        <v>8336</v>
      </c>
      <c r="B18" s="9">
        <v>140</v>
      </c>
      <c r="C18" s="9"/>
      <c r="D18" s="9"/>
      <c r="E18" s="9"/>
      <c r="F18" s="9">
        <v>140</v>
      </c>
    </row>
    <row r="19" spans="1:6" x14ac:dyDescent="0.3">
      <c r="A19" s="8" t="s">
        <v>8337</v>
      </c>
      <c r="B19" s="9">
        <v>140</v>
      </c>
      <c r="C19" s="9">
        <v>20</v>
      </c>
      <c r="D19" s="9"/>
      <c r="E19" s="9"/>
      <c r="F19" s="9">
        <v>160</v>
      </c>
    </row>
    <row r="20" spans="1:6" x14ac:dyDescent="0.3">
      <c r="A20" s="8" t="s">
        <v>8338</v>
      </c>
      <c r="B20" s="9"/>
      <c r="C20" s="9">
        <v>60</v>
      </c>
      <c r="D20" s="9"/>
      <c r="E20" s="9"/>
      <c r="F20" s="9">
        <v>60</v>
      </c>
    </row>
    <row r="21" spans="1:6" x14ac:dyDescent="0.3">
      <c r="A21" s="8" t="s">
        <v>8339</v>
      </c>
      <c r="B21" s="9">
        <v>9</v>
      </c>
      <c r="C21" s="9">
        <v>11</v>
      </c>
      <c r="D21" s="9"/>
      <c r="E21" s="9"/>
      <c r="F21" s="9">
        <v>20</v>
      </c>
    </row>
    <row r="22" spans="1:6" x14ac:dyDescent="0.3">
      <c r="A22" s="8" t="s">
        <v>8340</v>
      </c>
      <c r="B22" s="9">
        <v>20</v>
      </c>
      <c r="C22" s="9"/>
      <c r="D22" s="9"/>
      <c r="E22" s="9"/>
      <c r="F22" s="9">
        <v>20</v>
      </c>
    </row>
    <row r="23" spans="1:6" x14ac:dyDescent="0.3">
      <c r="A23" s="8" t="s">
        <v>8341</v>
      </c>
      <c r="B23" s="9"/>
      <c r="C23" s="9">
        <v>40</v>
      </c>
      <c r="D23" s="9"/>
      <c r="E23" s="9"/>
      <c r="F23" s="9">
        <v>40</v>
      </c>
    </row>
    <row r="24" spans="1:6" x14ac:dyDescent="0.3">
      <c r="A24" s="8" t="s">
        <v>8342</v>
      </c>
      <c r="B24" s="9">
        <v>60</v>
      </c>
      <c r="C24" s="9">
        <v>60</v>
      </c>
      <c r="D24" s="9">
        <v>20</v>
      </c>
      <c r="E24" s="9"/>
      <c r="F24" s="9">
        <v>140</v>
      </c>
    </row>
    <row r="25" spans="1:6" x14ac:dyDescent="0.3">
      <c r="A25" s="8" t="s">
        <v>8343</v>
      </c>
      <c r="B25" s="9"/>
      <c r="C25" s="9">
        <v>20</v>
      </c>
      <c r="D25" s="9"/>
      <c r="E25" s="9"/>
      <c r="F25" s="9">
        <v>20</v>
      </c>
    </row>
    <row r="26" spans="1:6" x14ac:dyDescent="0.3">
      <c r="A26" s="8" t="s">
        <v>8344</v>
      </c>
      <c r="B26" s="9">
        <v>60</v>
      </c>
      <c r="C26" s="9"/>
      <c r="D26" s="9"/>
      <c r="E26" s="9"/>
      <c r="F26" s="9">
        <v>60</v>
      </c>
    </row>
    <row r="27" spans="1:6" x14ac:dyDescent="0.3">
      <c r="A27" s="8" t="s">
        <v>8345</v>
      </c>
      <c r="B27" s="9"/>
      <c r="C27" s="9">
        <v>20</v>
      </c>
      <c r="D27" s="9"/>
      <c r="E27" s="9"/>
      <c r="F27" s="9">
        <v>20</v>
      </c>
    </row>
    <row r="28" spans="1:6" x14ac:dyDescent="0.3">
      <c r="A28" s="8" t="s">
        <v>8346</v>
      </c>
      <c r="B28" s="9">
        <v>103</v>
      </c>
      <c r="C28" s="9">
        <v>57</v>
      </c>
      <c r="D28" s="9"/>
      <c r="E28" s="9"/>
      <c r="F28" s="9">
        <v>160</v>
      </c>
    </row>
    <row r="29" spans="1:6" x14ac:dyDescent="0.3">
      <c r="A29" s="8" t="s">
        <v>8347</v>
      </c>
      <c r="B29" s="9"/>
      <c r="C29" s="9">
        <v>20</v>
      </c>
      <c r="D29" s="9"/>
      <c r="E29" s="9"/>
      <c r="F29" s="9">
        <v>20</v>
      </c>
    </row>
    <row r="30" spans="1:6" x14ac:dyDescent="0.3">
      <c r="A30" s="8" t="s">
        <v>8348</v>
      </c>
      <c r="B30" s="9">
        <v>694</v>
      </c>
      <c r="C30" s="9">
        <v>353</v>
      </c>
      <c r="D30" s="9"/>
      <c r="E30" s="9">
        <v>19</v>
      </c>
      <c r="F30" s="9">
        <v>1066</v>
      </c>
    </row>
    <row r="31" spans="1:6" x14ac:dyDescent="0.3">
      <c r="A31" s="8" t="s">
        <v>8349</v>
      </c>
      <c r="B31" s="9">
        <v>40</v>
      </c>
      <c r="C31" s="9"/>
      <c r="D31" s="9"/>
      <c r="E31" s="9"/>
      <c r="F31" s="9">
        <v>40</v>
      </c>
    </row>
    <row r="32" spans="1:6" x14ac:dyDescent="0.3">
      <c r="A32" s="8" t="s">
        <v>8350</v>
      </c>
      <c r="B32" s="9">
        <v>20</v>
      </c>
      <c r="C32" s="9"/>
      <c r="D32" s="9"/>
      <c r="E32" s="9"/>
      <c r="F32" s="9">
        <v>20</v>
      </c>
    </row>
    <row r="33" spans="1:6" x14ac:dyDescent="0.3">
      <c r="A33" s="8" t="s">
        <v>8351</v>
      </c>
      <c r="B33" s="9"/>
      <c r="C33" s="9">
        <v>20</v>
      </c>
      <c r="D33" s="9"/>
      <c r="E33" s="9"/>
      <c r="F33" s="9">
        <v>20</v>
      </c>
    </row>
    <row r="34" spans="1:6" x14ac:dyDescent="0.3">
      <c r="A34" s="8" t="s">
        <v>8352</v>
      </c>
      <c r="B34" s="9">
        <v>260</v>
      </c>
      <c r="C34" s="9"/>
      <c r="D34" s="9"/>
      <c r="E34" s="9"/>
      <c r="F34" s="9">
        <v>260</v>
      </c>
    </row>
    <row r="35" spans="1:6" x14ac:dyDescent="0.3">
      <c r="A35" s="8" t="s">
        <v>8353</v>
      </c>
      <c r="B35" s="9"/>
      <c r="C35" s="9"/>
      <c r="D35" s="9">
        <v>40</v>
      </c>
      <c r="E35" s="9"/>
      <c r="F35" s="9">
        <v>40</v>
      </c>
    </row>
    <row r="36" spans="1:6" x14ac:dyDescent="0.3">
      <c r="A36" s="8" t="s">
        <v>8354</v>
      </c>
      <c r="B36" s="9">
        <v>60</v>
      </c>
      <c r="C36" s="9"/>
      <c r="D36" s="9"/>
      <c r="E36" s="9"/>
      <c r="F36" s="9">
        <v>60</v>
      </c>
    </row>
    <row r="37" spans="1:6" x14ac:dyDescent="0.3">
      <c r="A37" s="8" t="s">
        <v>8355</v>
      </c>
      <c r="B37" s="9">
        <v>34</v>
      </c>
      <c r="C37" s="9"/>
      <c r="D37" s="9"/>
      <c r="E37" s="9">
        <v>6</v>
      </c>
      <c r="F37" s="9">
        <v>40</v>
      </c>
    </row>
    <row r="38" spans="1:6" x14ac:dyDescent="0.3">
      <c r="A38" s="8" t="s">
        <v>8356</v>
      </c>
      <c r="B38" s="9">
        <v>40</v>
      </c>
      <c r="C38" s="9">
        <v>2</v>
      </c>
      <c r="D38" s="9">
        <v>18</v>
      </c>
      <c r="E38" s="9"/>
      <c r="F38" s="9">
        <v>60</v>
      </c>
    </row>
    <row r="39" spans="1:6" x14ac:dyDescent="0.3">
      <c r="A39" s="8" t="s">
        <v>8357</v>
      </c>
      <c r="B39" s="9">
        <v>85</v>
      </c>
      <c r="C39" s="9">
        <v>80</v>
      </c>
      <c r="D39" s="9">
        <v>17</v>
      </c>
      <c r="E39" s="9">
        <v>5</v>
      </c>
      <c r="F39" s="9">
        <v>187</v>
      </c>
    </row>
    <row r="40" spans="1:6" x14ac:dyDescent="0.3">
      <c r="A40" s="8" t="s">
        <v>8358</v>
      </c>
      <c r="B40" s="9">
        <v>80</v>
      </c>
      <c r="C40" s="9"/>
      <c r="D40" s="9"/>
      <c r="E40" s="9"/>
      <c r="F40" s="9">
        <v>80</v>
      </c>
    </row>
    <row r="41" spans="1:6" x14ac:dyDescent="0.3">
      <c r="A41" s="8" t="s">
        <v>8359</v>
      </c>
      <c r="B41" s="9">
        <v>60</v>
      </c>
      <c r="C41" s="9"/>
      <c r="D41" s="9"/>
      <c r="E41" s="9"/>
      <c r="F41" s="9">
        <v>60</v>
      </c>
    </row>
    <row r="42" spans="1:6" x14ac:dyDescent="0.3">
      <c r="A42" s="8" t="s">
        <v>8360</v>
      </c>
      <c r="B42" s="9"/>
      <c r="C42" s="9">
        <v>47</v>
      </c>
      <c r="D42" s="9">
        <v>10</v>
      </c>
      <c r="E42" s="9"/>
      <c r="F42" s="9">
        <v>57</v>
      </c>
    </row>
    <row r="43" spans="1:6" x14ac:dyDescent="0.3">
      <c r="A43" s="8" t="s">
        <v>8361</v>
      </c>
      <c r="B43" s="9"/>
      <c r="C43" s="9">
        <v>100</v>
      </c>
      <c r="D43" s="9"/>
      <c r="E43" s="9"/>
      <c r="F43" s="9">
        <v>100</v>
      </c>
    </row>
    <row r="44" spans="1:6" x14ac:dyDescent="0.3">
      <c r="A44" s="8" t="s">
        <v>8362</v>
      </c>
      <c r="B44" s="9">
        <v>20</v>
      </c>
      <c r="C44" s="9">
        <v>120</v>
      </c>
      <c r="D44" s="9">
        <v>60</v>
      </c>
      <c r="E44" s="9"/>
      <c r="F44" s="9">
        <v>200</v>
      </c>
    </row>
    <row r="45" spans="1:6" x14ac:dyDescent="0.3">
      <c r="A45" s="8" t="s">
        <v>8363</v>
      </c>
      <c r="B45" s="9"/>
      <c r="C45" s="9">
        <v>60</v>
      </c>
      <c r="D45" s="9">
        <v>100</v>
      </c>
      <c r="E45" s="9"/>
      <c r="F45" s="9">
        <v>160</v>
      </c>
    </row>
    <row r="46" spans="1:6" x14ac:dyDescent="0.3">
      <c r="A46" s="8" t="s">
        <v>8364</v>
      </c>
      <c r="B46" s="9"/>
      <c r="C46" s="9"/>
      <c r="D46" s="9">
        <v>20</v>
      </c>
      <c r="E46" s="9"/>
      <c r="F46" s="9">
        <v>20</v>
      </c>
    </row>
    <row r="47" spans="1:6" x14ac:dyDescent="0.3">
      <c r="A47" s="8" t="s">
        <v>8312</v>
      </c>
      <c r="B47" s="9">
        <v>2185</v>
      </c>
      <c r="C47" s="9">
        <v>1530</v>
      </c>
      <c r="D47" s="9">
        <v>349</v>
      </c>
      <c r="E47" s="9">
        <v>50</v>
      </c>
      <c r="F47"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3"/>
  <sheetViews>
    <sheetView workbookViewId="0"/>
  </sheetViews>
  <sheetFormatPr defaultRowHeight="14.4" x14ac:dyDescent="0.3"/>
  <cols>
    <col min="1" max="1" width="12.88671875" customWidth="1"/>
    <col min="2" max="2" width="15.5546875" customWidth="1"/>
    <col min="3" max="3" width="5.6640625" customWidth="1"/>
    <col min="4" max="4" width="8.44140625" customWidth="1"/>
    <col min="5" max="5" width="10.77734375" customWidth="1"/>
    <col min="6" max="6" width="10.77734375" bestFit="1" customWidth="1"/>
  </cols>
  <sheetData>
    <row r="2" spans="1:5" x14ac:dyDescent="0.3">
      <c r="A2" s="7" t="s">
        <v>8308</v>
      </c>
      <c r="B2" t="s">
        <v>8310</v>
      </c>
    </row>
    <row r="3" spans="1:5" x14ac:dyDescent="0.3">
      <c r="A3" s="7" t="s">
        <v>8383</v>
      </c>
      <c r="B3" t="s">
        <v>8310</v>
      </c>
    </row>
    <row r="5" spans="1:5" x14ac:dyDescent="0.3">
      <c r="A5" s="7" t="s">
        <v>8323</v>
      </c>
      <c r="B5" s="7" t="s">
        <v>8322</v>
      </c>
    </row>
    <row r="6" spans="1:5" x14ac:dyDescent="0.3">
      <c r="A6" s="7" t="s">
        <v>8311</v>
      </c>
      <c r="B6" t="s">
        <v>8219</v>
      </c>
      <c r="C6" t="s">
        <v>8221</v>
      </c>
      <c r="D6" t="s">
        <v>8220</v>
      </c>
      <c r="E6" t="s">
        <v>8312</v>
      </c>
    </row>
    <row r="7" spans="1:5" x14ac:dyDescent="0.3">
      <c r="A7" s="8" t="s">
        <v>8376</v>
      </c>
      <c r="B7" s="9"/>
      <c r="C7" s="9"/>
      <c r="D7" s="9"/>
      <c r="E7" s="9"/>
    </row>
    <row r="8" spans="1:5" x14ac:dyDescent="0.3">
      <c r="A8" s="11" t="s">
        <v>8377</v>
      </c>
      <c r="B8" s="9">
        <v>184</v>
      </c>
      <c r="C8" s="9">
        <v>148</v>
      </c>
      <c r="D8" s="9">
        <v>34</v>
      </c>
      <c r="E8" s="9">
        <v>366</v>
      </c>
    </row>
    <row r="9" spans="1:5" x14ac:dyDescent="0.3">
      <c r="A9" s="11" t="s">
        <v>8378</v>
      </c>
      <c r="B9" s="9">
        <v>202</v>
      </c>
      <c r="C9" s="9">
        <v>106</v>
      </c>
      <c r="D9" s="9">
        <v>27</v>
      </c>
      <c r="E9" s="9">
        <v>335</v>
      </c>
    </row>
    <row r="10" spans="1:5" x14ac:dyDescent="0.3">
      <c r="A10" s="11" t="s">
        <v>8379</v>
      </c>
      <c r="B10" s="9">
        <v>180</v>
      </c>
      <c r="C10" s="9">
        <v>108</v>
      </c>
      <c r="D10" s="9">
        <v>28</v>
      </c>
      <c r="E10" s="9">
        <v>316</v>
      </c>
    </row>
    <row r="11" spans="1:5" x14ac:dyDescent="0.3">
      <c r="A11" s="8" t="s">
        <v>8367</v>
      </c>
      <c r="B11" s="9"/>
      <c r="C11" s="9"/>
      <c r="D11" s="9"/>
      <c r="E11" s="9"/>
    </row>
    <row r="12" spans="1:5" x14ac:dyDescent="0.3">
      <c r="A12" s="11" t="s">
        <v>8380</v>
      </c>
      <c r="B12" s="9">
        <v>193</v>
      </c>
      <c r="C12" s="9">
        <v>103</v>
      </c>
      <c r="D12" s="9">
        <v>27</v>
      </c>
      <c r="E12" s="9">
        <v>323</v>
      </c>
    </row>
    <row r="13" spans="1:5" x14ac:dyDescent="0.3">
      <c r="A13" s="11" t="s">
        <v>8368</v>
      </c>
      <c r="B13" s="9">
        <v>232</v>
      </c>
      <c r="C13" s="9">
        <v>125</v>
      </c>
      <c r="D13" s="9">
        <v>27</v>
      </c>
      <c r="E13" s="9">
        <v>384</v>
      </c>
    </row>
    <row r="14" spans="1:5" x14ac:dyDescent="0.3">
      <c r="A14" s="11" t="s">
        <v>8381</v>
      </c>
      <c r="B14" s="9">
        <v>213</v>
      </c>
      <c r="C14" s="9">
        <v>148</v>
      </c>
      <c r="D14" s="9">
        <v>27</v>
      </c>
      <c r="E14" s="9">
        <v>388</v>
      </c>
    </row>
    <row r="15" spans="1:5" x14ac:dyDescent="0.3">
      <c r="A15" s="8" t="s">
        <v>8369</v>
      </c>
      <c r="B15" s="9"/>
      <c r="C15" s="9"/>
      <c r="D15" s="9"/>
      <c r="E15" s="9"/>
    </row>
    <row r="16" spans="1:5" x14ac:dyDescent="0.3">
      <c r="A16" s="11" t="s">
        <v>8370</v>
      </c>
      <c r="B16" s="9">
        <v>191</v>
      </c>
      <c r="C16" s="9">
        <v>148</v>
      </c>
      <c r="D16" s="9">
        <v>43</v>
      </c>
      <c r="E16" s="9">
        <v>382</v>
      </c>
    </row>
    <row r="17" spans="1:5" x14ac:dyDescent="0.3">
      <c r="A17" s="11" t="s">
        <v>8371</v>
      </c>
      <c r="B17" s="9">
        <v>167</v>
      </c>
      <c r="C17" s="9">
        <v>135</v>
      </c>
      <c r="D17" s="9">
        <v>32</v>
      </c>
      <c r="E17" s="9">
        <v>334</v>
      </c>
    </row>
    <row r="18" spans="1:5" x14ac:dyDescent="0.3">
      <c r="A18" s="11" t="s">
        <v>8372</v>
      </c>
      <c r="B18" s="9">
        <v>149</v>
      </c>
      <c r="C18" s="9">
        <v>126</v>
      </c>
      <c r="D18" s="9">
        <v>24</v>
      </c>
      <c r="E18" s="9">
        <v>299</v>
      </c>
    </row>
    <row r="19" spans="1:5" x14ac:dyDescent="0.3">
      <c r="A19" s="8" t="s">
        <v>8373</v>
      </c>
      <c r="B19" s="9"/>
      <c r="C19" s="9"/>
      <c r="D19" s="9"/>
      <c r="E19" s="9"/>
    </row>
    <row r="20" spans="1:5" x14ac:dyDescent="0.3">
      <c r="A20" s="11" t="s">
        <v>8374</v>
      </c>
      <c r="B20" s="9">
        <v>183</v>
      </c>
      <c r="C20" s="9">
        <v>151</v>
      </c>
      <c r="D20" s="9">
        <v>20</v>
      </c>
      <c r="E20" s="9">
        <v>354</v>
      </c>
    </row>
    <row r="21" spans="1:5" x14ac:dyDescent="0.3">
      <c r="A21" s="11" t="s">
        <v>8375</v>
      </c>
      <c r="B21" s="9">
        <v>181</v>
      </c>
      <c r="C21" s="9">
        <v>113</v>
      </c>
      <c r="D21" s="9">
        <v>37</v>
      </c>
      <c r="E21" s="9">
        <v>331</v>
      </c>
    </row>
    <row r="22" spans="1:5" x14ac:dyDescent="0.3">
      <c r="A22" s="11" t="s">
        <v>8382</v>
      </c>
      <c r="B22" s="9">
        <v>110</v>
      </c>
      <c r="C22" s="9">
        <v>119</v>
      </c>
      <c r="D22" s="9">
        <v>23</v>
      </c>
      <c r="E22" s="9">
        <v>252</v>
      </c>
    </row>
    <row r="23" spans="1:5" x14ac:dyDescent="0.3">
      <c r="A23" s="8" t="s">
        <v>8312</v>
      </c>
      <c r="B23" s="9">
        <v>2185</v>
      </c>
      <c r="C23" s="9">
        <v>1530</v>
      </c>
      <c r="D23" s="9">
        <v>349</v>
      </c>
      <c r="E23" s="9">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heetViews>
  <sheetFormatPr defaultRowHeight="14.4" x14ac:dyDescent="0.3"/>
  <cols>
    <col min="1" max="1" width="26.5546875" bestFit="1" customWidth="1"/>
    <col min="2" max="2" width="18.21875" customWidth="1"/>
    <col min="3" max="3" width="14.6640625" customWidth="1"/>
    <col min="4" max="4" width="17.77734375" customWidth="1"/>
    <col min="5" max="5" width="14.109375" customWidth="1"/>
    <col min="6" max="6" width="20.77734375" customWidth="1"/>
    <col min="7" max="7" width="17.21875" customWidth="1"/>
    <col min="8" max="8" width="20.33203125" customWidth="1"/>
  </cols>
  <sheetData>
    <row r="1" spans="1:8" x14ac:dyDescent="0.3">
      <c r="A1" t="s">
        <v>8433</v>
      </c>
      <c r="B1" t="s">
        <v>8434</v>
      </c>
      <c r="C1" t="s">
        <v>8435</v>
      </c>
      <c r="D1" t="s">
        <v>8436</v>
      </c>
      <c r="E1" t="s">
        <v>8437</v>
      </c>
      <c r="F1" t="s">
        <v>8438</v>
      </c>
      <c r="G1" t="s">
        <v>8439</v>
      </c>
      <c r="H1" t="s">
        <v>8440</v>
      </c>
    </row>
    <row r="2" spans="1:8" x14ac:dyDescent="0.3">
      <c r="A2" t="s">
        <v>8441</v>
      </c>
      <c r="B2">
        <f>COUNTIFS(Data!$D:$D,"&lt;1000",Data!$F:$F,"successful")</f>
        <v>322</v>
      </c>
      <c r="C2">
        <f>COUNTIFS(Data!$D:$D,"&lt;1000",Data!$F:$F,"failed")</f>
        <v>113</v>
      </c>
      <c r="D2">
        <f>COUNTIFS(Data!$D:$D,"&lt;1000",Data!$F:$F,"canceled")</f>
        <v>18</v>
      </c>
      <c r="E2">
        <f>SUM(B2:D2)</f>
        <v>453</v>
      </c>
      <c r="F2" s="13">
        <f t="shared" ref="F2:F13" si="0">B2/$E2</f>
        <v>0.71081677704194257</v>
      </c>
      <c r="G2" s="13">
        <f t="shared" ref="G2:G13" si="1">C2/$E2</f>
        <v>0.24944812362030905</v>
      </c>
      <c r="H2" s="13">
        <f t="shared" ref="H2:H13" si="2">D2/$E2</f>
        <v>3.9735099337748346E-2</v>
      </c>
    </row>
    <row r="3" spans="1:8" x14ac:dyDescent="0.3">
      <c r="A3" s="12" t="s">
        <v>8442</v>
      </c>
      <c r="B3">
        <f>COUNTIFS(Data!$D:$D,"&gt;=1000",Data!$D:$D,"&lt;5000",Data!$F:$F,"successful")</f>
        <v>932</v>
      </c>
      <c r="C3">
        <f>COUNTIFS(Data!$D:$D,"&gt;=1000",Data!$D:$D,"&lt;5000",Data!$F:$F,"failed")</f>
        <v>420</v>
      </c>
      <c r="D3">
        <f>COUNTIFS(Data!$D:$D,"&gt;=1000",Data!$D:$D,"&lt;5000",Data!$F:$F,"canceled")</f>
        <v>60</v>
      </c>
      <c r="E3">
        <f t="shared" ref="E3:E13" si="3">SUM(B3:D3)</f>
        <v>1412</v>
      </c>
      <c r="F3" s="13">
        <f t="shared" si="0"/>
        <v>0.66005665722379603</v>
      </c>
      <c r="G3" s="13">
        <f t="shared" si="1"/>
        <v>0.29745042492917845</v>
      </c>
      <c r="H3" s="13">
        <f t="shared" si="2"/>
        <v>4.2492917847025496E-2</v>
      </c>
    </row>
    <row r="4" spans="1:8" x14ac:dyDescent="0.3">
      <c r="A4" s="12" t="s">
        <v>8443</v>
      </c>
      <c r="B4">
        <f>COUNTIFS(Data!$D:$D,"&gt;=5000",Data!$D:$D,"&lt;10000",Data!$F:$F,"successful")</f>
        <v>381</v>
      </c>
      <c r="C4">
        <f>COUNTIFS(Data!$D:$D,"&gt;=5000",Data!$D:$D,"&lt;10000",Data!$F:$F,"failed")</f>
        <v>283</v>
      </c>
      <c r="D4">
        <f>COUNTIFS(Data!$D:$D,"&gt;=5000",Data!$D:$D,"&lt;10000",Data!$F:$F,"canceled")</f>
        <v>52</v>
      </c>
      <c r="E4">
        <f t="shared" si="3"/>
        <v>716</v>
      </c>
      <c r="F4" s="13">
        <f t="shared" si="0"/>
        <v>0.53212290502793291</v>
      </c>
      <c r="G4" s="13">
        <f t="shared" si="1"/>
        <v>0.39525139664804471</v>
      </c>
      <c r="H4" s="13">
        <f t="shared" si="2"/>
        <v>7.2625698324022353E-2</v>
      </c>
    </row>
    <row r="5" spans="1:8" x14ac:dyDescent="0.3">
      <c r="A5" s="12" t="s">
        <v>8444</v>
      </c>
      <c r="B5">
        <f>COUNTIFS(Data!$D:$D,"&gt;=10000",Data!$D:$D,"&lt;15000",Data!$F:$F,"successful")</f>
        <v>168</v>
      </c>
      <c r="C5">
        <f>COUNTIFS(Data!$D:$D,"&gt;=10000",Data!$D:$D,"&lt;15000",Data!$F:$F,"failed")</f>
        <v>144</v>
      </c>
      <c r="D5">
        <f>COUNTIFS(Data!$D:$D,"&gt;=10000",Data!$D:$D,"&lt;15000",Data!$F:$F,"canceled")</f>
        <v>40</v>
      </c>
      <c r="E5">
        <f t="shared" si="3"/>
        <v>352</v>
      </c>
      <c r="F5" s="13">
        <f t="shared" si="0"/>
        <v>0.47727272727272729</v>
      </c>
      <c r="G5" s="13">
        <f t="shared" si="1"/>
        <v>0.40909090909090912</v>
      </c>
      <c r="H5" s="13">
        <f t="shared" si="2"/>
        <v>0.11363636363636363</v>
      </c>
    </row>
    <row r="6" spans="1:8" x14ac:dyDescent="0.3">
      <c r="A6" s="12" t="s">
        <v>8445</v>
      </c>
      <c r="B6">
        <f>COUNTIFS(Data!$D:$D,"&gt;=15000",Data!$D:$D,"&lt;20000",Data!$F:$F,"successful")</f>
        <v>94</v>
      </c>
      <c r="C6">
        <f>COUNTIFS(Data!$D:$D,"&gt;=15000",Data!$D:$D,"&lt;20000",Data!$F:$F,"failed")</f>
        <v>90</v>
      </c>
      <c r="D6">
        <f>COUNTIFS(Data!$D:$D,"&gt;=15000",Data!$D:$D,"&lt;20000",Data!$F:$F,"canceled")</f>
        <v>17</v>
      </c>
      <c r="E6">
        <f t="shared" si="3"/>
        <v>201</v>
      </c>
      <c r="F6" s="13">
        <f t="shared" si="0"/>
        <v>0.46766169154228854</v>
      </c>
      <c r="G6" s="13">
        <f t="shared" si="1"/>
        <v>0.44776119402985076</v>
      </c>
      <c r="H6" s="13">
        <f t="shared" si="2"/>
        <v>8.45771144278607E-2</v>
      </c>
    </row>
    <row r="7" spans="1:8" x14ac:dyDescent="0.3">
      <c r="A7" s="12" t="s">
        <v>8446</v>
      </c>
      <c r="B7">
        <f>COUNTIFS(Data!$D:$D,"&gt;=20000",Data!$D:$D,"&lt;25000",Data!$F:$F,"successful")</f>
        <v>62</v>
      </c>
      <c r="C7">
        <f>COUNTIFS(Data!$D:$D,"&gt;=20000",Data!$D:$D,"&lt;25000",Data!$F:$F,"failed")</f>
        <v>72</v>
      </c>
      <c r="D7">
        <f>COUNTIFS(Data!$D:$D,"&gt;=20000",Data!$D:$D,"&lt;25000",Data!$F:$F,"canceled")</f>
        <v>14</v>
      </c>
      <c r="E7">
        <f t="shared" si="3"/>
        <v>148</v>
      </c>
      <c r="F7" s="13">
        <f t="shared" si="0"/>
        <v>0.41891891891891891</v>
      </c>
      <c r="G7" s="13">
        <f t="shared" si="1"/>
        <v>0.48648648648648651</v>
      </c>
      <c r="H7" s="13">
        <f t="shared" si="2"/>
        <v>9.45945945945946E-2</v>
      </c>
    </row>
    <row r="8" spans="1:8" x14ac:dyDescent="0.3">
      <c r="A8" s="12" t="s">
        <v>8447</v>
      </c>
      <c r="B8">
        <f>COUNTIFS(Data!$D:$D,"&gt;=25000",Data!$D:$D,"&lt;30000",Data!$F:$F,"successful")</f>
        <v>55</v>
      </c>
      <c r="C8">
        <f>COUNTIFS(Data!$D:$D,"&gt;=25000",Data!$D:$D,"&lt;30000",Data!$F:$F,"failed")</f>
        <v>64</v>
      </c>
      <c r="D8">
        <f>COUNTIFS(Data!$D:$D,"&gt;=25000",Data!$D:$D,"&lt;30000",Data!$F:$F,"canceled")</f>
        <v>18</v>
      </c>
      <c r="E8">
        <f t="shared" si="3"/>
        <v>137</v>
      </c>
      <c r="F8" s="13">
        <f t="shared" si="0"/>
        <v>0.40145985401459855</v>
      </c>
      <c r="G8" s="13">
        <f t="shared" si="1"/>
        <v>0.46715328467153283</v>
      </c>
      <c r="H8" s="13">
        <f t="shared" si="2"/>
        <v>0.13138686131386862</v>
      </c>
    </row>
    <row r="9" spans="1:8" x14ac:dyDescent="0.3">
      <c r="A9" s="12" t="s">
        <v>8448</v>
      </c>
      <c r="B9">
        <f>COUNTIFS(Data!$D:$D,"&gt;=30000",Data!$D:$D,"&lt;35000",Data!$F:$F,"successful")</f>
        <v>32</v>
      </c>
      <c r="C9">
        <f>COUNTIFS(Data!$D:$D,"&gt;=30000",Data!$D:$D,"&lt;35000",Data!$F:$F,"failed")</f>
        <v>37</v>
      </c>
      <c r="D9">
        <f>COUNTIFS(Data!$D:$D,"&gt;=30000",Data!$D:$D,"&lt;35000",Data!$F:$F,"canceled")</f>
        <v>13</v>
      </c>
      <c r="E9">
        <f t="shared" si="3"/>
        <v>82</v>
      </c>
      <c r="F9" s="13">
        <f t="shared" si="0"/>
        <v>0.3902439024390244</v>
      </c>
      <c r="G9" s="13">
        <f t="shared" si="1"/>
        <v>0.45121951219512196</v>
      </c>
      <c r="H9" s="13">
        <f t="shared" si="2"/>
        <v>0.15853658536585366</v>
      </c>
    </row>
    <row r="10" spans="1:8" x14ac:dyDescent="0.3">
      <c r="A10" s="12" t="s">
        <v>8449</v>
      </c>
      <c r="B10">
        <f>COUNTIFS(Data!$D:$D,"&gt;=35000",Data!$D:$D,"&lt;40000",Data!$F:$F,"successful")</f>
        <v>26</v>
      </c>
      <c r="C10">
        <f>COUNTIFS(Data!$D:$D,"&gt;=35000",Data!$D:$D,"&lt;40000",Data!$F:$F,"failed")</f>
        <v>22</v>
      </c>
      <c r="D10">
        <f>COUNTIFS(Data!$D:$D,"&gt;=35000",Data!$D:$D,"&lt;40000",Data!$F:$F,"canceled")</f>
        <v>7</v>
      </c>
      <c r="E10">
        <f t="shared" si="3"/>
        <v>55</v>
      </c>
      <c r="F10" s="13">
        <f t="shared" si="0"/>
        <v>0.47272727272727272</v>
      </c>
      <c r="G10" s="13">
        <f t="shared" si="1"/>
        <v>0.4</v>
      </c>
      <c r="H10" s="13">
        <f t="shared" si="2"/>
        <v>0.12727272727272726</v>
      </c>
    </row>
    <row r="11" spans="1:8" x14ac:dyDescent="0.3">
      <c r="A11" s="12" t="s">
        <v>8450</v>
      </c>
      <c r="B11">
        <f>COUNTIFS(Data!$D:$D,"&gt;=40000",Data!$D:$D,"&lt;45000",Data!$F:$F,"successful")</f>
        <v>21</v>
      </c>
      <c r="C11">
        <f>COUNTIFS(Data!$D:$D,"&gt;=40000",Data!$D:$D,"&lt;45000",Data!$F:$F,"failed")</f>
        <v>16</v>
      </c>
      <c r="D11">
        <f>COUNTIFS(Data!$D:$D,"&gt;=40000",Data!$D:$D,"&lt;45000",Data!$F:$F,"canceled")</f>
        <v>6</v>
      </c>
      <c r="E11">
        <f t="shared" si="3"/>
        <v>43</v>
      </c>
      <c r="F11" s="13">
        <f t="shared" si="0"/>
        <v>0.48837209302325579</v>
      </c>
      <c r="G11" s="13">
        <f t="shared" si="1"/>
        <v>0.37209302325581395</v>
      </c>
      <c r="H11" s="13">
        <f t="shared" si="2"/>
        <v>0.13953488372093023</v>
      </c>
    </row>
    <row r="12" spans="1:8" x14ac:dyDescent="0.3">
      <c r="A12" s="12" t="s">
        <v>8451</v>
      </c>
      <c r="B12">
        <f>COUNTIFS(Data!$D:$D,"&gt;=45000",Data!$D:$D,"&lt;50000",Data!$F:$F,"successful")</f>
        <v>6</v>
      </c>
      <c r="C12">
        <f>COUNTIFS(Data!$D:$D,"&gt;=45000",Data!$D:$D,"&lt;50000",Data!$F:$F,"failed")</f>
        <v>11</v>
      </c>
      <c r="D12">
        <f>COUNTIFS(Data!$D:$D,"&gt;=45000",Data!$D:$D,"&lt;50000",Data!$F:$F,"canceled")</f>
        <v>4</v>
      </c>
      <c r="E12">
        <f t="shared" si="3"/>
        <v>21</v>
      </c>
      <c r="F12" s="13">
        <f t="shared" si="0"/>
        <v>0.2857142857142857</v>
      </c>
      <c r="G12" s="13">
        <f t="shared" si="1"/>
        <v>0.52380952380952384</v>
      </c>
      <c r="H12" s="13">
        <f t="shared" si="2"/>
        <v>0.19047619047619047</v>
      </c>
    </row>
    <row r="13" spans="1:8" x14ac:dyDescent="0.3">
      <c r="A13" s="12" t="s">
        <v>8452</v>
      </c>
      <c r="B13">
        <f>COUNTIFS(Data!$D:$D,"&gt;=50000",Data!$F:$F,"successful")</f>
        <v>86</v>
      </c>
      <c r="C13">
        <f>COUNTIFS(Data!$D:$D,"&gt;=50000",Data!$F:$F,"failed")</f>
        <v>258</v>
      </c>
      <c r="D13">
        <f>COUNTIFS(Data!$D:$D,"&gt;=50000",Data!$F:$F,"canceled")</f>
        <v>100</v>
      </c>
      <c r="E13">
        <f t="shared" si="3"/>
        <v>444</v>
      </c>
      <c r="F13" s="13">
        <f t="shared" si="0"/>
        <v>0.19369369369369369</v>
      </c>
      <c r="G13" s="13">
        <f t="shared" si="1"/>
        <v>0.58108108108108103</v>
      </c>
      <c r="H13" s="13">
        <f t="shared" si="2"/>
        <v>0.22522522522522523</v>
      </c>
    </row>
    <row r="14" spans="1:8" x14ac:dyDescent="0.3">
      <c r="A14" s="14"/>
      <c r="B14" s="14"/>
    </row>
  </sheetData>
  <mergeCells count="1">
    <mergeCell ref="A14:B14"/>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Data</vt:lpstr>
      <vt:lpstr>Category</vt:lpstr>
      <vt:lpstr>Sub-Category</vt:lpstr>
      <vt:lpstr>Time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Jason Lee</cp:lastModifiedBy>
  <dcterms:created xsi:type="dcterms:W3CDTF">2017-04-20T15:17:24Z</dcterms:created>
  <dcterms:modified xsi:type="dcterms:W3CDTF">2018-01-27T17:27:08Z</dcterms:modified>
</cp:coreProperties>
</file>