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ohit Yadav\Downloads\"/>
    </mc:Choice>
  </mc:AlternateContent>
  <xr:revisionPtr revIDLastSave="0" documentId="8_{C4778D31-4884-4C17-95E0-DDD72693535B}" xr6:coauthVersionLast="47" xr6:coauthVersionMax="47" xr10:uidLastSave="{00000000-0000-0000-0000-000000000000}"/>
  <bookViews>
    <workbookView xWindow="-108" yWindow="-108" windowWidth="23256" windowHeight="12456" xr2:uid="{DCE95443-6954-44AB-AEB1-EB5D0225711F}"/>
  </bookViews>
  <sheets>
    <sheet name="Dashboard" sheetId="1" r:id="rId1"/>
    <sheet name="Analysis" sheetId="5" r:id="rId2"/>
  </sheets>
  <definedNames>
    <definedName name="Slicer_Month_Name">#N/A</definedName>
    <definedName name="Slicer_Quarter">#N/A</definedName>
    <definedName name="Slicer_SalesTerritoryCountry">#N/A</definedName>
    <definedName name="Slicer_Year">#N/A</definedName>
  </definedNames>
  <calcPr calcId="191028"/>
  <pivotCaches>
    <pivotCache cacheId="4952" r:id="rId3"/>
    <pivotCache cacheId="4954" r:id="rId4"/>
    <pivotCache cacheId="4956" r:id="rId5"/>
    <pivotCache cacheId="4966" r:id="rId6"/>
    <pivotCache cacheId="4968" r:id="rId7"/>
    <pivotCache cacheId="4970" r:id="rId8"/>
    <pivotCache cacheId="4972" r:id="rId9"/>
    <pivotCache cacheId="4974" r:id="rId10"/>
    <pivotCache cacheId="4976" r:id="rId11"/>
    <pivotCache cacheId="4978" r:id="rId12"/>
    <pivotCache cacheId="4980" r:id="rId13"/>
  </pivotCaches>
  <extLst>
    <ext xmlns:x14="http://schemas.microsoft.com/office/spreadsheetml/2009/9/main" uri="{876F7934-8845-4945-9796-88D515C7AA90}">
      <x14:pivotCaches>
        <pivotCache cacheId="3346" r:id="rId14"/>
      </x14:pivotCaches>
    </ex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Date_d7da6b0a-4cce-45c5-9bf1-494f4bc7384c" name="DimDate" connection="Query - DimDate"/>
          <x15:modelTable id="DimGeography_0cf6ad01-94e6-4be3-9897-c5aff73a37b0" name="DimGeography" connection="Query - DimGeography"/>
          <x15:modelTable id="DimSalesTerritory_26212148-25f5-4d54-8ff9-76aaaab02738" name="DimSalesTerritory" connection="Query - DimSalesTerritory"/>
          <x15:modelTable id="DimCustomer_968e3854-10f1-4233-ad82-8586f3310210" name="DimCustomer" connection="Query - DimCustomer"/>
          <x15:modelTable id="DimProduct_ed01f536-4b50-414e-96c0-d201eb43d79c" name="DimProduct" connection="Query - DimProduct"/>
          <x15:modelTable id="FactInternetSales_4170cee6-4da9-4d11-8ead-1992cb44409b" name="FactInternetSales" connection="Query - FactInternetSales"/>
          <x15:modelTable id="A_f0f5b3c3-acb5-4c26-bf4b-de8997dbb477" name="A" connection="Query - Measures"/>
        </x15:modelTables>
        <x15:modelRelationships>
          <x15:modelRelationship fromTable="DimGeography" fromColumn="SalesTerritoryKey" toTable="DimSalesTerritory" toColumn="SalesTerritoryKey"/>
          <x15:modelRelationship fromTable="FactInternetSales" fromColumn="CustomerKey" toTable="DimCustomer" toColumn="CustomerKey"/>
          <x15:modelRelationship fromTable="FactInternetSales" fromColumn="ProductKey" toTable="DimProduct" toColumn="ProductKey"/>
          <x15:modelRelationship fromTable="FactInternetSales" fromColumn="SalesTerritoryKey" toTable="DimSalesTerritory" toColumn="SalesTerritoryKey"/>
          <x15:modelRelationship fromTable="FactInternetSales" fromColumn="OrderDate" toTable="DimDate" toColumn="Date"/>
        </x15:modelRelationships>
        <x15:extLst>
          <ext xmlns:x16="http://schemas.microsoft.com/office/spreadsheetml/2014/11/main" uri="{9835A34E-60A6-4A7C-AAB8-D5F71C897F49}">
            <x16:modelTimeGroupings>
              <x16:modelTimeGrouping tableName="Dim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26" i="5" l="1"/>
  <c r="L25" i="5"/>
  <c r="L24" i="5"/>
  <c r="L23" i="5"/>
  <c r="E38" i="5"/>
  <c r="B48" i="5"/>
  <c r="L40" i="5" s="1"/>
  <c r="B47" i="5"/>
  <c r="K45" i="5" s="1"/>
  <c r="E39" i="5"/>
  <c r="E40" i="5"/>
  <c r="E41" i="5"/>
  <c r="E42" i="5"/>
  <c r="E43" i="5"/>
  <c r="E44" i="5"/>
  <c r="E45" i="5"/>
  <c r="H26" i="5"/>
  <c r="J26" i="5" s="1"/>
  <c r="H25" i="5"/>
  <c r="J25" i="5" s="1"/>
  <c r="H24" i="5"/>
  <c r="J24" i="5" s="1"/>
  <c r="G26" i="5"/>
  <c r="I26" i="5" s="1"/>
  <c r="G25" i="5"/>
  <c r="I25" i="5" s="1"/>
  <c r="G24" i="5"/>
  <c r="I24" i="5" s="1"/>
  <c r="A12" i="5"/>
  <c r="E12" i="5" s="1"/>
  <c r="E13" i="5" s="1"/>
  <c r="L22" i="5"/>
  <c r="H43" i="5" l="1"/>
  <c r="I45" i="5"/>
  <c r="K41" i="5"/>
  <c r="F45" i="5"/>
  <c r="H40" i="5"/>
  <c r="I42" i="5"/>
  <c r="L45" i="5"/>
  <c r="G39" i="5"/>
  <c r="F42" i="5"/>
  <c r="H39" i="5"/>
  <c r="G41" i="5"/>
  <c r="K44" i="5"/>
  <c r="H42" i="5"/>
  <c r="I44" i="5"/>
  <c r="F39" i="5"/>
  <c r="H41" i="5"/>
  <c r="I43" i="5"/>
  <c r="L39" i="5"/>
  <c r="F44" i="5"/>
  <c r="I41" i="5"/>
  <c r="L44" i="5"/>
  <c r="F43" i="5"/>
  <c r="G45" i="5"/>
  <c r="I40" i="5"/>
  <c r="L43" i="5"/>
  <c r="G44" i="5"/>
  <c r="L42" i="5"/>
  <c r="H45" i="5"/>
  <c r="G40" i="5"/>
  <c r="K43" i="5"/>
  <c r="H44" i="5"/>
  <c r="I39" i="5"/>
  <c r="K42" i="5"/>
  <c r="K40" i="5"/>
  <c r="L41" i="5"/>
  <c r="F41" i="5"/>
  <c r="G43" i="5"/>
  <c r="K39" i="5"/>
  <c r="F40" i="5"/>
  <c r="G42" i="5"/>
  <c r="H27" i="5"/>
  <c r="G27" i="5"/>
  <c r="B12" i="5"/>
  <c r="B13" i="5" s="1"/>
  <c r="C12" i="5"/>
  <c r="C13" i="5" s="1"/>
  <c r="D12" i="5"/>
  <c r="D13" i="5" s="1"/>
  <c r="M23" i="5"/>
  <c r="N23" i="5" s="1"/>
  <c r="M26" i="5"/>
  <c r="N26" i="5" s="1"/>
  <c r="M25" i="5"/>
  <c r="N25" i="5" s="1"/>
  <c r="M24" i="5"/>
  <c r="N24" i="5" s="1"/>
  <c r="O24"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FCB1CA-7D0C-4750-9864-B2C1F08A2E64}" name="Query - DimCustomer" description="Connection to the 'DimCustomer' query in the workbook." type="100" refreshedVersion="7" minRefreshableVersion="5">
    <extLst>
      <ext xmlns:x15="http://schemas.microsoft.com/office/spreadsheetml/2010/11/main" uri="{DE250136-89BD-433C-8126-D09CA5730AF9}">
        <x15:connection id="2faafc77-be67-416e-8795-9c738a124895">
          <x15:oledbPr connection="Provider=Microsoft.Mashup.OleDb.1;Data Source=$Workbook$;Location=DimCustomer;Extended Properties=&quot;&quot;">
            <x15:dbTables>
              <x15:dbTable name="DimCustomer"/>
            </x15:dbTables>
          </x15:oledbPr>
        </x15:connection>
      </ext>
    </extLst>
  </connection>
  <connection id="2" xr16:uid="{BE82093A-F900-4677-9037-C1D5CF02E891}" odcFile="C:\Users\Mohit Yadav\Downloads\Query - DimDate.odc" name="Query - DimDate" description="Connection to the 'DimDate' query in the workbook." type="100" refreshedVersion="7" minRefreshableVersion="5">
    <extLst>
      <ext xmlns:x15="http://schemas.microsoft.com/office/spreadsheetml/2010/11/main" uri="{DE250136-89BD-433C-8126-D09CA5730AF9}">
        <x15:connection id="0dd68392-1d0f-4a2d-bad2-8972386bade9"/>
      </ext>
    </extLst>
  </connection>
  <connection id="3" xr16:uid="{4E6588F8-01B7-4EF2-9101-3FC13AFB63E7}" name="Query - DimGeography" description="Connection to the 'DimGeography' query in the workbook." type="100" refreshedVersion="7" minRefreshableVersion="5">
    <extLst>
      <ext xmlns:x15="http://schemas.microsoft.com/office/spreadsheetml/2010/11/main" uri="{DE250136-89BD-433C-8126-D09CA5730AF9}">
        <x15:connection id="f04af3b2-9ba5-43c7-8387-362f017b3327">
          <x15:oledbPr connection="Provider=Microsoft.Mashup.OleDb.1;Data Source=$Workbook$;Location=DimGeography;Extended Properties=&quot;&quot;">
            <x15:dbTables>
              <x15:dbTable name="DimGeography"/>
            </x15:dbTables>
          </x15:oledbPr>
        </x15:connection>
      </ext>
    </extLst>
  </connection>
  <connection id="4" xr16:uid="{ECA54215-3BB8-46AA-9162-F8C0984C9610}" name="Query - DimProduct" description="Connection to the 'DimProduct' query in the workbook." type="100" refreshedVersion="7" minRefreshableVersion="5">
    <extLst>
      <ext xmlns:x15="http://schemas.microsoft.com/office/spreadsheetml/2010/11/main" uri="{DE250136-89BD-433C-8126-D09CA5730AF9}">
        <x15:connection id="35ca6981-6289-47a8-9aad-7ea5834a7fa5">
          <x15:oledbPr connection="Provider=Microsoft.Mashup.OleDb.1;Data Source=$Workbook$;Location=DimProduct;Extended Properties=&quot;&quot;">
            <x15:dbTables>
              <x15:dbTable name="DimProduct"/>
            </x15:dbTables>
          </x15:oledbPr>
        </x15:connection>
      </ext>
    </extLst>
  </connection>
  <connection id="5" xr16:uid="{3B86ADAE-8D48-4CD4-9FCF-83CFBD709E71}" name="Query - DimSalesTerritory" description="Connection to the 'DimSalesTerritory' query in the workbook." type="100" refreshedVersion="7" minRefreshableVersion="5">
    <extLst>
      <ext xmlns:x15="http://schemas.microsoft.com/office/spreadsheetml/2010/11/main" uri="{DE250136-89BD-433C-8126-D09CA5730AF9}">
        <x15:connection id="7a7f8917-8caf-49ed-8428-2e4175b54ced"/>
      </ext>
    </extLst>
  </connection>
  <connection id="6" xr16:uid="{BB9C805B-FA4D-42EE-B6B1-1234523495B4}" name="Query - FactInternetSales" description="Connection to the 'FactInternetSales' query in the workbook." type="100" refreshedVersion="7" minRefreshableVersion="5">
    <extLst>
      <ext xmlns:x15="http://schemas.microsoft.com/office/spreadsheetml/2010/11/main" uri="{DE250136-89BD-433C-8126-D09CA5730AF9}">
        <x15:connection id="2a7c60c4-8b40-441c-98ba-c422b67b0c43"/>
      </ext>
    </extLst>
  </connection>
  <connection id="7" xr16:uid="{D7C3F8BD-10D0-4C59-8005-40919623425A}" name="Query - Measures" description="Connection to the 'Measures' query in the workbook." type="100" refreshedVersion="7" minRefreshableVersion="5">
    <extLst>
      <ext xmlns:x15="http://schemas.microsoft.com/office/spreadsheetml/2010/11/main" uri="{DE250136-89BD-433C-8126-D09CA5730AF9}">
        <x15:connection id="32605af3-60c2-43a9-a074-1e82c194e2b5"/>
      </ext>
    </extLst>
  </connection>
  <connection id="8" xr16:uid="{EBC57D5F-04FF-40DB-8275-263D8170DB05}"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<sst xmlns="http://schemas.openxmlformats.org/spreadsheetml/2006/main" count="91" uniqueCount="54">
  <si>
    <t>Transactions</t>
  </si>
  <si>
    <t>Total Profit</t>
  </si>
  <si>
    <t>Products Sold</t>
  </si>
  <si>
    <t>Never Sold</t>
  </si>
  <si>
    <t>Total Revenue</t>
  </si>
  <si>
    <t>Catalog</t>
  </si>
  <si>
    <t>Profit Margin</t>
  </si>
  <si>
    <t>Row Labels</t>
  </si>
  <si>
    <t>Grand Total</t>
  </si>
  <si>
    <t>Prev  Years</t>
  </si>
  <si>
    <t>Change</t>
  </si>
  <si>
    <t>selection</t>
  </si>
  <si>
    <t>Year</t>
  </si>
  <si>
    <t>Average</t>
  </si>
  <si>
    <t>Above Avg</t>
  </si>
  <si>
    <t>Contribution of above avg</t>
  </si>
  <si>
    <t>Apr</t>
  </si>
  <si>
    <t>Aug</t>
  </si>
  <si>
    <t>Dec</t>
  </si>
  <si>
    <t>Feb</t>
  </si>
  <si>
    <t>Jan</t>
  </si>
  <si>
    <t>Jul</t>
  </si>
  <si>
    <t>Jun</t>
  </si>
  <si>
    <t>Mar</t>
  </si>
  <si>
    <t>May</t>
  </si>
  <si>
    <t>Nov</t>
  </si>
  <si>
    <t>Oct</t>
  </si>
  <si>
    <t>Sep</t>
  </si>
  <si>
    <t>Top Revenue</t>
  </si>
  <si>
    <t>Top profit</t>
  </si>
  <si>
    <t>r months</t>
  </si>
  <si>
    <t>p months</t>
  </si>
  <si>
    <t>contri</t>
  </si>
  <si>
    <t>Fri</t>
  </si>
  <si>
    <t>Mon</t>
  </si>
  <si>
    <t>Sat</t>
  </si>
  <si>
    <t>Sun</t>
  </si>
  <si>
    <t>Thu</t>
  </si>
  <si>
    <t>Tue</t>
  </si>
  <si>
    <t>Wed</t>
  </si>
  <si>
    <t>avg rev</t>
  </si>
  <si>
    <t>avg profit</t>
  </si>
  <si>
    <t>Day Name</t>
  </si>
  <si>
    <t>Above Avg Revenue</t>
  </si>
  <si>
    <t>Above Avg Profit</t>
  </si>
  <si>
    <t>Custom</t>
  </si>
  <si>
    <t>Weekday</t>
  </si>
  <si>
    <t>Weekend</t>
  </si>
  <si>
    <t>EnglishCountryRegionName</t>
  </si>
  <si>
    <t>Canada</t>
  </si>
  <si>
    <t>Q3</t>
  </si>
  <si>
    <t>Q1</t>
  </si>
  <si>
    <t>Q2</t>
  </si>
  <si>
    <t>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</si>
</sst>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
    <numFmt numFmtId="165" formatCode="[&gt;=1000000]0.0,,&quot;M&quot;;[&gt;=1000]0.0,&quot;K&quot;;0"/>
    <numFmt numFmtId="166" formatCode="\+0.0%;\-0.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color rgb="FF000000"/>
      <name val="Segoe UI"/>
      <family val="2"/>
    </font>
  </fonts>
  <fills count="4">
    <fill>
      <patternFill patternType="none"/>
    </fill>
    <fill>
      <patternFill patternType="gray125"/>
    </fill>
    <fill>
      <patternFill patternType="solid">
        <fgColor theme="2"/>
        <bgColor indexed="64"/>
      </patternFill>
    </fill>
    <fill>
      <patternFill patternType="solid">
        <fgColor theme="0"/>
        <bgColor theme="4" tint="0.79998168889431442"/>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65" fontId="0" fillId="0" borderId="0" xfId="0" applyNumberFormat="1"/>
    <xf numFmtId="0" fontId="0" fillId="2" borderId="0" xfId="0" applyFill="1"/>
    <xf numFmtId="10" fontId="0" fillId="0" borderId="0" xfId="0" applyNumberFormat="1"/>
    <xf numFmtId="0" fontId="0" fillId="0" borderId="2" xfId="0" applyBorder="1"/>
    <xf numFmtId="165" fontId="0" fillId="0" borderId="2" xfId="0" applyNumberFormat="1" applyBorder="1"/>
    <xf numFmtId="10" fontId="0" fillId="0" borderId="0" xfId="1" applyNumberFormat="1" applyFont="1"/>
    <xf numFmtId="0" fontId="2" fillId="0" borderId="0" xfId="0" applyFont="1"/>
    <xf numFmtId="166" fontId="0" fillId="3" borderId="1" xfId="0" applyNumberFormat="1" applyFont="1" applyFill="1" applyBorder="1"/>
  </cellXfs>
  <cellStyles count="2">
    <cellStyle name="Normal" xfId="0" builtinId="0"/>
    <cellStyle name="Percent" xfId="1" builtinId="5"/>
  </cellStyles>
  <dxfs count="39">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4" formatCode="0.00%"/>
    </dxf>
    <dxf>
      <numFmt numFmtId="165" formatCode="[&gt;=1000000]0.0,,&quot;M&quot;;[&gt;=1000]0.0,&quot;K&quot;;0"/>
    </dxf>
    <dxf>
      <numFmt numFmtId="14" formatCode="0.00%"/>
    </dxf>
    <dxf>
      <numFmt numFmtId="165" formatCode="[&gt;=1000000]0.0,,&quot;M&quot;;[&gt;=1000]0.0,&quot;K&quot;;0"/>
    </dxf>
    <dxf>
      <numFmt numFmtId="14" formatCode="0.0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65" formatCode="[&gt;=1000000]0.0,,&quot;M&quot;;[&gt;=1000]0.0,&quot;K&quot;;0"/>
    </dxf>
    <dxf>
      <numFmt numFmtId="14" formatCode="0.00%"/>
    </dxf>
    <dxf>
      <numFmt numFmtId="165" formatCode="[&gt;=1000000]0.0,,&quot;M&quot;;[&gt;=1000]0.0,&quot;K&quot;;0"/>
    </dxf>
    <dxf>
      <numFmt numFmtId="14" formatCode="0.00%"/>
    </dxf>
    <dxf>
      <numFmt numFmtId="165" formatCode="[&gt;=1000000]0.0,,&quot;M&quot;;[&gt;=1000]0.0,&quot;K&quot;;0"/>
    </dxf>
    <dxf>
      <numFmt numFmtId="165" formatCode="[&gt;=1000000]0.0,,&quot;M&quot;;[&gt;=1000]0.0,&quot;K&quot;;0"/>
    </dxf>
    <dxf>
      <numFmt numFmtId="164" formatCode="0.0%;\-0.0%;0.0%"/>
    </dxf>
    <dxf>
      <font>
        <b/>
        <color theme="1"/>
      </font>
      <border>
        <bottom style="thin">
          <color theme="5"/>
        </bottom>
        <vertical/>
        <horizontal/>
      </border>
    </dxf>
    <dxf>
      <font>
        <color theme="1"/>
      </font>
      <fill>
        <patternFill patternType="none">
          <bgColor auto="1"/>
        </patternFill>
      </fill>
      <border diagonalUp="0" diagonalDown="0">
        <left/>
        <right/>
        <top/>
        <bottom/>
        <vertical/>
        <horizontal/>
      </border>
    </dxf>
    <dxf>
      <font>
        <b/>
        <color theme="1"/>
      </font>
      <border>
        <bottom style="thin">
          <color theme="5"/>
        </bottom>
        <vertical/>
        <horizontal/>
      </border>
    </dxf>
    <dxf>
      <font>
        <color theme="1"/>
      </font>
      <fill>
        <patternFill>
          <bgColor theme="2"/>
        </patternFill>
      </fill>
      <border diagonalUp="0" diagonalDown="0">
        <left/>
        <right/>
        <top/>
        <bottom/>
        <vertical/>
        <horizontal/>
      </border>
    </dxf>
    <dxf>
      <font>
        <b/>
        <color theme="1"/>
      </font>
      <border>
        <bottom style="thin">
          <color theme="5"/>
        </bottom>
        <vertical/>
        <horizontal/>
      </border>
    </dxf>
    <dxf>
      <font>
        <color theme="1"/>
      </font>
      <fill>
        <patternFill>
          <bgColor theme="5" tint="-0.24994659260841701"/>
        </patternFill>
      </fill>
      <border>
        <left style="thin">
          <color theme="5"/>
        </left>
        <right style="thin">
          <color theme="5"/>
        </right>
        <top style="thin">
          <color theme="5"/>
        </top>
        <bottom style="thin">
          <color theme="5"/>
        </bottom>
        <vertical/>
        <horizontal/>
      </border>
    </dxf>
    <dxf>
      <font>
        <b/>
        <color theme="1"/>
      </font>
      <border>
        <bottom style="thin">
          <color theme="4"/>
        </bottom>
        <vertical/>
        <horizontal/>
      </border>
    </dxf>
    <dxf>
      <font>
        <color theme="1"/>
      </font>
      <fill>
        <patternFill>
          <bgColor theme="5" tint="-0.24994659260841701"/>
        </patternFill>
      </fill>
      <border>
        <left style="thin">
          <color theme="4"/>
        </left>
        <right style="thin">
          <color theme="4"/>
        </right>
        <top style="thin">
          <color theme="4"/>
        </top>
        <bottom style="thin">
          <color theme="4"/>
        </bottom>
        <vertical/>
        <horizontal/>
      </border>
    </dxf>
    <dxf>
      <fill>
        <patternFill patternType="none">
          <bgColor auto="1"/>
        </patternFill>
      </fill>
    </dxf>
    <dxf>
      <fill>
        <patternFill>
          <bgColor theme="8" tint="-0.24994659260841701"/>
        </patternFill>
      </fill>
    </dxf>
    <dxf>
      <fill>
        <patternFill>
          <bgColor rgb="FF7030A0"/>
        </patternFill>
      </fill>
    </dxf>
    <dxf>
      <fill>
        <patternFill>
          <bgColor theme="8" tint="-0.24994659260841701"/>
        </patternFill>
      </fill>
    </dxf>
  </dxfs>
  <tableStyles count="9" defaultTableStyle="TableStyleMedium2" defaultPivotStyle="PivotStyleLight16">
    <tableStyle name="Slicer Style 1" pivot="0" table="0" count="1" xr9:uid="{E2905BC0-C836-4D45-8425-7AAC32D943A9}"/>
    <tableStyle name="Slicer Style 2" pivot="0" table="0" count="1" xr9:uid="{B98F16C3-67C2-4F39-A2C6-AD1FA282DE33}">
      <tableStyleElement type="wholeTable" dxfId="38"/>
    </tableStyle>
    <tableStyle name="Slicer Style 3" pivot="0" table="0" count="1" xr9:uid="{41009D3E-02C2-46ED-B639-8D87A75BD9BC}">
      <tableStyleElement type="wholeTable" dxfId="37"/>
    </tableStyle>
    <tableStyle name="Slicer Style 4" pivot="0" table="0" count="2" xr9:uid="{D3213E1D-0D3E-4FE2-853E-551FBA26CD9C}">
      <tableStyleElement type="wholeTable" dxfId="36"/>
    </tableStyle>
    <tableStyle name="Slicer Style 5" pivot="0" table="0" count="1" xr9:uid="{705CCB9A-1DBD-4ACD-8235-E04CFFB58232}">
      <tableStyleElement type="wholeTable" dxfId="35"/>
    </tableStyle>
    <tableStyle name="SlicerStyleLight1 2" pivot="0" table="0" count="10" xr9:uid="{7D61AC18-FDDF-4B73-A68E-E0EABA4E260D}">
      <tableStyleElement type="wholeTable" dxfId="34"/>
      <tableStyleElement type="headerRow" dxfId="33"/>
    </tableStyle>
    <tableStyle name="SlicerStyleLight2 2" pivot="0" table="0" count="10" xr9:uid="{285FB247-F401-4323-AF85-ED9532FF37C4}">
      <tableStyleElement type="wholeTable" dxfId="32"/>
      <tableStyleElement type="headerRow" dxfId="31"/>
    </tableStyle>
    <tableStyle name="SlicerStyleLight2 3" pivot="0" table="0" count="10" xr9:uid="{EAE67FA1-2960-4885-8B9C-871A707CFEEA}">
      <tableStyleElement type="wholeTable" dxfId="30"/>
      <tableStyleElement type="headerRow" dxfId="29"/>
    </tableStyle>
    <tableStyle name="SlicerStyleLight2 3 2" pivot="0" table="0" count="10" xr9:uid="{4E450F87-5D38-46BB-BA06-2FB490DD1AA3}">
      <tableStyleElement type="wholeTable" dxfId="28"/>
      <tableStyleElement type="headerRow" dxfId="27"/>
    </tableStyle>
  </tableStyles>
  <colors>
    <mruColors>
      <color rgb="FF9F9769"/>
      <color rgb="FF514723"/>
      <color rgb="FF7A7B8E"/>
      <color rgb="FFA64724"/>
      <color rgb="FFD0E2F2"/>
    </mruColors>
  </colors>
  <extLst>
    <ext xmlns:x14="http://schemas.microsoft.com/office/spreadsheetml/2009/9/main" uri="{46F421CA-312F-682f-3DD2-61675219B42D}">
      <x14:dxfs count="3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8" tint="-0.24994659260841701"/>
            </patternFill>
          </fill>
        </dxf>
        <dxf>
          <fill>
            <patternFill>
              <bgColor theme="8" tint="-0.24994659260841701"/>
            </patternFill>
          </fill>
        </dxf>
      </x14:dxfs>
    </ext>
    <ext xmlns:x14="http://schemas.microsoft.com/office/spreadsheetml/2009/9/main" uri="{EB79DEF2-80B8-43e5-95BD-54CBDDF9020C}">
      <x14:slicerStyles defaultSlicerStyle="SlicerStyleLight2 2">
        <x14:slicerStyle name="Slicer Style 1">
          <x14:slicerStyleElements>
            <x14:slicerStyleElement type="selectedItemWithData" dxfId="33"/>
          </x14:slicerStyleElements>
        </x14:slicerStyle>
        <x14:slicerStyle name="Slicer Style 2"/>
        <x14:slicerStyle name="Slicer Style 3"/>
        <x14:slicerStyle name="Slicer Style 4">
          <x14:slicerStyleElements>
            <x14:slicerStyleElement type="selectedItemWithData" dxfId="32"/>
          </x14:slicerStyleElements>
        </x14:slicerStyle>
        <x14:slicerStyle name="Slicer Style 5"/>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ustomXml" Target="../customXml/item2.xml"/><Relationship Id="rId21" Type="http://schemas.openxmlformats.org/officeDocument/2006/relationships/styles" Target="styles.xml"/><Relationship Id="rId42" Type="http://schemas.openxmlformats.org/officeDocument/2006/relationships/customXml" Target="../customXml/item18.xml"/><Relationship Id="rId47" Type="http://schemas.openxmlformats.org/officeDocument/2006/relationships/customXml" Target="../customXml/item23.xml"/><Relationship Id="rId63" Type="http://schemas.openxmlformats.org/officeDocument/2006/relationships/customXml" Target="../customXml/item39.xml"/><Relationship Id="rId68" Type="http://schemas.openxmlformats.org/officeDocument/2006/relationships/customXml" Target="../customXml/item44.xml"/><Relationship Id="rId7" Type="http://schemas.openxmlformats.org/officeDocument/2006/relationships/pivotCacheDefinition" Target="pivotCache/pivotCacheDefinition5.xml"/><Relationship Id="rId71"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5.xml"/><Relationship Id="rId11" Type="http://schemas.openxmlformats.org/officeDocument/2006/relationships/pivotCacheDefinition" Target="pivotCache/pivotCacheDefinition9.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8" Type="http://schemas.openxmlformats.org/officeDocument/2006/relationships/customXml" Target="../customXml/item34.xml"/><Relationship Id="rId66" Type="http://schemas.openxmlformats.org/officeDocument/2006/relationships/customXml" Target="../customXml/item42.xml"/><Relationship Id="rId5" Type="http://schemas.openxmlformats.org/officeDocument/2006/relationships/pivotCacheDefinition" Target="pivotCache/pivotCacheDefinition3.xml"/><Relationship Id="rId61" Type="http://schemas.openxmlformats.org/officeDocument/2006/relationships/customXml" Target="../customXml/item37.xml"/><Relationship Id="rId19" Type="http://schemas.openxmlformats.org/officeDocument/2006/relationships/theme" Target="theme/theme1.xml"/><Relationship Id="rId14" Type="http://schemas.openxmlformats.org/officeDocument/2006/relationships/pivotCacheDefinition" Target="pivotCache/pivotCacheDefinition12.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56" Type="http://schemas.openxmlformats.org/officeDocument/2006/relationships/customXml" Target="../customXml/item32.xml"/><Relationship Id="rId64" Type="http://schemas.openxmlformats.org/officeDocument/2006/relationships/customXml" Target="../customXml/item40.xml"/><Relationship Id="rId69" Type="http://schemas.openxmlformats.org/officeDocument/2006/relationships/customXml" Target="../customXml/item45.xml"/><Relationship Id="rId8" Type="http://schemas.openxmlformats.org/officeDocument/2006/relationships/pivotCacheDefinition" Target="pivotCache/pivotCacheDefinition6.xml"/><Relationship Id="rId51" Type="http://schemas.openxmlformats.org/officeDocument/2006/relationships/customXml" Target="../customXml/item27.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microsoft.com/office/2007/relationships/slicerCache" Target="slicerCaches/slicerCache3.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59" Type="http://schemas.openxmlformats.org/officeDocument/2006/relationships/customXml" Target="../customXml/item35.xml"/><Relationship Id="rId67" Type="http://schemas.openxmlformats.org/officeDocument/2006/relationships/customXml" Target="../customXml/item43.xml"/><Relationship Id="rId20" Type="http://schemas.openxmlformats.org/officeDocument/2006/relationships/connections" Target="connections.xml"/><Relationship Id="rId41" Type="http://schemas.openxmlformats.org/officeDocument/2006/relationships/customXml" Target="../customXml/item17.xml"/><Relationship Id="rId54" Type="http://schemas.openxmlformats.org/officeDocument/2006/relationships/customXml" Target="../customXml/item30.xml"/><Relationship Id="rId62" Type="http://schemas.openxmlformats.org/officeDocument/2006/relationships/customXml" Target="../customXml/item38.xml"/><Relationship Id="rId70" Type="http://schemas.openxmlformats.org/officeDocument/2006/relationships/customXml" Target="../customXml/item46.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microsoft.com/office/2007/relationships/slicerCache" Target="slicerCaches/slicerCache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pivotCacheDefinition" Target="pivotCache/pivotCacheDefinition8.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60" Type="http://schemas.openxmlformats.org/officeDocument/2006/relationships/customXml" Target="../customXml/item36.xml"/><Relationship Id="rId65" Type="http://schemas.openxmlformats.org/officeDocument/2006/relationships/customXml" Target="../customXml/item41.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3" Type="http://schemas.openxmlformats.org/officeDocument/2006/relationships/pivotCacheDefinition" Target="pivotCache/pivotCacheDefinition11.xml"/><Relationship Id="rId18" Type="http://schemas.microsoft.com/office/2007/relationships/slicerCache" Target="slicerCaches/slicerCache4.xml"/><Relationship Id="rId39" Type="http://schemas.openxmlformats.org/officeDocument/2006/relationships/customXml" Target="../customXml/item15.xml"/><Relationship Id="rId34" Type="http://schemas.openxmlformats.org/officeDocument/2006/relationships/customXml" Target="../customXml/item10.xml"/><Relationship Id="rId50" Type="http://schemas.openxmlformats.org/officeDocument/2006/relationships/customXml" Target="../customXml/item26.xml"/><Relationship Id="rId55" Type="http://schemas.openxmlformats.org/officeDocument/2006/relationships/customXml" Target="../customXml/item3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Analysis!$L$22</c:f>
              <c:strCache>
                <c:ptCount val="1"/>
                <c:pt idx="0">
                  <c:v>Total Profit</c:v>
                </c:pt>
              </c:strCache>
            </c:strRef>
          </c:tx>
          <c:spPr>
            <a:solidFill>
              <a:srgbClr val="D0E2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Analysis!$K$23:$K$26</c:f>
              <c:numCache>
                <c:formatCode>General</c:formatCode>
                <c:ptCount val="4"/>
                <c:pt idx="0">
                  <c:v>2005</c:v>
                </c:pt>
                <c:pt idx="1">
                  <c:v>2006</c:v>
                </c:pt>
                <c:pt idx="2">
                  <c:v>2007</c:v>
                </c:pt>
                <c:pt idx="3">
                  <c:v>2008</c:v>
                </c:pt>
              </c:numCache>
            </c:numRef>
          </c:cat>
          <c:val>
            <c:numRef>
              <c:f>Analysis!$L$23:$L$26</c:f>
              <c:numCache>
                <c:formatCode>[&gt;=1000000]0.0,,"M";[&gt;=1000]0.0,"K";0</c:formatCode>
                <c:ptCount val="4"/>
                <c:pt idx="0">
                  <c:v>13403626.559800047</c:v>
                </c:pt>
                <c:pt idx="1">
                  <c:v>28177776.426300012</c:v>
                </c:pt>
                <c:pt idx="2">
                  <c:v>42547110.664199948</c:v>
                </c:pt>
                <c:pt idx="3">
                  <c:v>42162063.995700359</c:v>
                </c:pt>
              </c:numCache>
            </c:numRef>
          </c:val>
          <c:extLst>
            <c:ext xmlns:c16="http://schemas.microsoft.com/office/drawing/2014/chart" uri="{C3380CC4-5D6E-409C-BE32-E72D297353CC}">
              <c16:uniqueId val="{00000001-FE3A-4DEF-A6B6-39C50F6774B1}"/>
            </c:ext>
          </c:extLst>
        </c:ser>
        <c:ser>
          <c:idx val="3"/>
          <c:order val="3"/>
          <c:tx>
            <c:strRef>
              <c:f>Analysis!$N$22</c:f>
              <c:strCache>
                <c:ptCount val="1"/>
                <c:pt idx="0">
                  <c:v>Above Avg</c:v>
                </c:pt>
              </c:strCache>
            </c:strRef>
          </c:tx>
          <c:spPr>
            <a:solidFill>
              <a:schemeClr val="accent2">
                <a:lumMod val="75000"/>
              </a:schemeClr>
            </a:solidFill>
            <a:ln>
              <a:solidFill>
                <a:schemeClr val="accent2"/>
              </a:solidFill>
            </a:ln>
            <a:effectLst/>
          </c:spPr>
          <c:invertIfNegative val="0"/>
          <c:val>
            <c:numRef>
              <c:f>Analysis!$N$23:$N$26</c:f>
              <c:numCache>
                <c:formatCode>General</c:formatCode>
                <c:ptCount val="4"/>
                <c:pt idx="0">
                  <c:v>0</c:v>
                </c:pt>
                <c:pt idx="1">
                  <c:v>0</c:v>
                </c:pt>
                <c:pt idx="2" formatCode="[&gt;=1000000]0.0,,&quot;M&quot;;[&gt;=1000]0.0,&quot;K&quot;;0">
                  <c:v>42547110.664199948</c:v>
                </c:pt>
                <c:pt idx="3" formatCode="[&gt;=1000000]0.0,,&quot;M&quot;;[&gt;=1000]0.0,&quot;K&quot;;0">
                  <c:v>42162063.995700359</c:v>
                </c:pt>
              </c:numCache>
            </c:numRef>
          </c:val>
          <c:extLst>
            <c:ext xmlns:c16="http://schemas.microsoft.com/office/drawing/2014/chart" uri="{C3380CC4-5D6E-409C-BE32-E72D297353CC}">
              <c16:uniqueId val="{00000004-FE3A-4DEF-A6B6-39C50F6774B1}"/>
            </c:ext>
          </c:extLst>
        </c:ser>
        <c:dLbls>
          <c:showLegendKey val="0"/>
          <c:showVal val="0"/>
          <c:showCatName val="0"/>
          <c:showSerName val="0"/>
          <c:showPercent val="0"/>
          <c:showBubbleSize val="0"/>
        </c:dLbls>
        <c:gapWidth val="150"/>
        <c:overlap val="100"/>
        <c:axId val="374574624"/>
        <c:axId val="374577536"/>
        <c:extLst>
          <c:ext xmlns:c15="http://schemas.microsoft.com/office/drawing/2012/chart" uri="{02D57815-91ED-43cb-92C2-25804820EDAC}">
            <c15:filteredBarSeries>
              <c15:ser>
                <c:idx val="0"/>
                <c:order val="0"/>
                <c:tx>
                  <c:strRef>
                    <c:extLst>
                      <c:ext uri="{02D57815-91ED-43cb-92C2-25804820EDAC}">
                        <c15:formulaRef>
                          <c15:sqref>Analysis!$K$22</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Analysis!$K$23:$K$26</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Analysis!$K$23:$K$26</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FE3A-4DEF-A6B6-39C50F6774B1}"/>
                  </c:ext>
                </c:extLst>
              </c15:ser>
            </c15:filteredBarSeries>
          </c:ext>
        </c:extLst>
      </c:barChart>
      <c:lineChart>
        <c:grouping val="standard"/>
        <c:varyColors val="0"/>
        <c:ser>
          <c:idx val="2"/>
          <c:order val="2"/>
          <c:tx>
            <c:strRef>
              <c:f>Analysis!$M$22</c:f>
              <c:strCache>
                <c:ptCount val="1"/>
                <c:pt idx="0">
                  <c:v>Average</c:v>
                </c:pt>
              </c:strCache>
            </c:strRef>
          </c:tx>
          <c:spPr>
            <a:ln w="12700" cap="rnd">
              <a:solidFill>
                <a:schemeClr val="accent5">
                  <a:lumMod val="40000"/>
                  <a:lumOff val="60000"/>
                </a:schemeClr>
              </a:solidFill>
              <a:round/>
            </a:ln>
            <a:effectLst/>
          </c:spPr>
          <c:marker>
            <c:symbol val="none"/>
          </c:marker>
          <c:val>
            <c:numRef>
              <c:f>Analysis!$M$23:$M$26</c:f>
              <c:numCache>
                <c:formatCode>[&gt;=1000000]0.0,,"M";[&gt;=1000]0.0,"K";0</c:formatCode>
                <c:ptCount val="4"/>
                <c:pt idx="0">
                  <c:v>31572644.411500093</c:v>
                </c:pt>
                <c:pt idx="1">
                  <c:v>31572644.411500093</c:v>
                </c:pt>
                <c:pt idx="2">
                  <c:v>31572644.411500093</c:v>
                </c:pt>
                <c:pt idx="3">
                  <c:v>31572644.411500093</c:v>
                </c:pt>
              </c:numCache>
            </c:numRef>
          </c:val>
          <c:smooth val="0"/>
          <c:extLst>
            <c:ext xmlns:c16="http://schemas.microsoft.com/office/drawing/2014/chart" uri="{C3380CC4-5D6E-409C-BE32-E72D297353CC}">
              <c16:uniqueId val="{00000002-FE3A-4DEF-A6B6-39C50F6774B1}"/>
            </c:ext>
          </c:extLst>
        </c:ser>
        <c:dLbls>
          <c:showLegendKey val="0"/>
          <c:showVal val="0"/>
          <c:showCatName val="0"/>
          <c:showSerName val="0"/>
          <c:showPercent val="0"/>
          <c:showBubbleSize val="0"/>
        </c:dLbls>
        <c:marker val="1"/>
        <c:smooth val="0"/>
        <c:axId val="374574624"/>
        <c:axId val="374577536"/>
      </c:lineChart>
      <c:catAx>
        <c:axId val="37457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77536"/>
        <c:crosses val="autoZero"/>
        <c:auto val="1"/>
        <c:lblAlgn val="ctr"/>
        <c:lblOffset val="100"/>
        <c:noMultiLvlLbl val="0"/>
      </c:catAx>
      <c:valAx>
        <c:axId val="374577536"/>
        <c:scaling>
          <c:orientation val="minMax"/>
        </c:scaling>
        <c:delete val="0"/>
        <c:axPos val="l"/>
        <c:majorGridlines>
          <c:spPr>
            <a:ln w="3175" cap="flat" cmpd="sng" algn="ctr">
              <a:solidFill>
                <a:schemeClr val="lt1">
                  <a:shade val="50000"/>
                  <a:alpha val="50000"/>
                </a:schemeClr>
              </a:solidFill>
              <a:round/>
            </a:ln>
            <a:effectLst/>
          </c:spPr>
        </c:majorGridlines>
        <c:numFmt formatCode="[&gt;=1000000]0.0,,&quot;M&quot;;[&gt;=1000]0.0,&quot;K&quot;;0" sourceLinked="1"/>
        <c:majorTickMark val="none"/>
        <c:minorTickMark val="none"/>
        <c:tickLblPos val="nextTo"/>
        <c:spPr>
          <a:noFill/>
          <a:ln w="6350" cap="flat" cmpd="sng" algn="ctr">
            <a:no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74574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Time Analysis Dashboard.xlsm]Analysis!PivotTable14</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5">
                <a:lumMod val="75000"/>
              </a:schemeClr>
            </a:solidFill>
            <a:round/>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00B050"/>
            </a:solidFill>
            <a:round/>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261592300962385E-2"/>
          <c:y val="0.34177763779527565"/>
          <c:w val="0.86850153105861772"/>
          <c:h val="0.55082288713910765"/>
        </c:manualLayout>
      </c:layout>
      <c:lineChart>
        <c:grouping val="standard"/>
        <c:varyColors val="0"/>
        <c:ser>
          <c:idx val="0"/>
          <c:order val="0"/>
          <c:tx>
            <c:strRef>
              <c:f>Analysis!$B$24</c:f>
              <c:strCache>
                <c:ptCount val="1"/>
                <c:pt idx="0">
                  <c:v>Total Revenue</c:v>
                </c:pt>
              </c:strCache>
            </c:strRef>
          </c:tx>
          <c:spPr>
            <a:ln w="28575" cap="rnd">
              <a:solidFill>
                <a:schemeClr val="accent5">
                  <a:lumMod val="75000"/>
                </a:schemeClr>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Analysis!$A$25:$A$36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Analysis!$B$25:$B$36</c:f>
              <c:numCache>
                <c:formatCode>[&gt;=1000000]0.0,,"M";[&gt;=1000]0.0,"K";0</c:formatCode>
                <c:ptCount val="12"/>
                <c:pt idx="0">
                  <c:v>24822302.631999854</c:v>
                </c:pt>
                <c:pt idx="1">
                  <c:v>26181481.773899861</c:v>
                </c:pt>
                <c:pt idx="2">
                  <c:v>27409569.808999881</c:v>
                </c:pt>
                <c:pt idx="3">
                  <c:v>28852997.996399775</c:v>
                </c:pt>
                <c:pt idx="4">
                  <c:v>33246929.561499719</c:v>
                </c:pt>
                <c:pt idx="5">
                  <c:v>32614974.914299846</c:v>
                </c:pt>
                <c:pt idx="6">
                  <c:v>19785882.815999962</c:v>
                </c:pt>
                <c:pt idx="7">
                  <c:v>19595181.42929982</c:v>
                </c:pt>
                <c:pt idx="8">
                  <c:v>19670297.352299999</c:v>
                </c:pt>
                <c:pt idx="9">
                  <c:v>21063053.187999945</c:v>
                </c:pt>
                <c:pt idx="10">
                  <c:v>21803213.950299934</c:v>
                </c:pt>
                <c:pt idx="11">
                  <c:v>32047059.775099825</c:v>
                </c:pt>
              </c:numCache>
            </c:numRef>
          </c:val>
          <c:smooth val="0"/>
          <c:extLst>
            <c:ext xmlns:c16="http://schemas.microsoft.com/office/drawing/2014/chart" uri="{C3380CC4-5D6E-409C-BE32-E72D297353CC}">
              <c16:uniqueId val="{00000008-EC99-44E6-918B-3E34DA047B27}"/>
            </c:ext>
          </c:extLst>
        </c:ser>
        <c:ser>
          <c:idx val="1"/>
          <c:order val="1"/>
          <c:tx>
            <c:strRef>
              <c:f>Analysis!$C$24</c:f>
              <c:strCache>
                <c:ptCount val="1"/>
                <c:pt idx="0">
                  <c:v>Total Profit</c:v>
                </c:pt>
              </c:strCache>
            </c:strRef>
          </c:tx>
          <c:spPr>
            <a:ln w="28575" cap="rnd">
              <a:solidFill>
                <a:srgbClr val="00B050"/>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Analysis!$A$25:$A$36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Analysis!$C$25:$C$36</c:f>
              <c:numCache>
                <c:formatCode>[&gt;=1000000]0.0,,"M";[&gt;=1000]0.0,"K";0</c:formatCode>
                <c:ptCount val="12"/>
                <c:pt idx="0">
                  <c:v>10223845.849199967</c:v>
                </c:pt>
                <c:pt idx="1">
                  <c:v>10792830.002999976</c:v>
                </c:pt>
                <c:pt idx="2">
                  <c:v>11283963.168799961</c:v>
                </c:pt>
                <c:pt idx="3">
                  <c:v>11839838.095300032</c:v>
                </c:pt>
                <c:pt idx="4">
                  <c:v>13733395.004399944</c:v>
                </c:pt>
                <c:pt idx="5">
                  <c:v>13445658.304500017</c:v>
                </c:pt>
                <c:pt idx="6">
                  <c:v>8108100.7478999961</c:v>
                </c:pt>
                <c:pt idx="7">
                  <c:v>8035078.6151000429</c:v>
                </c:pt>
                <c:pt idx="8">
                  <c:v>8046581.1938000126</c:v>
                </c:pt>
                <c:pt idx="9">
                  <c:v>8675444.4087998662</c:v>
                </c:pt>
                <c:pt idx="10">
                  <c:v>8962424.8808999304</c:v>
                </c:pt>
                <c:pt idx="11">
                  <c:v>13143417.374300055</c:v>
                </c:pt>
              </c:numCache>
            </c:numRef>
          </c:val>
          <c:smooth val="0"/>
          <c:extLst>
            <c:ext xmlns:c16="http://schemas.microsoft.com/office/drawing/2014/chart" uri="{C3380CC4-5D6E-409C-BE32-E72D297353CC}">
              <c16:uniqueId val="{00000009-EC99-44E6-918B-3E34DA047B27}"/>
            </c:ext>
          </c:extLst>
        </c:ser>
        <c:dLbls>
          <c:dLblPos val="t"/>
          <c:showLegendKey val="0"/>
          <c:showVal val="1"/>
          <c:showCatName val="0"/>
          <c:showSerName val="0"/>
          <c:showPercent val="0"/>
          <c:showBubbleSize val="0"/>
        </c:dLbls>
        <c:smooth val="0"/>
        <c:axId val="822620928"/>
        <c:axId val="822605120"/>
      </c:lineChart>
      <c:catAx>
        <c:axId val="82262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05120"/>
        <c:crosses val="autoZero"/>
        <c:auto val="1"/>
        <c:lblAlgn val="ctr"/>
        <c:lblOffset val="100"/>
        <c:noMultiLvlLbl val="0"/>
      </c:catAx>
      <c:valAx>
        <c:axId val="822605120"/>
        <c:scaling>
          <c:orientation val="minMax"/>
        </c:scaling>
        <c:delete val="0"/>
        <c:axPos val="l"/>
        <c:majorGridlines>
          <c:spPr>
            <a:ln w="3175" cap="flat" cmpd="sng" algn="ctr">
              <a:solidFill>
                <a:schemeClr val="lt1">
                  <a:shade val="50000"/>
                  <a:alpha val="50000"/>
                </a:schemeClr>
              </a:solidFill>
              <a:round/>
            </a:ln>
            <a:effectLst/>
          </c:spPr>
        </c:majorGridlines>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2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Analysis!$F$38</c:f>
              <c:strCache>
                <c:ptCount val="1"/>
                <c:pt idx="0">
                  <c:v>Total Revenue</c:v>
                </c:pt>
              </c:strCache>
            </c:strRef>
          </c:tx>
          <c:spPr>
            <a:solidFill>
              <a:schemeClr val="accent5">
                <a:lumMod val="20000"/>
                <a:lumOff val="80000"/>
              </a:schemeClr>
            </a:solidFill>
            <a:ln>
              <a:noFill/>
            </a:ln>
            <a:effectLst/>
          </c:spPr>
          <c:invertIfNegative val="0"/>
          <c:cat>
            <c:strRef>
              <c:f>Analysis!$E$39:$E$45</c:f>
              <c:strCache>
                <c:ptCount val="7"/>
                <c:pt idx="0">
                  <c:v>Sun</c:v>
                </c:pt>
                <c:pt idx="1">
                  <c:v>Mon</c:v>
                </c:pt>
                <c:pt idx="2">
                  <c:v>Tue</c:v>
                </c:pt>
                <c:pt idx="3">
                  <c:v>Wed</c:v>
                </c:pt>
                <c:pt idx="4">
                  <c:v>Thu</c:v>
                </c:pt>
                <c:pt idx="5">
                  <c:v>Fri</c:v>
                </c:pt>
                <c:pt idx="6">
                  <c:v>Sat</c:v>
                </c:pt>
              </c:strCache>
            </c:strRef>
          </c:cat>
          <c:val>
            <c:numRef>
              <c:f>Analysis!$F$39:$F$45</c:f>
              <c:numCache>
                <c:formatCode>[&gt;=1000000]0.0,,"M";[&gt;=1000]0.0,"K";0</c:formatCode>
                <c:ptCount val="7"/>
                <c:pt idx="0">
                  <c:v>42854742.665599547</c:v>
                </c:pt>
                <c:pt idx="1">
                  <c:v>43567127.257499553</c:v>
                </c:pt>
                <c:pt idx="2">
                  <c:v>42975597.918499373</c:v>
                </c:pt>
                <c:pt idx="3">
                  <c:v>0</c:v>
                </c:pt>
                <c:pt idx="4">
                  <c:v>0</c:v>
                </c:pt>
                <c:pt idx="5">
                  <c:v>0</c:v>
                </c:pt>
                <c:pt idx="6">
                  <c:v>43149472.259899475</c:v>
                </c:pt>
              </c:numCache>
            </c:numRef>
          </c:val>
          <c:extLst>
            <c:ext xmlns:c16="http://schemas.microsoft.com/office/drawing/2014/chart" uri="{C3380CC4-5D6E-409C-BE32-E72D297353CC}">
              <c16:uniqueId val="{00000000-36AF-4901-9199-E60A800A88DE}"/>
            </c:ext>
          </c:extLst>
        </c:ser>
        <c:ser>
          <c:idx val="1"/>
          <c:order val="1"/>
          <c:tx>
            <c:strRef>
              <c:f>Analysis!$G$38</c:f>
              <c:strCache>
                <c:ptCount val="1"/>
                <c:pt idx="0">
                  <c:v>Above Avg Revenue</c:v>
                </c:pt>
              </c:strCache>
            </c:strRef>
          </c:tx>
          <c:spPr>
            <a:solidFill>
              <a:schemeClr val="accent2">
                <a:lumMod val="75000"/>
              </a:schemeClr>
            </a:solidFill>
            <a:ln>
              <a:noFill/>
            </a:ln>
            <a:effectLst/>
          </c:spPr>
          <c:invertIfNegative val="0"/>
          <c:cat>
            <c:strRef>
              <c:f>Analysis!$E$39:$E$45</c:f>
              <c:strCache>
                <c:ptCount val="7"/>
                <c:pt idx="0">
                  <c:v>Sun</c:v>
                </c:pt>
                <c:pt idx="1">
                  <c:v>Mon</c:v>
                </c:pt>
                <c:pt idx="2">
                  <c:v>Tue</c:v>
                </c:pt>
                <c:pt idx="3">
                  <c:v>Wed</c:v>
                </c:pt>
                <c:pt idx="4">
                  <c:v>Thu</c:v>
                </c:pt>
                <c:pt idx="5">
                  <c:v>Fri</c:v>
                </c:pt>
                <c:pt idx="6">
                  <c:v>Sat</c:v>
                </c:pt>
              </c:strCache>
            </c:strRef>
          </c:cat>
          <c:val>
            <c:numRef>
              <c:f>Analysis!$G$39:$G$45</c:f>
              <c:numCache>
                <c:formatCode>[&gt;=1000000]0.0,,"M";[&gt;=1000]0.0,"K";0</c:formatCode>
                <c:ptCount val="7"/>
                <c:pt idx="0">
                  <c:v>0</c:v>
                </c:pt>
                <c:pt idx="1">
                  <c:v>0</c:v>
                </c:pt>
                <c:pt idx="2">
                  <c:v>0</c:v>
                </c:pt>
                <c:pt idx="3">
                  <c:v>44094700.909199499</c:v>
                </c:pt>
                <c:pt idx="4">
                  <c:v>45955380.502499379</c:v>
                </c:pt>
                <c:pt idx="5">
                  <c:v>44495923.684899509</c:v>
                </c:pt>
                <c:pt idx="6">
                  <c:v>0</c:v>
                </c:pt>
              </c:numCache>
            </c:numRef>
          </c:val>
          <c:extLst>
            <c:ext xmlns:c16="http://schemas.microsoft.com/office/drawing/2014/chart" uri="{C3380CC4-5D6E-409C-BE32-E72D297353CC}">
              <c16:uniqueId val="{00000001-36AF-4901-9199-E60A800A88DE}"/>
            </c:ext>
          </c:extLst>
        </c:ser>
        <c:ser>
          <c:idx val="2"/>
          <c:order val="2"/>
          <c:tx>
            <c:strRef>
              <c:f>Analysis!$H$38</c:f>
              <c:strCache>
                <c:ptCount val="1"/>
                <c:pt idx="0">
                  <c:v>Total Profit</c:v>
                </c:pt>
              </c:strCache>
            </c:strRef>
          </c:tx>
          <c:spPr>
            <a:solidFill>
              <a:schemeClr val="accent6">
                <a:lumMod val="20000"/>
                <a:lumOff val="80000"/>
              </a:schemeClr>
            </a:solidFill>
            <a:ln>
              <a:noFill/>
            </a:ln>
            <a:effectLst/>
          </c:spPr>
          <c:invertIfNegative val="0"/>
          <c:cat>
            <c:strRef>
              <c:f>Analysis!$E$39:$E$45</c:f>
              <c:strCache>
                <c:ptCount val="7"/>
                <c:pt idx="0">
                  <c:v>Sun</c:v>
                </c:pt>
                <c:pt idx="1">
                  <c:v>Mon</c:v>
                </c:pt>
                <c:pt idx="2">
                  <c:v>Tue</c:v>
                </c:pt>
                <c:pt idx="3">
                  <c:v>Wed</c:v>
                </c:pt>
                <c:pt idx="4">
                  <c:v>Thu</c:v>
                </c:pt>
                <c:pt idx="5">
                  <c:v>Fri</c:v>
                </c:pt>
                <c:pt idx="6">
                  <c:v>Sat</c:v>
                </c:pt>
              </c:strCache>
            </c:strRef>
          </c:cat>
          <c:val>
            <c:numRef>
              <c:f>Analysis!$H$39:$H$45</c:f>
              <c:numCache>
                <c:formatCode>[&gt;=1000000]0.0,,"M";[&gt;=1000]0.0,"K";0</c:formatCode>
                <c:ptCount val="7"/>
                <c:pt idx="0">
                  <c:v>17623309.849900298</c:v>
                </c:pt>
                <c:pt idx="1">
                  <c:v>17943295.256500337</c:v>
                </c:pt>
                <c:pt idx="2">
                  <c:v>17685312.633800212</c:v>
                </c:pt>
                <c:pt idx="3">
                  <c:v>0</c:v>
                </c:pt>
                <c:pt idx="4">
                  <c:v>0</c:v>
                </c:pt>
                <c:pt idx="5">
                  <c:v>0</c:v>
                </c:pt>
                <c:pt idx="6">
                  <c:v>17729640.441600319</c:v>
                </c:pt>
              </c:numCache>
            </c:numRef>
          </c:val>
          <c:extLst>
            <c:ext xmlns:c16="http://schemas.microsoft.com/office/drawing/2014/chart" uri="{C3380CC4-5D6E-409C-BE32-E72D297353CC}">
              <c16:uniqueId val="{00000002-36AF-4901-9199-E60A800A88DE}"/>
            </c:ext>
          </c:extLst>
        </c:ser>
        <c:ser>
          <c:idx val="3"/>
          <c:order val="3"/>
          <c:tx>
            <c:strRef>
              <c:f>Analysis!$I$38</c:f>
              <c:strCache>
                <c:ptCount val="1"/>
                <c:pt idx="0">
                  <c:v>Above Avg Profit</c:v>
                </c:pt>
              </c:strCache>
            </c:strRef>
          </c:tx>
          <c:spPr>
            <a:solidFill>
              <a:schemeClr val="accent5">
                <a:lumMod val="75000"/>
              </a:schemeClr>
            </a:solidFill>
            <a:ln>
              <a:noFill/>
            </a:ln>
            <a:effectLst/>
          </c:spPr>
          <c:invertIfNegative val="0"/>
          <c:cat>
            <c:strRef>
              <c:f>Analysis!$E$39:$E$45</c:f>
              <c:strCache>
                <c:ptCount val="7"/>
                <c:pt idx="0">
                  <c:v>Sun</c:v>
                </c:pt>
                <c:pt idx="1">
                  <c:v>Mon</c:v>
                </c:pt>
                <c:pt idx="2">
                  <c:v>Tue</c:v>
                </c:pt>
                <c:pt idx="3">
                  <c:v>Wed</c:v>
                </c:pt>
                <c:pt idx="4">
                  <c:v>Thu</c:v>
                </c:pt>
                <c:pt idx="5">
                  <c:v>Fri</c:v>
                </c:pt>
                <c:pt idx="6">
                  <c:v>Sat</c:v>
                </c:pt>
              </c:strCache>
            </c:strRef>
          </c:cat>
          <c:val>
            <c:numRef>
              <c:f>Analysis!$I$39:$I$45</c:f>
              <c:numCache>
                <c:formatCode>[&gt;=1000000]0.0,,"M";[&gt;=1000]0.0,"K";0</c:formatCode>
                <c:ptCount val="7"/>
                <c:pt idx="0">
                  <c:v>0</c:v>
                </c:pt>
                <c:pt idx="1">
                  <c:v>0</c:v>
                </c:pt>
                <c:pt idx="2">
                  <c:v>0</c:v>
                </c:pt>
                <c:pt idx="3">
                  <c:v>18218769.795200322</c:v>
                </c:pt>
                <c:pt idx="4">
                  <c:v>18810561.906700291</c:v>
                </c:pt>
                <c:pt idx="5">
                  <c:v>18279687.76230035</c:v>
                </c:pt>
                <c:pt idx="6">
                  <c:v>0</c:v>
                </c:pt>
              </c:numCache>
            </c:numRef>
          </c:val>
          <c:extLst>
            <c:ext xmlns:c16="http://schemas.microsoft.com/office/drawing/2014/chart" uri="{C3380CC4-5D6E-409C-BE32-E72D297353CC}">
              <c16:uniqueId val="{00000003-36AF-4901-9199-E60A800A88DE}"/>
            </c:ext>
          </c:extLst>
        </c:ser>
        <c:dLbls>
          <c:showLegendKey val="0"/>
          <c:showVal val="0"/>
          <c:showCatName val="0"/>
          <c:showSerName val="0"/>
          <c:showPercent val="0"/>
          <c:showBubbleSize val="0"/>
        </c:dLbls>
        <c:gapWidth val="158"/>
        <c:overlap val="40"/>
        <c:axId val="1623147408"/>
        <c:axId val="1623146160"/>
      </c:barChart>
      <c:lineChart>
        <c:grouping val="standard"/>
        <c:varyColors val="0"/>
        <c:ser>
          <c:idx val="4"/>
          <c:order val="4"/>
          <c:spPr>
            <a:ln w="6350" cap="rnd">
              <a:solidFill>
                <a:schemeClr val="accent5"/>
              </a:solidFill>
              <a:round/>
            </a:ln>
            <a:effectLst/>
          </c:spPr>
          <c:marker>
            <c:symbol val="none"/>
          </c:marker>
          <c:val>
            <c:numRef>
              <c:f>Analysis!$K$39:$K$45</c:f>
              <c:numCache>
                <c:formatCode>[&gt;=1000000]0.0,,"M";[&gt;=1000]0.0,"K";0</c:formatCode>
                <c:ptCount val="7"/>
                <c:pt idx="0">
                  <c:v>43870420.74258519</c:v>
                </c:pt>
                <c:pt idx="1">
                  <c:v>43870420.74258519</c:v>
                </c:pt>
                <c:pt idx="2">
                  <c:v>43870420.74258519</c:v>
                </c:pt>
                <c:pt idx="3">
                  <c:v>43870420.74258519</c:v>
                </c:pt>
                <c:pt idx="4">
                  <c:v>43870420.74258519</c:v>
                </c:pt>
                <c:pt idx="5">
                  <c:v>43870420.74258519</c:v>
                </c:pt>
                <c:pt idx="6">
                  <c:v>43870420.74258519</c:v>
                </c:pt>
              </c:numCache>
            </c:numRef>
          </c:val>
          <c:smooth val="0"/>
          <c:extLst>
            <c:ext xmlns:c16="http://schemas.microsoft.com/office/drawing/2014/chart" uri="{C3380CC4-5D6E-409C-BE32-E72D297353CC}">
              <c16:uniqueId val="{00000005-36AF-4901-9199-E60A800A88DE}"/>
            </c:ext>
          </c:extLst>
        </c:ser>
        <c:ser>
          <c:idx val="5"/>
          <c:order val="5"/>
          <c:spPr>
            <a:ln w="6350" cap="rnd">
              <a:solidFill>
                <a:schemeClr val="accent6"/>
              </a:solidFill>
              <a:round/>
            </a:ln>
            <a:effectLst/>
          </c:spPr>
          <c:marker>
            <c:symbol val="none"/>
          </c:marker>
          <c:val>
            <c:numRef>
              <c:f>Analysis!$L$39:$L$45</c:f>
              <c:numCache>
                <c:formatCode>[&gt;=1000000]0.0,,"M";[&gt;=1000]0.0,"K";0</c:formatCode>
                <c:ptCount val="7"/>
                <c:pt idx="0">
                  <c:v>18041511.092286017</c:v>
                </c:pt>
                <c:pt idx="1">
                  <c:v>18041511.092286017</c:v>
                </c:pt>
                <c:pt idx="2">
                  <c:v>18041511.092286017</c:v>
                </c:pt>
                <c:pt idx="3">
                  <c:v>18041511.092286017</c:v>
                </c:pt>
                <c:pt idx="4">
                  <c:v>18041511.092286017</c:v>
                </c:pt>
                <c:pt idx="5">
                  <c:v>18041511.092286017</c:v>
                </c:pt>
                <c:pt idx="6">
                  <c:v>18041511.092286017</c:v>
                </c:pt>
              </c:numCache>
            </c:numRef>
          </c:val>
          <c:smooth val="0"/>
          <c:extLst>
            <c:ext xmlns:c16="http://schemas.microsoft.com/office/drawing/2014/chart" uri="{C3380CC4-5D6E-409C-BE32-E72D297353CC}">
              <c16:uniqueId val="{00000007-36AF-4901-9199-E60A800A88DE}"/>
            </c:ext>
          </c:extLst>
        </c:ser>
        <c:dLbls>
          <c:showLegendKey val="0"/>
          <c:showVal val="0"/>
          <c:showCatName val="0"/>
          <c:showSerName val="0"/>
          <c:showPercent val="0"/>
          <c:showBubbleSize val="0"/>
        </c:dLbls>
        <c:marker val="1"/>
        <c:smooth val="0"/>
        <c:axId val="1623147408"/>
        <c:axId val="1623146160"/>
      </c:lineChart>
      <c:catAx>
        <c:axId val="162314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3146160"/>
        <c:crosses val="autoZero"/>
        <c:auto val="1"/>
        <c:lblAlgn val="ctr"/>
        <c:lblOffset val="100"/>
        <c:noMultiLvlLbl val="0"/>
      </c:catAx>
      <c:valAx>
        <c:axId val="1623146160"/>
        <c:scaling>
          <c:orientation val="minMax"/>
        </c:scaling>
        <c:delete val="0"/>
        <c:axPos val="l"/>
        <c:majorGridlines>
          <c:spPr>
            <a:ln w="3175" cap="flat" cmpd="sng" algn="ctr">
              <a:solidFill>
                <a:schemeClr val="tx1">
                  <a:lumMod val="15000"/>
                  <a:lumOff val="85000"/>
                  <a:alpha val="50000"/>
                </a:schemeClr>
              </a:solidFill>
              <a:round/>
            </a:ln>
            <a:effectLst/>
          </c:spPr>
        </c:majorGridlines>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3147408"/>
        <c:crosses val="autoZero"/>
        <c:crossBetween val="between"/>
      </c:valAx>
      <c:spPr>
        <a:noFill/>
        <a:ln>
          <a:noFill/>
        </a:ln>
        <a:effectLst/>
      </c:spPr>
    </c:plotArea>
    <c:legend>
      <c:legendPos val="b"/>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Time Analysis Dashboard.xlsm]Analysis!PivotTable9</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i="1"/>
              <a:t>WeekType</a:t>
            </a:r>
            <a:r>
              <a:rPr lang="en-US" sz="1200" i="1" baseline="0"/>
              <a:t> Revenue</a:t>
            </a:r>
            <a:endParaRPr lang="en-US" sz="1200" i="1"/>
          </a:p>
        </c:rich>
      </c:tx>
      <c:layout>
        <c:manualLayout>
          <c:xMode val="edge"/>
          <c:yMode val="edge"/>
          <c:x val="0.63629837702871406"/>
          <c:y val="0.1580459770114942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5875">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3175">
            <a:solidFill>
              <a:schemeClr val="lt1"/>
            </a:solidFill>
          </a:ln>
          <a:effectLst/>
        </c:spPr>
        <c:dLbl>
          <c:idx val="0"/>
          <c:layout>
            <c:manualLayout>
              <c:x val="4.8727099330530314E-2"/>
              <c:y val="-5.09978278577246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w="3175">
            <a:solidFill>
              <a:schemeClr val="lt1"/>
            </a:solidFill>
          </a:ln>
          <a:effectLst/>
        </c:spPr>
        <c:dLbl>
          <c:idx val="0"/>
          <c:layout>
            <c:manualLayout>
              <c:x val="-4.143773881473467E-2"/>
              <c:y val="3.46552855462032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78401997503127"/>
          <c:y val="0.10775862068965517"/>
          <c:w val="0.35427590511860174"/>
          <c:h val="0.81544540229885054"/>
        </c:manualLayout>
      </c:layout>
      <c:pieChart>
        <c:varyColors val="1"/>
        <c:ser>
          <c:idx val="0"/>
          <c:order val="0"/>
          <c:tx>
            <c:strRef>
              <c:f>Analysis!$B$53</c:f>
              <c:strCache>
                <c:ptCount val="1"/>
                <c:pt idx="0">
                  <c:v>Total</c:v>
                </c:pt>
              </c:strCache>
            </c:strRef>
          </c:tx>
          <c:spPr>
            <a:ln w="15875"/>
          </c:spPr>
          <c:dPt>
            <c:idx val="0"/>
            <c:bubble3D val="0"/>
            <c:spPr>
              <a:solidFill>
                <a:schemeClr val="accent1"/>
              </a:solidFill>
              <a:ln w="3175">
                <a:solidFill>
                  <a:schemeClr val="lt1"/>
                </a:solidFill>
              </a:ln>
              <a:effectLst/>
            </c:spPr>
          </c:dPt>
          <c:dPt>
            <c:idx val="1"/>
            <c:bubble3D val="0"/>
            <c:spPr>
              <a:solidFill>
                <a:srgbClr val="00B050"/>
              </a:solidFill>
              <a:ln w="3175">
                <a:solidFill>
                  <a:schemeClr val="lt1"/>
                </a:solidFill>
              </a:ln>
              <a:effectLst/>
            </c:spPr>
          </c:dPt>
          <c:dLbls>
            <c:dLbl>
              <c:idx val="0"/>
              <c:layout>
                <c:manualLayout>
                  <c:x val="4.8727099330530314E-2"/>
                  <c:y val="-5.0997827857724679E-2"/>
                </c:manualLayout>
              </c:layout>
              <c:dLblPos val="bestFit"/>
              <c:showLegendKey val="0"/>
              <c:showVal val="1"/>
              <c:showCatName val="0"/>
              <c:showSerName val="0"/>
              <c:showPercent val="0"/>
              <c:showBubbleSize val="0"/>
              <c:extLst>
                <c:ext xmlns:c15="http://schemas.microsoft.com/office/drawing/2012/chart" uri="{CE6537A1-D6FC-4f65-9D91-7224C49458BB}"/>
              </c:extLst>
            </c:dLbl>
            <c:dLbl>
              <c:idx val="1"/>
              <c:layout>
                <c:manualLayout>
                  <c:x val="-4.143773881473467E-2"/>
                  <c:y val="3.4655285546203278E-2"/>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Analysis!$A$54:$A$55</c:f>
              <c:strCache>
                <c:ptCount val="2"/>
                <c:pt idx="0">
                  <c:v>Weekday</c:v>
                </c:pt>
                <c:pt idx="1">
                  <c:v>Weekend</c:v>
                </c:pt>
              </c:strCache>
            </c:strRef>
          </c:cat>
          <c:val>
            <c:numRef>
              <c:f>Analysis!$B$54:$B$55</c:f>
              <c:numCache>
                <c:formatCode>[&gt;=1000000]0.0,,"M";[&gt;=1000]0.0,"K";0</c:formatCode>
                <c:ptCount val="2"/>
                <c:pt idx="0">
                  <c:v>263943472.93820581</c:v>
                </c:pt>
                <c:pt idx="1">
                  <c:v>43149472.259899475</c:v>
                </c:pt>
              </c:numCache>
            </c:numRef>
          </c:val>
          <c:extLst>
            <c:ext xmlns:c16="http://schemas.microsoft.com/office/drawing/2014/chart" uri="{C3380CC4-5D6E-409C-BE32-E72D297353CC}">
              <c16:uniqueId val="{00000007-7857-4B0D-A92B-6E77EA6B761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2059015797182648"/>
          <c:y val="0.67941725495519956"/>
          <c:w val="0.34196768834275032"/>
          <c:h val="0.122071166885389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Time Analysis Dashboard.xlsm]Analysis!PivotTable10</c:name>
    <c:fmtId val="32"/>
  </c:pivotSource>
  <c:chart>
    <c:title>
      <c:tx>
        <c:rich>
          <a:bodyPr rot="0" spcFirstLastPara="1" vertOverflow="ellipsis" vert="horz" wrap="square" anchor="ctr" anchorCtr="1"/>
          <a:lstStyle/>
          <a:p>
            <a:pPr>
              <a:defRPr lang="en-US" sz="1200" b="0" i="1" u="none" strike="noStrike" kern="1200" spc="0" baseline="0">
                <a:solidFill>
                  <a:sysClr val="windowText" lastClr="000000">
                    <a:lumMod val="65000"/>
                    <a:lumOff val="35000"/>
                  </a:sysClr>
                </a:solidFill>
                <a:latin typeface="+mn-lt"/>
                <a:ea typeface="+mn-ea"/>
                <a:cs typeface="+mn-cs"/>
              </a:defRPr>
            </a:pPr>
            <a:r>
              <a:rPr lang="en-US" sz="1200" b="0" i="1" u="none" strike="noStrike" kern="1200" spc="0" baseline="0">
                <a:solidFill>
                  <a:sysClr val="windowText" lastClr="000000">
                    <a:lumMod val="65000"/>
                    <a:lumOff val="35000"/>
                  </a:sysClr>
                </a:solidFill>
                <a:latin typeface="+mn-lt"/>
                <a:ea typeface="+mn-ea"/>
                <a:cs typeface="+mn-cs"/>
              </a:rPr>
              <a:t>WeekType Profit</a:t>
            </a:r>
          </a:p>
        </c:rich>
      </c:tx>
      <c:layout>
        <c:manualLayout>
          <c:xMode val="edge"/>
          <c:yMode val="edge"/>
          <c:x val="0.65085835206326981"/>
          <c:y val="0.19135802469135801"/>
        </c:manualLayout>
      </c:layout>
      <c:overlay val="0"/>
      <c:spPr>
        <a:noFill/>
        <a:ln>
          <a:noFill/>
        </a:ln>
        <a:effectLst/>
      </c:spPr>
      <c:txPr>
        <a:bodyPr rot="0" spcFirstLastPara="1" vertOverflow="ellipsis" vert="horz" wrap="square" anchor="ctr" anchorCtr="1"/>
        <a:lstStyle/>
        <a:p>
          <a:pPr>
            <a:defRPr lang="en-US" sz="1200" b="0" i="1"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3175">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3175">
            <a:solidFill>
              <a:schemeClr val="lt1"/>
            </a:solidFill>
          </a:ln>
          <a:effectLst/>
        </c:spPr>
        <c:dLbl>
          <c:idx val="0"/>
          <c:layout>
            <c:manualLayout>
              <c:x val="7.0409056854660659E-2"/>
              <c:y val="4.166909691844075E-3"/>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w="3175">
            <a:solidFill>
              <a:schemeClr val="lt1"/>
            </a:solidFill>
          </a:ln>
          <a:effectLst/>
        </c:spPr>
        <c:dLbl>
          <c:idx val="0"/>
          <c:layout>
            <c:manualLayout>
              <c:x val="-6.3199271641139372E-3"/>
              <c:y val="-3.2961990862253328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28513661690209"/>
          <c:y val="0.13763487897346166"/>
          <c:w val="0.40975519600692639"/>
          <c:h val="0.80281666180616318"/>
        </c:manualLayout>
      </c:layout>
      <c:pieChart>
        <c:varyColors val="1"/>
        <c:ser>
          <c:idx val="0"/>
          <c:order val="0"/>
          <c:tx>
            <c:strRef>
              <c:f>Analysis!$B$57</c:f>
              <c:strCache>
                <c:ptCount val="1"/>
                <c:pt idx="0">
                  <c:v>Total</c:v>
                </c:pt>
              </c:strCache>
            </c:strRef>
          </c:tx>
          <c:spPr>
            <a:ln w="3175"/>
          </c:spPr>
          <c:dPt>
            <c:idx val="0"/>
            <c:bubble3D val="0"/>
            <c:spPr>
              <a:solidFill>
                <a:schemeClr val="accent1"/>
              </a:solidFill>
              <a:ln w="3175">
                <a:solidFill>
                  <a:schemeClr val="lt1"/>
                </a:solidFill>
              </a:ln>
              <a:effectLst/>
            </c:spPr>
          </c:dPt>
          <c:dPt>
            <c:idx val="1"/>
            <c:bubble3D val="0"/>
            <c:spPr>
              <a:solidFill>
                <a:srgbClr val="00B050"/>
              </a:solidFill>
              <a:ln w="3175">
                <a:solidFill>
                  <a:schemeClr val="lt1"/>
                </a:solidFill>
              </a:ln>
              <a:effectLst/>
            </c:spPr>
          </c:dPt>
          <c:dLbls>
            <c:dLbl>
              <c:idx val="0"/>
              <c:layout>
                <c:manualLayout>
                  <c:x val="7.0409056854660659E-2"/>
                  <c:y val="4.166909691844075E-3"/>
                </c:manualLayout>
              </c:layout>
              <c:dLblPos val="bestFit"/>
              <c:showLegendKey val="0"/>
              <c:showVal val="1"/>
              <c:showCatName val="0"/>
              <c:showSerName val="0"/>
              <c:showPercent val="0"/>
              <c:showBubbleSize val="0"/>
              <c:extLst>
                <c:ext xmlns:c15="http://schemas.microsoft.com/office/drawing/2012/chart" uri="{CE6537A1-D6FC-4f65-9D91-7224C49458BB}"/>
              </c:extLst>
            </c:dLbl>
            <c:dLbl>
              <c:idx val="1"/>
              <c:layout>
                <c:manualLayout>
                  <c:x val="-6.3199271641139372E-3"/>
                  <c:y val="-3.2961990862253328E-2"/>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Analysis!$A$58:$A$59</c:f>
              <c:strCache>
                <c:ptCount val="2"/>
                <c:pt idx="0">
                  <c:v>Weekday</c:v>
                </c:pt>
                <c:pt idx="1">
                  <c:v>Weekend</c:v>
                </c:pt>
              </c:strCache>
            </c:strRef>
          </c:cat>
          <c:val>
            <c:numRef>
              <c:f>Analysis!$B$58:$B$59</c:f>
              <c:numCache>
                <c:formatCode>[&gt;=1000000]0.0,,"M";[&gt;=1000]0.0,"K";0</c:formatCode>
                <c:ptCount val="2"/>
                <c:pt idx="0">
                  <c:v>108560937.20440196</c:v>
                </c:pt>
                <c:pt idx="1">
                  <c:v>17729640.441600319</c:v>
                </c:pt>
              </c:numCache>
            </c:numRef>
          </c:val>
          <c:extLst>
            <c:ext xmlns:c16="http://schemas.microsoft.com/office/drawing/2014/chart" uri="{C3380CC4-5D6E-409C-BE32-E72D297353CC}">
              <c16:uniqueId val="{00000007-55FA-4390-913B-778E3844AC2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9079529047526902"/>
          <c:y val="0.70504568873335283"/>
          <c:w val="0.33989154002252553"/>
          <c:h val="0.17129775444736073"/>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Time Analysis Dashboard.xlsm]Analysis!PivotTable17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92935038049816E-2"/>
          <c:y val="0.19400406504065043"/>
          <c:w val="0.85478144457294947"/>
          <c:h val="0.57024118174252614"/>
        </c:manualLayout>
      </c:layout>
      <c:barChart>
        <c:barDir val="bar"/>
        <c:grouping val="clustered"/>
        <c:varyColors val="0"/>
        <c:ser>
          <c:idx val="0"/>
          <c:order val="0"/>
          <c:tx>
            <c:strRef>
              <c:f>Analysis!$S$8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Analysis!$R$9:$R$12</c:f>
              <c:strCache>
                <c:ptCount val="4"/>
                <c:pt idx="0">
                  <c:v>Q1</c:v>
                </c:pt>
                <c:pt idx="1">
                  <c:v>Q2</c:v>
                </c:pt>
                <c:pt idx="2">
                  <c:v>Q3</c:v>
                </c:pt>
                <c:pt idx="3">
                  <c:v>Q4</c:v>
                </c:pt>
              </c:strCache>
            </c:strRef>
          </c:cat>
          <c:val>
            <c:numRef>
              <c:f>Analysis!$S$9:$S$12</c:f>
              <c:numCache>
                <c:formatCode>[&gt;=1000000]0.0,,"M";[&gt;=1000]0.0,"K";0</c:formatCode>
                <c:ptCount val="4"/>
                <c:pt idx="0">
                  <c:v>158</c:v>
                </c:pt>
                <c:pt idx="1">
                  <c:v>158</c:v>
                </c:pt>
                <c:pt idx="2">
                  <c:v>158</c:v>
                </c:pt>
                <c:pt idx="3">
                  <c:v>158</c:v>
                </c:pt>
              </c:numCache>
            </c:numRef>
          </c:val>
          <c:extLst>
            <c:ext xmlns:c16="http://schemas.microsoft.com/office/drawing/2014/chart" uri="{C3380CC4-5D6E-409C-BE32-E72D297353CC}">
              <c16:uniqueId val="{00000000-2386-4619-A947-17B508E3AE79}"/>
            </c:ext>
          </c:extLst>
        </c:ser>
        <c:dLbls>
          <c:dLblPos val="outEnd"/>
          <c:showLegendKey val="0"/>
          <c:showVal val="1"/>
          <c:showCatName val="0"/>
          <c:showSerName val="0"/>
          <c:showPercent val="0"/>
          <c:showBubbleSize val="0"/>
        </c:dLbls>
        <c:gapWidth val="219"/>
        <c:axId val="1798250992"/>
        <c:axId val="1798252240"/>
      </c:barChart>
      <c:catAx>
        <c:axId val="1798250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252240"/>
        <c:crosses val="autoZero"/>
        <c:auto val="1"/>
        <c:lblAlgn val="ctr"/>
        <c:lblOffset val="100"/>
        <c:noMultiLvlLbl val="0"/>
      </c:catAx>
      <c:valAx>
        <c:axId val="1798252240"/>
        <c:scaling>
          <c:orientation val="minMax"/>
        </c:scaling>
        <c:delete val="0"/>
        <c:axPos val="b"/>
        <c:majorGridlines>
          <c:spPr>
            <a:ln w="9525" cap="flat" cmpd="sng" algn="ctr">
              <a:solidFill>
                <a:schemeClr val="tx1">
                  <a:lumMod val="15000"/>
                  <a:lumOff val="85000"/>
                </a:schemeClr>
              </a:solidFill>
              <a:round/>
            </a:ln>
            <a:effectLst/>
          </c:spPr>
        </c:majorGridlines>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25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K$13"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2.png"/><Relationship Id="rId7" Type="http://schemas.openxmlformats.org/officeDocument/2006/relationships/chart" Target="../charts/chart2.xml"/><Relationship Id="rId12"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image" Target="../media/image4.png"/><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xdr:col>
      <xdr:colOff>556260</xdr:colOff>
      <xdr:row>2</xdr:row>
      <xdr:rowOff>1</xdr:rowOff>
    </xdr:from>
    <xdr:to>
      <xdr:col>8</xdr:col>
      <xdr:colOff>601980</xdr:colOff>
      <xdr:row>4</xdr:row>
      <xdr:rowOff>7620</xdr:rowOff>
    </xdr:to>
    <mc:AlternateContent xmlns:mc="http://schemas.openxmlformats.org/markup-compatibility/2006">
      <mc:Choice xmlns:a14="http://schemas.microsoft.com/office/drawing/2010/main" Requires="a14">
        <xdr:graphicFrame macro="">
          <xdr:nvGraphicFramePr>
            <xdr:cNvPr id="137" name="Quarter">
              <a:extLst>
                <a:ext uri="{FF2B5EF4-FFF2-40B4-BE49-F238E27FC236}">
                  <a16:creationId xmlns:a16="http://schemas.microsoft.com/office/drawing/2014/main" id="{135CDFA8-9FE8-45C7-BD3E-3A5926B67CF9}"/>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3604260" y="365761"/>
              <a:ext cx="1874520" cy="3733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91500</xdr:colOff>
      <xdr:row>14</xdr:row>
      <xdr:rowOff>99060</xdr:rowOff>
    </xdr:from>
    <xdr:to>
      <xdr:col>8</xdr:col>
      <xdr:colOff>388680</xdr:colOff>
      <xdr:row>28</xdr:row>
      <xdr:rowOff>7620</xdr:rowOff>
    </xdr:to>
    <xdr:sp macro="" textlink="">
      <xdr:nvSpPr>
        <xdr:cNvPr id="12" name="Rectangle: Rounded Corners 11">
          <a:extLst>
            <a:ext uri="{FF2B5EF4-FFF2-40B4-BE49-F238E27FC236}">
              <a16:creationId xmlns:a16="http://schemas.microsoft.com/office/drawing/2014/main" id="{52C721D1-6145-43B2-86F4-BE7D5268DF7B}"/>
            </a:ext>
          </a:extLst>
        </xdr:cNvPr>
        <xdr:cNvSpPr/>
      </xdr:nvSpPr>
      <xdr:spPr>
        <a:xfrm>
          <a:off x="91500" y="2659380"/>
          <a:ext cx="5173980" cy="246888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53340</xdr:colOff>
      <xdr:row>1</xdr:row>
      <xdr:rowOff>160020</xdr:rowOff>
    </xdr:from>
    <xdr:to>
      <xdr:col>19</xdr:col>
      <xdr:colOff>45720</xdr:colOff>
      <xdr:row>4</xdr:row>
      <xdr:rowOff>7620</xdr:rowOff>
    </xdr:to>
    <mc:AlternateContent xmlns:mc="http://schemas.openxmlformats.org/markup-compatibility/2006">
      <mc:Choice xmlns:a14="http://schemas.microsoft.com/office/drawing/2010/main" Requires="a14">
        <xdr:graphicFrame macro="">
          <xdr:nvGraphicFramePr>
            <xdr:cNvPr id="93" name="Month Name">
              <a:extLst>
                <a:ext uri="{FF2B5EF4-FFF2-40B4-BE49-F238E27FC236}">
                  <a16:creationId xmlns:a16="http://schemas.microsoft.com/office/drawing/2014/main" id="{00000000-0008-0000-0200-00005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6149340" y="342900"/>
              <a:ext cx="547878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45720</xdr:colOff>
      <xdr:row>0</xdr:row>
      <xdr:rowOff>60960</xdr:rowOff>
    </xdr:from>
    <xdr:to>
      <xdr:col>6</xdr:col>
      <xdr:colOff>259080</xdr:colOff>
      <xdr:row>2</xdr:row>
      <xdr:rowOff>22860</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45720" y="60960"/>
          <a:ext cx="38709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Adventure</a:t>
          </a:r>
          <a:r>
            <a:rPr lang="en-IN" sz="1400" b="1" baseline="0"/>
            <a:t> Analytics Dashboard</a:t>
          </a:r>
          <a:endParaRPr lang="en-IN" sz="1400" b="1"/>
        </a:p>
      </xdr:txBody>
    </xdr:sp>
    <xdr:clientData/>
  </xdr:twoCellAnchor>
  <xdr:twoCellAnchor editAs="oneCell">
    <xdr:from>
      <xdr:col>0</xdr:col>
      <xdr:colOff>381001</xdr:colOff>
      <xdr:row>0</xdr:row>
      <xdr:rowOff>83821</xdr:rowOff>
    </xdr:from>
    <xdr:to>
      <xdr:col>1</xdr:col>
      <xdr:colOff>45720</xdr:colOff>
      <xdr:row>1</xdr:row>
      <xdr:rowOff>175260</xdr:rowOff>
    </xdr:to>
    <xdr:pic>
      <xdr:nvPicPr>
        <xdr:cNvPr id="60" name="Picture 59">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1" y="83821"/>
          <a:ext cx="274319" cy="274319"/>
        </a:xfrm>
        <a:prstGeom prst="rect">
          <a:avLst/>
        </a:prstGeom>
      </xdr:spPr>
    </xdr:pic>
    <xdr:clientData/>
  </xdr:twoCellAnchor>
  <xdr:twoCellAnchor editAs="oneCell">
    <xdr:from>
      <xdr:col>0</xdr:col>
      <xdr:colOff>7620</xdr:colOff>
      <xdr:row>1</xdr:row>
      <xdr:rowOff>167640</xdr:rowOff>
    </xdr:from>
    <xdr:to>
      <xdr:col>5</xdr:col>
      <xdr:colOff>11430</xdr:colOff>
      <xdr:row>4</xdr:row>
      <xdr:rowOff>15240</xdr:rowOff>
    </xdr:to>
    <mc:AlternateContent xmlns:mc="http://schemas.openxmlformats.org/markup-compatibility/2006">
      <mc:Choice xmlns:a14="http://schemas.microsoft.com/office/drawing/2010/main" Requires="a14">
        <xdr:graphicFrame macro="">
          <xdr:nvGraphicFramePr>
            <xdr:cNvPr id="69" name="Year">
              <a:extLst>
                <a:ext uri="{FF2B5EF4-FFF2-40B4-BE49-F238E27FC236}">
                  <a16:creationId xmlns:a16="http://schemas.microsoft.com/office/drawing/2014/main" id="{00000000-0008-0000-0200-000045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620" y="350520"/>
              <a:ext cx="305181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518160</xdr:colOff>
      <xdr:row>4</xdr:row>
      <xdr:rowOff>60960</xdr:rowOff>
    </xdr:from>
    <xdr:to>
      <xdr:col>16</xdr:col>
      <xdr:colOff>342900</xdr:colOff>
      <xdr:row>14</xdr:row>
      <xdr:rowOff>0</xdr:rowOff>
    </xdr:to>
    <xdr:grpSp>
      <xdr:nvGrpSpPr>
        <xdr:cNvPr id="1030" name="Group 1029">
          <a:extLst>
            <a:ext uri="{FF2B5EF4-FFF2-40B4-BE49-F238E27FC236}">
              <a16:creationId xmlns:a16="http://schemas.microsoft.com/office/drawing/2014/main" id="{00000000-0008-0000-0200-000006040000}"/>
            </a:ext>
          </a:extLst>
        </xdr:cNvPr>
        <xdr:cNvGrpSpPr/>
      </xdr:nvGrpSpPr>
      <xdr:grpSpPr>
        <a:xfrm>
          <a:off x="5394960" y="792480"/>
          <a:ext cx="4701540" cy="1767840"/>
          <a:chOff x="9380220" y="60960"/>
          <a:chExt cx="4701540" cy="1767840"/>
        </a:xfrm>
      </xdr:grpSpPr>
      <xdr:grpSp>
        <xdr:nvGrpSpPr>
          <xdr:cNvPr id="1028" name="Group 1027">
            <a:extLst>
              <a:ext uri="{FF2B5EF4-FFF2-40B4-BE49-F238E27FC236}">
                <a16:creationId xmlns:a16="http://schemas.microsoft.com/office/drawing/2014/main" id="{00000000-0008-0000-0200-000004040000}"/>
              </a:ext>
            </a:extLst>
          </xdr:cNvPr>
          <xdr:cNvGrpSpPr/>
        </xdr:nvGrpSpPr>
        <xdr:grpSpPr>
          <a:xfrm>
            <a:off x="9380220" y="76200"/>
            <a:ext cx="4701540" cy="1752600"/>
            <a:chOff x="9380220" y="76200"/>
            <a:chExt cx="4701540" cy="1752600"/>
          </a:xfrm>
        </xdr:grpSpPr>
        <xdr:sp macro="" textlink="">
          <xdr:nvSpPr>
            <xdr:cNvPr id="52" name="Rectangle: Rounded Corners 51">
              <a:extLst>
                <a:ext uri="{FF2B5EF4-FFF2-40B4-BE49-F238E27FC236}">
                  <a16:creationId xmlns:a16="http://schemas.microsoft.com/office/drawing/2014/main" id="{00000000-0008-0000-0200-000034000000}"/>
                </a:ext>
              </a:extLst>
            </xdr:cNvPr>
            <xdr:cNvSpPr/>
          </xdr:nvSpPr>
          <xdr:spPr>
            <a:xfrm>
              <a:off x="9380220" y="76200"/>
              <a:ext cx="4701540" cy="175260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9418320" y="449580"/>
                  <a:ext cx="632460" cy="243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mc:Choice>
          <mc:Fallback/>
        </mc:AlternateContent>
        <mc:AlternateContent xmlns:mc="http://schemas.openxmlformats.org/markup-compatibility/2006">
          <mc:Choice xmlns:a14="http://schemas.microsoft.com/office/drawing/2010/main" Requires="a14">
            <xdr:sp macro="" textlink="">
              <xdr:nvSpPr>
                <xdr:cNvPr id="1035" name="Option Butto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9433560" y="868680"/>
                  <a:ext cx="624840" cy="251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mc:Choice>
          <mc:Fallback/>
        </mc:AlternateContent>
        <xdr:graphicFrame macro="">
          <xdr:nvGraphicFramePr>
            <xdr:cNvPr id="57" name="Chart 56">
              <a:extLst>
                <a:ext uri="{FF2B5EF4-FFF2-40B4-BE49-F238E27FC236}">
                  <a16:creationId xmlns:a16="http://schemas.microsoft.com/office/drawing/2014/main" id="{00000000-0008-0000-0200-000039000000}"/>
                </a:ext>
              </a:extLst>
            </xdr:cNvPr>
            <xdr:cNvGraphicFramePr>
              <a:graphicFrameLocks/>
            </xdr:cNvGraphicFramePr>
          </xdr:nvGraphicFramePr>
          <xdr:xfrm>
            <a:off x="10066020" y="198120"/>
            <a:ext cx="3749040" cy="1592580"/>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Analysis!O24">
        <xdr:nvSpPr>
          <xdr:cNvPr id="1025" name="TextBox 1024">
            <a:extLst>
              <a:ext uri="{FF2B5EF4-FFF2-40B4-BE49-F238E27FC236}">
                <a16:creationId xmlns:a16="http://schemas.microsoft.com/office/drawing/2014/main" id="{00000000-0008-0000-0200-000001040000}"/>
              </a:ext>
            </a:extLst>
          </xdr:cNvPr>
          <xdr:cNvSpPr txBox="1"/>
        </xdr:nvSpPr>
        <xdr:spPr>
          <a:xfrm>
            <a:off x="10690860" y="60960"/>
            <a:ext cx="8534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686EB3-AF0E-4476-B0B7-1AC510895638}" type="TxLink">
              <a:rPr lang="en-US" sz="1100" b="1" i="0" u="none" strike="noStrike">
                <a:ln>
                  <a:solidFill>
                    <a:schemeClr val="accent2">
                      <a:lumMod val="75000"/>
                    </a:schemeClr>
                  </a:solidFill>
                </a:ln>
                <a:solidFill>
                  <a:schemeClr val="accent2">
                    <a:lumMod val="75000"/>
                  </a:schemeClr>
                </a:solidFill>
                <a:latin typeface="Calibri"/>
                <a:ea typeface="Calibri"/>
                <a:cs typeface="Calibri"/>
              </a:rPr>
              <a:pPr/>
              <a:t>67.07%</a:t>
            </a:fld>
            <a:endParaRPr lang="en-IN" sz="1100" b="1">
              <a:ln>
                <a:solidFill>
                  <a:schemeClr val="accent2">
                    <a:lumMod val="75000"/>
                  </a:schemeClr>
                </a:solidFill>
              </a:ln>
              <a:solidFill>
                <a:schemeClr val="accent2">
                  <a:lumMod val="75000"/>
                </a:schemeClr>
              </a:solidFill>
            </a:endParaRPr>
          </a:p>
        </xdr:txBody>
      </xdr:sp>
      <xdr:sp macro="" textlink="Analysis!O24">
        <xdr:nvSpPr>
          <xdr:cNvPr id="76" name="TextBox 75">
            <a:extLst>
              <a:ext uri="{FF2B5EF4-FFF2-40B4-BE49-F238E27FC236}">
                <a16:creationId xmlns:a16="http://schemas.microsoft.com/office/drawing/2014/main" id="{00000000-0008-0000-0200-00004C000000}"/>
              </a:ext>
            </a:extLst>
          </xdr:cNvPr>
          <xdr:cNvSpPr txBox="1"/>
        </xdr:nvSpPr>
        <xdr:spPr>
          <a:xfrm>
            <a:off x="10721340" y="60960"/>
            <a:ext cx="257556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900" b="0"/>
              <a:t>Contribution</a:t>
            </a:r>
            <a:r>
              <a:rPr lang="en-IN" sz="900" b="0" baseline="0"/>
              <a:t> of highlighted years in </a:t>
            </a:r>
          </a:p>
          <a:p>
            <a:pPr algn="r"/>
            <a:endParaRPr lang="en-IN" sz="900" b="0" baseline="0"/>
          </a:p>
          <a:p>
            <a:pPr algn="r"/>
            <a:endParaRPr lang="en-IN" sz="900" b="0"/>
          </a:p>
        </xdr:txBody>
      </xdr:sp>
    </xdr:grpSp>
    <xdr:clientData/>
  </xdr:twoCellAnchor>
  <xdr:twoCellAnchor>
    <xdr:from>
      <xdr:col>0</xdr:col>
      <xdr:colOff>38100</xdr:colOff>
      <xdr:row>4</xdr:row>
      <xdr:rowOff>60960</xdr:rowOff>
    </xdr:from>
    <xdr:to>
      <xdr:col>8</xdr:col>
      <xdr:colOff>388680</xdr:colOff>
      <xdr:row>14</xdr:row>
      <xdr:rowOff>0</xdr:rowOff>
    </xdr:to>
    <xdr:grpSp>
      <xdr:nvGrpSpPr>
        <xdr:cNvPr id="1026" name="Group 1025">
          <a:extLst>
            <a:ext uri="{FF2B5EF4-FFF2-40B4-BE49-F238E27FC236}">
              <a16:creationId xmlns:a16="http://schemas.microsoft.com/office/drawing/2014/main" id="{00000000-0008-0000-0200-000002040000}"/>
            </a:ext>
          </a:extLst>
        </xdr:cNvPr>
        <xdr:cNvGrpSpPr/>
      </xdr:nvGrpSpPr>
      <xdr:grpSpPr>
        <a:xfrm>
          <a:off x="38100" y="792480"/>
          <a:ext cx="5227380" cy="1767840"/>
          <a:chOff x="3977640" y="60960"/>
          <a:chExt cx="5227380" cy="1767840"/>
        </a:xfrm>
      </xdr:grpSpPr>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4183380" y="60960"/>
            <a:ext cx="4701540" cy="176784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3977640" y="563880"/>
            <a:ext cx="1044000" cy="1008000"/>
          </a:xfrm>
          <a:prstGeom prst="roundRect">
            <a:avLst/>
          </a:prstGeom>
          <a:solidFill>
            <a:schemeClr val="accent5">
              <a:lumMod val="75000"/>
            </a:schemeClr>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5372100" y="563880"/>
            <a:ext cx="1044000" cy="1008000"/>
          </a:xfrm>
          <a:prstGeom prst="roundRect">
            <a:avLst/>
          </a:prstGeom>
          <a:solidFill>
            <a:schemeClr val="accent5">
              <a:lumMod val="75000"/>
            </a:schemeClr>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6762750" y="563880"/>
            <a:ext cx="1044000" cy="1008000"/>
          </a:xfrm>
          <a:prstGeom prst="roundRect">
            <a:avLst/>
          </a:prstGeom>
          <a:solidFill>
            <a:schemeClr val="accent5">
              <a:lumMod val="75000"/>
            </a:schemeClr>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8161020" y="563880"/>
            <a:ext cx="1044000" cy="1008000"/>
          </a:xfrm>
          <a:prstGeom prst="roundRect">
            <a:avLst/>
          </a:prstGeom>
          <a:solidFill>
            <a:schemeClr val="accent5">
              <a:lumMod val="75000"/>
            </a:schemeClr>
          </a:solidFill>
          <a:ln>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 name="Oval 6">
            <a:extLst>
              <a:ext uri="{FF2B5EF4-FFF2-40B4-BE49-F238E27FC236}">
                <a16:creationId xmlns:a16="http://schemas.microsoft.com/office/drawing/2014/main" id="{00000000-0008-0000-0200-000007000000}"/>
              </a:ext>
            </a:extLst>
          </xdr:cNvPr>
          <xdr:cNvSpPr/>
        </xdr:nvSpPr>
        <xdr:spPr>
          <a:xfrm>
            <a:off x="4316760" y="396240"/>
            <a:ext cx="365760" cy="350520"/>
          </a:xfrm>
          <a:prstGeom prst="ellips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Oval 7">
            <a:extLst>
              <a:ext uri="{FF2B5EF4-FFF2-40B4-BE49-F238E27FC236}">
                <a16:creationId xmlns:a16="http://schemas.microsoft.com/office/drawing/2014/main" id="{00000000-0008-0000-0200-000008000000}"/>
              </a:ext>
            </a:extLst>
          </xdr:cNvPr>
          <xdr:cNvSpPr/>
        </xdr:nvSpPr>
        <xdr:spPr>
          <a:xfrm>
            <a:off x="5711220" y="411480"/>
            <a:ext cx="365760" cy="350520"/>
          </a:xfrm>
          <a:prstGeom prst="ellips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Oval 8">
            <a:extLst>
              <a:ext uri="{FF2B5EF4-FFF2-40B4-BE49-F238E27FC236}">
                <a16:creationId xmlns:a16="http://schemas.microsoft.com/office/drawing/2014/main" id="{00000000-0008-0000-0200-000009000000}"/>
              </a:ext>
            </a:extLst>
          </xdr:cNvPr>
          <xdr:cNvSpPr/>
        </xdr:nvSpPr>
        <xdr:spPr>
          <a:xfrm>
            <a:off x="8500140" y="426720"/>
            <a:ext cx="365760" cy="350520"/>
          </a:xfrm>
          <a:prstGeom prst="ellips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Oval 9">
            <a:extLst>
              <a:ext uri="{FF2B5EF4-FFF2-40B4-BE49-F238E27FC236}">
                <a16:creationId xmlns:a16="http://schemas.microsoft.com/office/drawing/2014/main" id="{00000000-0008-0000-0200-00000A000000}"/>
              </a:ext>
            </a:extLst>
          </xdr:cNvPr>
          <xdr:cNvSpPr/>
        </xdr:nvSpPr>
        <xdr:spPr>
          <a:xfrm>
            <a:off x="7105680" y="434340"/>
            <a:ext cx="365760" cy="350520"/>
          </a:xfrm>
          <a:prstGeom prst="ellips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053870" y="77724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solidFill>
                  <a:schemeClr val="bg1"/>
                </a:solidFill>
              </a:rPr>
              <a:t>Revenue</a:t>
            </a:r>
            <a:endParaRPr lang="en-IN" sz="1100" b="0">
              <a:solidFill>
                <a:schemeClr val="bg1"/>
              </a:solidFill>
            </a:endParaRPr>
          </a:p>
        </xdr:txBody>
      </xdr:sp>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8214390" y="777240"/>
            <a:ext cx="9372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100" b="0" baseline="0">
                <a:solidFill>
                  <a:schemeClr val="bg1"/>
                </a:solidFill>
                <a:latin typeface="+mn-lt"/>
                <a:ea typeface="+mn-ea"/>
                <a:cs typeface="+mn-cs"/>
              </a:rPr>
              <a:t>Profit</a:t>
            </a:r>
            <a:r>
              <a:rPr lang="en-IN" sz="1100" b="0" baseline="0">
                <a:solidFill>
                  <a:schemeClr val="tx1"/>
                </a:solidFill>
                <a:latin typeface="+mn-lt"/>
                <a:ea typeface="+mn-ea"/>
                <a:cs typeface="+mn-cs"/>
              </a:rPr>
              <a:t> </a:t>
            </a:r>
            <a:r>
              <a:rPr lang="en-IN" sz="1100" b="0" baseline="0">
                <a:solidFill>
                  <a:schemeClr val="bg1"/>
                </a:solidFill>
                <a:latin typeface="+mn-lt"/>
                <a:ea typeface="+mn-ea"/>
                <a:cs typeface="+mn-cs"/>
              </a:rPr>
              <a:t>Margin</a:t>
            </a:r>
          </a:p>
          <a:p>
            <a:pPr marL="0" indent="0" algn="ctr"/>
            <a:endParaRPr lang="en-IN" sz="1100" b="0" baseline="0">
              <a:solidFill>
                <a:schemeClr val="tx1"/>
              </a:solidFill>
              <a:latin typeface="+mn-lt"/>
              <a:ea typeface="+mn-ea"/>
              <a:cs typeface="+mn-cs"/>
            </a:endParaRPr>
          </a:p>
        </xdr:txBody>
      </xdr: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804690" y="792480"/>
            <a:ext cx="9601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100" b="0" baseline="0">
                <a:solidFill>
                  <a:schemeClr val="bg1"/>
                </a:solidFill>
                <a:latin typeface="+mn-lt"/>
                <a:ea typeface="+mn-ea"/>
                <a:cs typeface="+mn-cs"/>
              </a:rPr>
              <a:t>Transactions</a:t>
            </a:r>
          </a:p>
        </xdr:txBody>
      </xdr:sp>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5444520" y="784860"/>
            <a:ext cx="89916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100" b="0" baseline="0">
                <a:solidFill>
                  <a:schemeClr val="bg1"/>
                </a:solidFill>
                <a:latin typeface="+mn-lt"/>
                <a:ea typeface="+mn-ea"/>
                <a:cs typeface="+mn-cs"/>
              </a:rPr>
              <a:t>Profit</a:t>
            </a:r>
          </a:p>
        </xdr:txBody>
      </xdr:sp>
      <xdr:sp macro="" textlink="Analysis!E2">
        <xdr:nvSpPr>
          <xdr:cNvPr id="34" name="TextBox 33">
            <a:extLst>
              <a:ext uri="{FF2B5EF4-FFF2-40B4-BE49-F238E27FC236}">
                <a16:creationId xmlns:a16="http://schemas.microsoft.com/office/drawing/2014/main" id="{00000000-0008-0000-0200-000022000000}"/>
              </a:ext>
            </a:extLst>
          </xdr:cNvPr>
          <xdr:cNvSpPr txBox="1"/>
        </xdr:nvSpPr>
        <xdr:spPr>
          <a:xfrm>
            <a:off x="4053870" y="98298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3A8F8DA-96D5-4215-8420-6A339140CDB8}" type="TxLink">
              <a:rPr lang="en-US" sz="1100" b="1" i="0" u="none" strike="noStrike">
                <a:solidFill>
                  <a:schemeClr val="bg1"/>
                </a:solidFill>
                <a:latin typeface="Calibri"/>
                <a:ea typeface="Calibri"/>
                <a:cs typeface="Calibri"/>
              </a:rPr>
              <a:pPr algn="ctr"/>
              <a:t>307.1M</a:t>
            </a:fld>
            <a:endParaRPr lang="en-IN" sz="1100" b="1">
              <a:solidFill>
                <a:schemeClr val="bg1"/>
              </a:solidFill>
            </a:endParaRPr>
          </a:p>
        </xdr:txBody>
      </xdr:sp>
      <xdr:sp macro="" textlink="Analysis!G2">
        <xdr:nvSpPr>
          <xdr:cNvPr id="35" name="TextBox 34">
            <a:extLst>
              <a:ext uri="{FF2B5EF4-FFF2-40B4-BE49-F238E27FC236}">
                <a16:creationId xmlns:a16="http://schemas.microsoft.com/office/drawing/2014/main" id="{00000000-0008-0000-0200-000023000000}"/>
              </a:ext>
            </a:extLst>
          </xdr:cNvPr>
          <xdr:cNvSpPr txBox="1"/>
        </xdr:nvSpPr>
        <xdr:spPr>
          <a:xfrm>
            <a:off x="8214390" y="998220"/>
            <a:ext cx="9372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042195C-5BE8-45D1-B7BC-D6B6CFB37B45}" type="TxLink">
              <a:rPr lang="en-US" sz="1100" b="1" i="0" u="none" strike="noStrike">
                <a:solidFill>
                  <a:schemeClr val="bg1"/>
                </a:solidFill>
                <a:latin typeface="Calibri"/>
                <a:ea typeface="Calibri"/>
                <a:cs typeface="Calibri"/>
              </a:rPr>
              <a:pPr marL="0" indent="0" algn="ctr"/>
              <a:t>41.12%</a:t>
            </a:fld>
            <a:endParaRPr lang="en-IN" sz="1100" b="1" i="0" u="none" strike="noStrike">
              <a:solidFill>
                <a:schemeClr val="bg1"/>
              </a:solidFill>
              <a:latin typeface="Calibri"/>
              <a:ea typeface="Calibri"/>
              <a:cs typeface="Calibri"/>
            </a:endParaRPr>
          </a:p>
        </xdr:txBody>
      </xdr:sp>
      <xdr:sp macro="" textlink="Analysis!A2">
        <xdr:nvSpPr>
          <xdr:cNvPr id="36" name="TextBox 35">
            <a:extLst>
              <a:ext uri="{FF2B5EF4-FFF2-40B4-BE49-F238E27FC236}">
                <a16:creationId xmlns:a16="http://schemas.microsoft.com/office/drawing/2014/main" id="{00000000-0008-0000-0200-000024000000}"/>
              </a:ext>
            </a:extLst>
          </xdr:cNvPr>
          <xdr:cNvSpPr txBox="1"/>
        </xdr:nvSpPr>
        <xdr:spPr>
          <a:xfrm>
            <a:off x="6838980" y="990600"/>
            <a:ext cx="8915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0F303BD-2BDD-40E6-8C5A-C9A79BF740DB}" type="TxLink">
              <a:rPr lang="en-US" sz="1100" b="1" i="0" u="none" strike="noStrike">
                <a:solidFill>
                  <a:schemeClr val="bg1"/>
                </a:solidFill>
                <a:latin typeface="Calibri"/>
                <a:ea typeface="Calibri"/>
                <a:cs typeface="Calibri"/>
              </a:rPr>
              <a:pPr marL="0" indent="0" algn="ctr"/>
              <a:t>60.4K</a:t>
            </a:fld>
            <a:endParaRPr lang="en-IN" sz="1100" b="1" i="0" u="none" strike="noStrike">
              <a:solidFill>
                <a:schemeClr val="bg1"/>
              </a:solidFill>
              <a:latin typeface="Calibri"/>
              <a:ea typeface="Calibri"/>
              <a:cs typeface="Calibri"/>
            </a:endParaRPr>
          </a:p>
        </xdr:txBody>
      </xdr:sp>
      <xdr:sp macro="" textlink="Analysis!B2">
        <xdr:nvSpPr>
          <xdr:cNvPr id="37" name="TextBox 36">
            <a:extLst>
              <a:ext uri="{FF2B5EF4-FFF2-40B4-BE49-F238E27FC236}">
                <a16:creationId xmlns:a16="http://schemas.microsoft.com/office/drawing/2014/main" id="{00000000-0008-0000-0200-000025000000}"/>
              </a:ext>
            </a:extLst>
          </xdr:cNvPr>
          <xdr:cNvSpPr txBox="1"/>
        </xdr:nvSpPr>
        <xdr:spPr>
          <a:xfrm>
            <a:off x="5444520" y="982980"/>
            <a:ext cx="89916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035B77F-BC1D-40BE-9E4D-DA1204542290}" type="TxLink">
              <a:rPr lang="en-US" sz="1100" b="1" i="0" u="none" strike="noStrike">
                <a:solidFill>
                  <a:schemeClr val="bg1"/>
                </a:solidFill>
                <a:latin typeface="Calibri"/>
                <a:ea typeface="Calibri"/>
                <a:cs typeface="Calibri"/>
              </a:rPr>
              <a:pPr marL="0" indent="0" algn="ctr"/>
              <a:t>126.3M</a:t>
            </a:fld>
            <a:endParaRPr lang="en-IN" sz="1100" b="1" i="0" u="none" strike="noStrike">
              <a:solidFill>
                <a:schemeClr val="bg1"/>
              </a:solidFill>
              <a:latin typeface="Calibri"/>
              <a:ea typeface="Calibri"/>
              <a:cs typeface="Calibri"/>
            </a:endParaRPr>
          </a:p>
        </xdr:txBody>
      </xdr:sp>
      <xdr:pic>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78070" y="472441"/>
            <a:ext cx="220980" cy="220980"/>
          </a:xfrm>
          <a:prstGeom prst="rect">
            <a:avLst/>
          </a:prstGeom>
        </xdr:spPr>
      </xdr:pic>
      <xdr:pic>
        <xdr:nvPicPr>
          <xdr:cNvPr id="43" name="Picture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564247" y="471114"/>
            <a:ext cx="237546" cy="237546"/>
          </a:xfrm>
          <a:prstGeom prst="rect">
            <a:avLst/>
          </a:prstGeom>
        </xdr:spPr>
      </xdr:pic>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381530" y="449580"/>
            <a:ext cx="236220" cy="236220"/>
          </a:xfrm>
          <a:prstGeom prst="rect">
            <a:avLst/>
          </a:prstGeom>
        </xdr:spPr>
      </xdr:pic>
      <xdr:sp macro="" textlink="Analysis!C13">
        <xdr:nvSpPr>
          <xdr:cNvPr id="77" name="TextBox 76">
            <a:extLst>
              <a:ext uri="{FF2B5EF4-FFF2-40B4-BE49-F238E27FC236}">
                <a16:creationId xmlns:a16="http://schemas.microsoft.com/office/drawing/2014/main" id="{00000000-0008-0000-0200-00004D000000}"/>
              </a:ext>
            </a:extLst>
          </xdr:cNvPr>
          <xdr:cNvSpPr txBox="1"/>
        </xdr:nvSpPr>
        <xdr:spPr>
          <a:xfrm>
            <a:off x="4156740" y="1295400"/>
            <a:ext cx="685800" cy="228600"/>
          </a:xfrm>
          <a:prstGeom prst="rect">
            <a:avLst/>
          </a:prstGeom>
          <a:solidFill>
            <a:schemeClr val="accent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BF22F0F-6334-4019-9907-97AC66F40B4A}" type="TxLink">
              <a:rPr lang="en-US" sz="1100" b="0" i="0" u="none" strike="noStrike">
                <a:solidFill>
                  <a:schemeClr val="bg1"/>
                </a:solidFill>
                <a:latin typeface="Calibri"/>
                <a:ea typeface="Calibri"/>
                <a:cs typeface="Calibri"/>
              </a:rPr>
              <a:pPr marL="0" indent="0" algn="ctr"/>
              <a:t>0%</a:t>
            </a:fld>
            <a:endParaRPr lang="en-IN" sz="1100" b="1" i="0" u="none" strike="noStrike">
              <a:solidFill>
                <a:schemeClr val="bg1"/>
              </a:solidFill>
              <a:latin typeface="Calibri"/>
              <a:ea typeface="Calibri"/>
              <a:cs typeface="Calibri"/>
            </a:endParaRPr>
          </a:p>
        </xdr:txBody>
      </xdr:sp>
      <xdr:sp macro="" textlink="Analysis!D13">
        <xdr:nvSpPr>
          <xdr:cNvPr id="78" name="TextBox 77">
            <a:extLst>
              <a:ext uri="{FF2B5EF4-FFF2-40B4-BE49-F238E27FC236}">
                <a16:creationId xmlns:a16="http://schemas.microsoft.com/office/drawing/2014/main" id="{00000000-0008-0000-0200-00004E000000}"/>
              </a:ext>
            </a:extLst>
          </xdr:cNvPr>
          <xdr:cNvSpPr txBox="1"/>
        </xdr:nvSpPr>
        <xdr:spPr>
          <a:xfrm>
            <a:off x="5520720" y="1295400"/>
            <a:ext cx="746760" cy="213360"/>
          </a:xfrm>
          <a:prstGeom prst="rect">
            <a:avLst/>
          </a:prstGeom>
          <a:solidFill>
            <a:schemeClr val="accent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3430F13-A7E2-4E73-9843-81C5E3C36010}" type="TxLink">
              <a:rPr lang="en-US" sz="1100" b="0" i="0" u="none" strike="noStrike">
                <a:solidFill>
                  <a:schemeClr val="bg1"/>
                </a:solidFill>
                <a:latin typeface="Calibri"/>
                <a:ea typeface="Calibri"/>
                <a:cs typeface="Calibri"/>
              </a:rPr>
              <a:pPr marL="0" indent="0" algn="ctr"/>
              <a:t>0%</a:t>
            </a:fld>
            <a:endParaRPr lang="en-IN" sz="1100" b="1" i="0" u="none" strike="noStrike">
              <a:solidFill>
                <a:schemeClr val="bg1"/>
              </a:solidFill>
              <a:latin typeface="Calibri"/>
              <a:ea typeface="Calibri"/>
              <a:cs typeface="Calibri"/>
            </a:endParaRPr>
          </a:p>
        </xdr:txBody>
      </xdr:sp>
      <xdr:sp macro="" textlink="Analysis!E13">
        <xdr:nvSpPr>
          <xdr:cNvPr id="79" name="TextBox 78">
            <a:extLst>
              <a:ext uri="{FF2B5EF4-FFF2-40B4-BE49-F238E27FC236}">
                <a16:creationId xmlns:a16="http://schemas.microsoft.com/office/drawing/2014/main" id="{00000000-0008-0000-0200-00004F000000}"/>
              </a:ext>
            </a:extLst>
          </xdr:cNvPr>
          <xdr:cNvSpPr txBox="1"/>
        </xdr:nvSpPr>
        <xdr:spPr>
          <a:xfrm>
            <a:off x="8328690" y="1295400"/>
            <a:ext cx="708660" cy="205740"/>
          </a:xfrm>
          <a:prstGeom prst="rect">
            <a:avLst/>
          </a:prstGeom>
          <a:solidFill>
            <a:schemeClr val="accent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CAA972-6AF2-463C-BFB4-B8E53AD821F5}" type="TxLink">
              <a:rPr lang="en-US" sz="1100" b="0" i="0" u="none" strike="noStrike">
                <a:solidFill>
                  <a:schemeClr val="bg1"/>
                </a:solidFill>
                <a:latin typeface="Calibri"/>
                <a:ea typeface="Calibri"/>
                <a:cs typeface="Calibri"/>
              </a:rPr>
              <a:pPr marL="0" indent="0" algn="ctr"/>
              <a:t>0%</a:t>
            </a:fld>
            <a:endParaRPr lang="en-IN" sz="1100" b="1" i="0" u="none" strike="noStrike">
              <a:solidFill>
                <a:schemeClr val="bg1"/>
              </a:solidFill>
              <a:latin typeface="Calibri"/>
              <a:ea typeface="Calibri"/>
              <a:cs typeface="Calibri"/>
            </a:endParaRPr>
          </a:p>
        </xdr:txBody>
      </xdr:sp>
      <xdr:sp macro="" textlink="Analysis!B13">
        <xdr:nvSpPr>
          <xdr:cNvPr id="80" name="TextBox 79">
            <a:extLst>
              <a:ext uri="{FF2B5EF4-FFF2-40B4-BE49-F238E27FC236}">
                <a16:creationId xmlns:a16="http://schemas.microsoft.com/office/drawing/2014/main" id="{00000000-0008-0000-0200-000050000000}"/>
              </a:ext>
            </a:extLst>
          </xdr:cNvPr>
          <xdr:cNvSpPr txBox="1"/>
        </xdr:nvSpPr>
        <xdr:spPr>
          <a:xfrm>
            <a:off x="6899940" y="1303020"/>
            <a:ext cx="769620" cy="213360"/>
          </a:xfrm>
          <a:prstGeom prst="rect">
            <a:avLst/>
          </a:prstGeom>
          <a:solidFill>
            <a:schemeClr val="accent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04B4B10-A4E1-4128-88C3-7E06A5698715}" type="TxLink">
              <a:rPr lang="en-US" sz="1100" b="0" i="0" u="none" strike="noStrike">
                <a:solidFill>
                  <a:schemeClr val="bg1"/>
                </a:solidFill>
                <a:latin typeface="Calibri"/>
                <a:ea typeface="Calibri"/>
                <a:cs typeface="Calibri"/>
              </a:rPr>
              <a:pPr marL="0" indent="0" algn="ctr"/>
              <a:t>0%</a:t>
            </a:fld>
            <a:endParaRPr lang="en-IN" sz="1100" b="1" i="0" u="none" strike="noStrike">
              <a:solidFill>
                <a:schemeClr val="bg1"/>
              </a:solidFill>
              <a:latin typeface="Calibri"/>
              <a:ea typeface="Calibri"/>
              <a:cs typeface="Calibri"/>
            </a:endParaRPr>
          </a:p>
        </xdr:txBody>
      </xdr:sp>
    </xdr:grpSp>
    <xdr:clientData/>
  </xdr:twoCellAnchor>
  <xdr:twoCellAnchor>
    <xdr:from>
      <xdr:col>0</xdr:col>
      <xdr:colOff>0</xdr:colOff>
      <xdr:row>2</xdr:row>
      <xdr:rowOff>38100</xdr:rowOff>
    </xdr:from>
    <xdr:to>
      <xdr:col>23</xdr:col>
      <xdr:colOff>381000</xdr:colOff>
      <xdr:row>4</xdr:row>
      <xdr:rowOff>6060</xdr:rowOff>
    </xdr:to>
    <xdr:sp macro="" textlink="">
      <xdr:nvSpPr>
        <xdr:cNvPr id="1041" name="Rectangle 1040">
          <a:extLst>
            <a:ext uri="{FF2B5EF4-FFF2-40B4-BE49-F238E27FC236}">
              <a16:creationId xmlns:a16="http://schemas.microsoft.com/office/drawing/2014/main" id="{00000000-0008-0000-0200-000011040000}"/>
            </a:ext>
          </a:extLst>
        </xdr:cNvPr>
        <xdr:cNvSpPr/>
      </xdr:nvSpPr>
      <xdr:spPr>
        <a:xfrm>
          <a:off x="0" y="403860"/>
          <a:ext cx="14401800" cy="333720"/>
        </a:xfrm>
        <a:prstGeom prst="rect">
          <a:avLst/>
        </a:prstGeom>
        <a:noFill/>
        <a:ln w="3175">
          <a:solidFill>
            <a:schemeClr val="tx1">
              <a:lumMod val="50000"/>
              <a:lumOff val="50000"/>
              <a:alpha val="66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rgbClr val="FF0000"/>
              </a:solidFill>
            </a:ln>
          </a:endParaRPr>
        </a:p>
      </xdr:txBody>
    </xdr:sp>
    <xdr:clientData/>
  </xdr:twoCellAnchor>
  <xdr:twoCellAnchor editAs="oneCell">
    <xdr:from>
      <xdr:col>2</xdr:col>
      <xdr:colOff>585855</xdr:colOff>
      <xdr:row>6</xdr:row>
      <xdr:rowOff>106681</xdr:rowOff>
    </xdr:from>
    <xdr:to>
      <xdr:col>3</xdr:col>
      <xdr:colOff>255599</xdr:colOff>
      <xdr:row>7</xdr:row>
      <xdr:rowOff>152400</xdr:rowOff>
    </xdr:to>
    <xdr:pic>
      <xdr:nvPicPr>
        <xdr:cNvPr id="1043" name="Picture 1042">
          <a:extLst>
            <a:ext uri="{FF2B5EF4-FFF2-40B4-BE49-F238E27FC236}">
              <a16:creationId xmlns:a16="http://schemas.microsoft.com/office/drawing/2014/main" id="{00000000-0008-0000-0200-000013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5055" y="1203961"/>
          <a:ext cx="279344" cy="228599"/>
        </a:xfrm>
        <a:prstGeom prst="rect">
          <a:avLst/>
        </a:prstGeom>
      </xdr:spPr>
    </xdr:pic>
    <xdr:clientData/>
  </xdr:twoCellAnchor>
  <xdr:twoCellAnchor>
    <xdr:from>
      <xdr:col>4</xdr:col>
      <xdr:colOff>518160</xdr:colOff>
      <xdr:row>14</xdr:row>
      <xdr:rowOff>121920</xdr:rowOff>
    </xdr:from>
    <xdr:to>
      <xdr:col>6</xdr:col>
      <xdr:colOff>373380</xdr:colOff>
      <xdr:row>15</xdr:row>
      <xdr:rowOff>167640</xdr:rowOff>
    </xdr:to>
    <xdr:sp macro="" textlink="">
      <xdr:nvSpPr>
        <xdr:cNvPr id="1044" name="TextBox 1043">
          <a:extLst>
            <a:ext uri="{FF2B5EF4-FFF2-40B4-BE49-F238E27FC236}">
              <a16:creationId xmlns:a16="http://schemas.microsoft.com/office/drawing/2014/main" id="{00000000-0008-0000-0200-000014040000}"/>
            </a:ext>
          </a:extLst>
        </xdr:cNvPr>
        <xdr:cNvSpPr txBox="1"/>
      </xdr:nvSpPr>
      <xdr:spPr>
        <a:xfrm>
          <a:off x="2956560" y="2682240"/>
          <a:ext cx="107442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t>Contributes to  </a:t>
          </a:r>
          <a:endParaRPr lang="en-IN" sz="1100"/>
        </a:p>
      </xdr:txBody>
    </xdr:sp>
    <xdr:clientData/>
  </xdr:twoCellAnchor>
  <xdr:twoCellAnchor>
    <xdr:from>
      <xdr:col>0</xdr:col>
      <xdr:colOff>297180</xdr:colOff>
      <xdr:row>14</xdr:row>
      <xdr:rowOff>137160</xdr:rowOff>
    </xdr:from>
    <xdr:to>
      <xdr:col>8</xdr:col>
      <xdr:colOff>30480</xdr:colOff>
      <xdr:row>27</xdr:row>
      <xdr:rowOff>175260</xdr:rowOff>
    </xdr:to>
    <xdr:graphicFrame macro="">
      <xdr:nvGraphicFramePr>
        <xdr:cNvPr id="50" name="Chart 49">
          <a:extLst>
            <a:ext uri="{FF2B5EF4-FFF2-40B4-BE49-F238E27FC236}">
              <a16:creationId xmlns:a16="http://schemas.microsoft.com/office/drawing/2014/main" id="{E5FED901-8A26-42E7-BFC8-8AFC60227F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350520</xdr:colOff>
      <xdr:row>15</xdr:row>
      <xdr:rowOff>30480</xdr:rowOff>
    </xdr:from>
    <xdr:to>
      <xdr:col>1</xdr:col>
      <xdr:colOff>464820</xdr:colOff>
      <xdr:row>16</xdr:row>
      <xdr:rowOff>106680</xdr:rowOff>
    </xdr:to>
    <xdr:sp macro="" textlink="Analysis!A5">
      <xdr:nvSpPr>
        <xdr:cNvPr id="51" name="TextBox 50">
          <a:extLst>
            <a:ext uri="{FF2B5EF4-FFF2-40B4-BE49-F238E27FC236}">
              <a16:creationId xmlns:a16="http://schemas.microsoft.com/office/drawing/2014/main" id="{C1E1D50E-DDE0-4F0B-837A-C44CD964AF0A}"/>
            </a:ext>
          </a:extLst>
        </xdr:cNvPr>
        <xdr:cNvSpPr txBox="1"/>
      </xdr:nvSpPr>
      <xdr:spPr>
        <a:xfrm>
          <a:off x="350520" y="2773680"/>
          <a:ext cx="723900" cy="259080"/>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Calibri"/>
              <a:ea typeface="Calibri"/>
              <a:cs typeface="Calibri"/>
            </a:rPr>
            <a:t>In </a:t>
          </a:r>
          <a:fld id="{28A8FD9A-BB0D-4393-A5EF-846C2A026B32}" type="TxLink">
            <a:rPr lang="en-US" sz="1100" b="1" i="0" u="none" strike="noStrike">
              <a:solidFill>
                <a:schemeClr val="bg1"/>
              </a:solidFill>
              <a:latin typeface="Calibri"/>
              <a:ea typeface="Calibri"/>
              <a:cs typeface="Calibri"/>
            </a:rPr>
            <a:t>2005</a:t>
          </a:fld>
          <a:endParaRPr lang="en-IN" sz="1100" b="1">
            <a:solidFill>
              <a:schemeClr val="bg1"/>
            </a:solidFill>
          </a:endParaRPr>
        </a:p>
      </xdr:txBody>
    </xdr:sp>
    <xdr:clientData/>
  </xdr:twoCellAnchor>
  <xdr:twoCellAnchor>
    <xdr:from>
      <xdr:col>1</xdr:col>
      <xdr:colOff>548640</xdr:colOff>
      <xdr:row>15</xdr:row>
      <xdr:rowOff>30480</xdr:rowOff>
    </xdr:from>
    <xdr:to>
      <xdr:col>2</xdr:col>
      <xdr:colOff>510540</xdr:colOff>
      <xdr:row>16</xdr:row>
      <xdr:rowOff>106680</xdr:rowOff>
    </xdr:to>
    <xdr:sp macro="" textlink="Analysis!I24">
      <xdr:nvSpPr>
        <xdr:cNvPr id="66" name="TextBox 65">
          <a:extLst>
            <a:ext uri="{FF2B5EF4-FFF2-40B4-BE49-F238E27FC236}">
              <a16:creationId xmlns:a16="http://schemas.microsoft.com/office/drawing/2014/main" id="{3098B802-4FAA-44DF-A7EF-B820A6AA5BE2}"/>
            </a:ext>
          </a:extLst>
        </xdr:cNvPr>
        <xdr:cNvSpPr txBox="1"/>
      </xdr:nvSpPr>
      <xdr:spPr>
        <a:xfrm>
          <a:off x="1158240" y="2773680"/>
          <a:ext cx="571500" cy="25908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D823B07-E82F-4FE3-B05C-BBC5E122CA42}" type="TxLink">
            <a:rPr lang="en-US" sz="1100" b="0" i="0" u="none" strike="noStrike">
              <a:solidFill>
                <a:srgbClr val="000000"/>
              </a:solidFill>
              <a:latin typeface="Calibri"/>
              <a:ea typeface="Calibri"/>
              <a:cs typeface="Calibri"/>
            </a:rPr>
            <a:t>May</a:t>
          </a:fld>
          <a:endParaRPr lang="en-IN" sz="1100" b="1" i="0" u="none" strike="noStrike">
            <a:solidFill>
              <a:schemeClr val="bg1"/>
            </a:solidFill>
            <a:latin typeface="Calibri"/>
            <a:ea typeface="Calibri"/>
            <a:cs typeface="Calibri"/>
          </a:endParaRPr>
        </a:p>
      </xdr:txBody>
    </xdr:sp>
    <xdr:clientData/>
  </xdr:twoCellAnchor>
  <xdr:twoCellAnchor>
    <xdr:from>
      <xdr:col>2</xdr:col>
      <xdr:colOff>541020</xdr:colOff>
      <xdr:row>15</xdr:row>
      <xdr:rowOff>30480</xdr:rowOff>
    </xdr:from>
    <xdr:to>
      <xdr:col>3</xdr:col>
      <xdr:colOff>472440</xdr:colOff>
      <xdr:row>16</xdr:row>
      <xdr:rowOff>106680</xdr:rowOff>
    </xdr:to>
    <xdr:sp macro="" textlink="Analysis!I25">
      <xdr:nvSpPr>
        <xdr:cNvPr id="67" name="TextBox 66">
          <a:extLst>
            <a:ext uri="{FF2B5EF4-FFF2-40B4-BE49-F238E27FC236}">
              <a16:creationId xmlns:a16="http://schemas.microsoft.com/office/drawing/2014/main" id="{D0ABA206-37F0-4C60-8B18-1647BAAE64CA}"/>
            </a:ext>
          </a:extLst>
        </xdr:cNvPr>
        <xdr:cNvSpPr txBox="1"/>
      </xdr:nvSpPr>
      <xdr:spPr>
        <a:xfrm>
          <a:off x="1760220" y="2773680"/>
          <a:ext cx="541020" cy="25908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8C4BE9-F10A-46BE-A157-684445FB682A}" type="TxLink">
            <a:rPr lang="en-US" sz="1100" b="0" i="0" u="none" strike="noStrike">
              <a:ln>
                <a:noFill/>
              </a:ln>
              <a:solidFill>
                <a:srgbClr val="000000"/>
              </a:solidFill>
              <a:latin typeface="Calibri"/>
              <a:ea typeface="Calibri"/>
              <a:cs typeface="Calibri"/>
            </a:rPr>
            <a:t>Jun</a:t>
          </a:fld>
          <a:endParaRPr lang="en-IN" sz="1100" b="1" i="0" u="none" strike="noStrike">
            <a:ln>
              <a:noFill/>
            </a:ln>
            <a:solidFill>
              <a:schemeClr val="bg1"/>
            </a:solidFill>
            <a:latin typeface="Calibri"/>
            <a:ea typeface="Calibri"/>
            <a:cs typeface="Calibri"/>
          </a:endParaRPr>
        </a:p>
      </xdr:txBody>
    </xdr:sp>
    <xdr:clientData/>
  </xdr:twoCellAnchor>
  <xdr:twoCellAnchor>
    <xdr:from>
      <xdr:col>3</xdr:col>
      <xdr:colOff>510540</xdr:colOff>
      <xdr:row>15</xdr:row>
      <xdr:rowOff>30480</xdr:rowOff>
    </xdr:from>
    <xdr:to>
      <xdr:col>4</xdr:col>
      <xdr:colOff>472440</xdr:colOff>
      <xdr:row>16</xdr:row>
      <xdr:rowOff>106680</xdr:rowOff>
    </xdr:to>
    <xdr:sp macro="" textlink="Analysis!I26">
      <xdr:nvSpPr>
        <xdr:cNvPr id="68" name="TextBox 67">
          <a:extLst>
            <a:ext uri="{FF2B5EF4-FFF2-40B4-BE49-F238E27FC236}">
              <a16:creationId xmlns:a16="http://schemas.microsoft.com/office/drawing/2014/main" id="{A90560A9-549E-45C1-898B-A9BE6A8BE4D7}"/>
            </a:ext>
          </a:extLst>
        </xdr:cNvPr>
        <xdr:cNvSpPr txBox="1"/>
      </xdr:nvSpPr>
      <xdr:spPr>
        <a:xfrm>
          <a:off x="2339340" y="2773680"/>
          <a:ext cx="571500" cy="25908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379321-1B7C-446D-AF35-C426CB045AF4}" type="TxLink">
            <a:rPr lang="en-US" sz="1100" b="0" i="0" u="none" strike="noStrike">
              <a:ln>
                <a:noFill/>
              </a:ln>
              <a:solidFill>
                <a:srgbClr val="000000"/>
              </a:solidFill>
              <a:latin typeface="Calibri"/>
              <a:ea typeface="Calibri"/>
              <a:cs typeface="Calibri"/>
            </a:rPr>
            <a:t>Dec</a:t>
          </a:fld>
          <a:endParaRPr lang="en-IN" sz="1100" b="1" i="0" u="none" strike="noStrike">
            <a:ln>
              <a:noFill/>
            </a:ln>
            <a:solidFill>
              <a:schemeClr val="bg1"/>
            </a:solidFill>
            <a:latin typeface="Calibri"/>
            <a:ea typeface="Calibri"/>
            <a:cs typeface="Calibri"/>
          </a:endParaRPr>
        </a:p>
      </xdr:txBody>
    </xdr:sp>
    <xdr:clientData/>
  </xdr:twoCellAnchor>
  <xdr:twoCellAnchor>
    <xdr:from>
      <xdr:col>0</xdr:col>
      <xdr:colOff>350520</xdr:colOff>
      <xdr:row>16</xdr:row>
      <xdr:rowOff>137160</xdr:rowOff>
    </xdr:from>
    <xdr:to>
      <xdr:col>1</xdr:col>
      <xdr:colOff>464820</xdr:colOff>
      <xdr:row>18</xdr:row>
      <xdr:rowOff>30480</xdr:rowOff>
    </xdr:to>
    <xdr:sp macro="" textlink="Analysis!A5">
      <xdr:nvSpPr>
        <xdr:cNvPr id="70" name="TextBox 69">
          <a:extLst>
            <a:ext uri="{FF2B5EF4-FFF2-40B4-BE49-F238E27FC236}">
              <a16:creationId xmlns:a16="http://schemas.microsoft.com/office/drawing/2014/main" id="{2F174B6B-2178-4E78-A8D7-E69DA1239B0C}"/>
            </a:ext>
          </a:extLst>
        </xdr:cNvPr>
        <xdr:cNvSpPr txBox="1"/>
      </xdr:nvSpPr>
      <xdr:spPr>
        <a:xfrm>
          <a:off x="350520" y="3063240"/>
          <a:ext cx="723900" cy="259080"/>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Calibri"/>
              <a:ea typeface="Calibri"/>
              <a:cs typeface="Calibri"/>
            </a:rPr>
            <a:t>In </a:t>
          </a:r>
          <a:fld id="{28A8FD9A-BB0D-4393-A5EF-846C2A026B32}" type="TxLink">
            <a:rPr lang="en-US" sz="1100" b="1" i="0" u="none" strike="noStrike">
              <a:solidFill>
                <a:schemeClr val="bg1"/>
              </a:solidFill>
              <a:latin typeface="Calibri"/>
              <a:ea typeface="Calibri"/>
              <a:cs typeface="Calibri"/>
            </a:rPr>
            <a:t>2005</a:t>
          </a:fld>
          <a:endParaRPr lang="en-IN" sz="1100" b="1">
            <a:solidFill>
              <a:schemeClr val="bg1"/>
            </a:solidFill>
          </a:endParaRPr>
        </a:p>
      </xdr:txBody>
    </xdr:sp>
    <xdr:clientData/>
  </xdr:twoCellAnchor>
  <xdr:twoCellAnchor>
    <xdr:from>
      <xdr:col>1</xdr:col>
      <xdr:colOff>548640</xdr:colOff>
      <xdr:row>16</xdr:row>
      <xdr:rowOff>137160</xdr:rowOff>
    </xdr:from>
    <xdr:to>
      <xdr:col>2</xdr:col>
      <xdr:colOff>510540</xdr:colOff>
      <xdr:row>18</xdr:row>
      <xdr:rowOff>30480</xdr:rowOff>
    </xdr:to>
    <xdr:sp macro="" textlink="Analysis!J24">
      <xdr:nvSpPr>
        <xdr:cNvPr id="71" name="TextBox 70">
          <a:extLst>
            <a:ext uri="{FF2B5EF4-FFF2-40B4-BE49-F238E27FC236}">
              <a16:creationId xmlns:a16="http://schemas.microsoft.com/office/drawing/2014/main" id="{1DAF8E0B-6D0C-4B98-8A00-BF4DF39B7D25}"/>
            </a:ext>
          </a:extLst>
        </xdr:cNvPr>
        <xdr:cNvSpPr txBox="1"/>
      </xdr:nvSpPr>
      <xdr:spPr>
        <a:xfrm>
          <a:off x="1158240" y="3063240"/>
          <a:ext cx="571500" cy="25908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73CCED-5E56-49C5-B383-B9F67F3E0C9B}" type="TxLink">
            <a:rPr lang="en-US" sz="1100" b="0" i="0" u="none" strike="noStrike">
              <a:solidFill>
                <a:srgbClr val="000000"/>
              </a:solidFill>
              <a:latin typeface="Calibri"/>
              <a:ea typeface="Calibri"/>
              <a:cs typeface="Calibri"/>
            </a:rPr>
            <a:t>May</a:t>
          </a:fld>
          <a:endParaRPr lang="en-IN" sz="1100" b="1" i="0" u="none" strike="noStrike">
            <a:solidFill>
              <a:schemeClr val="bg1"/>
            </a:solidFill>
            <a:latin typeface="Calibri"/>
            <a:ea typeface="Calibri"/>
            <a:cs typeface="Calibri"/>
          </a:endParaRPr>
        </a:p>
      </xdr:txBody>
    </xdr:sp>
    <xdr:clientData/>
  </xdr:twoCellAnchor>
  <xdr:twoCellAnchor>
    <xdr:from>
      <xdr:col>2</xdr:col>
      <xdr:colOff>541020</xdr:colOff>
      <xdr:row>16</xdr:row>
      <xdr:rowOff>137160</xdr:rowOff>
    </xdr:from>
    <xdr:to>
      <xdr:col>3</xdr:col>
      <xdr:colOff>472440</xdr:colOff>
      <xdr:row>18</xdr:row>
      <xdr:rowOff>30480</xdr:rowOff>
    </xdr:to>
    <xdr:sp macro="" textlink="Analysis!J25">
      <xdr:nvSpPr>
        <xdr:cNvPr id="72" name="TextBox 71">
          <a:extLst>
            <a:ext uri="{FF2B5EF4-FFF2-40B4-BE49-F238E27FC236}">
              <a16:creationId xmlns:a16="http://schemas.microsoft.com/office/drawing/2014/main" id="{DE750ABC-3EEE-4D8F-B858-6167FB77B527}"/>
            </a:ext>
          </a:extLst>
        </xdr:cNvPr>
        <xdr:cNvSpPr txBox="1"/>
      </xdr:nvSpPr>
      <xdr:spPr>
        <a:xfrm>
          <a:off x="1760220" y="3063240"/>
          <a:ext cx="541020" cy="25908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ECE1EE-7658-41F4-8DEC-7D17F2FAEA65}" type="TxLink">
            <a:rPr lang="en-US" sz="1100" b="0" i="0" u="none" strike="noStrike">
              <a:solidFill>
                <a:srgbClr val="000000"/>
              </a:solidFill>
              <a:latin typeface="Calibri"/>
              <a:ea typeface="Calibri"/>
              <a:cs typeface="Calibri"/>
            </a:rPr>
            <a:t>Jun</a:t>
          </a:fld>
          <a:endParaRPr lang="en-IN" sz="1100" b="1" i="0" u="none" strike="noStrike">
            <a:solidFill>
              <a:schemeClr val="bg1"/>
            </a:solidFill>
            <a:latin typeface="Calibri"/>
            <a:ea typeface="Calibri"/>
            <a:cs typeface="Calibri"/>
          </a:endParaRPr>
        </a:p>
      </xdr:txBody>
    </xdr:sp>
    <xdr:clientData/>
  </xdr:twoCellAnchor>
  <xdr:twoCellAnchor>
    <xdr:from>
      <xdr:col>3</xdr:col>
      <xdr:colOff>510540</xdr:colOff>
      <xdr:row>16</xdr:row>
      <xdr:rowOff>137160</xdr:rowOff>
    </xdr:from>
    <xdr:to>
      <xdr:col>4</xdr:col>
      <xdr:colOff>472440</xdr:colOff>
      <xdr:row>18</xdr:row>
      <xdr:rowOff>30480</xdr:rowOff>
    </xdr:to>
    <xdr:sp macro="" textlink="Analysis!J26">
      <xdr:nvSpPr>
        <xdr:cNvPr id="73" name="TextBox 72">
          <a:extLst>
            <a:ext uri="{FF2B5EF4-FFF2-40B4-BE49-F238E27FC236}">
              <a16:creationId xmlns:a16="http://schemas.microsoft.com/office/drawing/2014/main" id="{6AF355F5-66EE-45AA-B2DA-34C08A5A9475}"/>
            </a:ext>
          </a:extLst>
        </xdr:cNvPr>
        <xdr:cNvSpPr txBox="1"/>
      </xdr:nvSpPr>
      <xdr:spPr>
        <a:xfrm>
          <a:off x="2339340" y="3063240"/>
          <a:ext cx="571500" cy="25908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EDCA03-FD52-470F-9334-765A56D3D870}" type="TxLink">
            <a:rPr lang="en-US" sz="1100" b="0" i="0" u="none" strike="noStrike">
              <a:solidFill>
                <a:srgbClr val="000000"/>
              </a:solidFill>
              <a:latin typeface="Calibri"/>
              <a:ea typeface="Calibri"/>
              <a:cs typeface="Calibri"/>
            </a:rPr>
            <a:t>Dec</a:t>
          </a:fld>
          <a:endParaRPr lang="en-IN" sz="1100" b="1" i="0" u="none" strike="noStrike">
            <a:solidFill>
              <a:schemeClr val="bg1"/>
            </a:solidFill>
            <a:latin typeface="Calibri"/>
            <a:ea typeface="Calibri"/>
            <a:cs typeface="Calibri"/>
          </a:endParaRPr>
        </a:p>
      </xdr:txBody>
    </xdr:sp>
    <xdr:clientData/>
  </xdr:twoCellAnchor>
  <xdr:twoCellAnchor>
    <xdr:from>
      <xdr:col>4</xdr:col>
      <xdr:colOff>525780</xdr:colOff>
      <xdr:row>16</xdr:row>
      <xdr:rowOff>114300</xdr:rowOff>
    </xdr:from>
    <xdr:to>
      <xdr:col>6</xdr:col>
      <xdr:colOff>381000</xdr:colOff>
      <xdr:row>17</xdr:row>
      <xdr:rowOff>160020</xdr:rowOff>
    </xdr:to>
    <xdr:sp macro="" textlink="">
      <xdr:nvSpPr>
        <xdr:cNvPr id="107" name="TextBox 106">
          <a:extLst>
            <a:ext uri="{FF2B5EF4-FFF2-40B4-BE49-F238E27FC236}">
              <a16:creationId xmlns:a16="http://schemas.microsoft.com/office/drawing/2014/main" id="{6A80CF7A-ED1C-4477-98BD-122A85179397}"/>
            </a:ext>
          </a:extLst>
        </xdr:cNvPr>
        <xdr:cNvSpPr txBox="1"/>
      </xdr:nvSpPr>
      <xdr:spPr>
        <a:xfrm>
          <a:off x="2964180" y="3040380"/>
          <a:ext cx="107442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t>Contributes to  </a:t>
          </a:r>
          <a:endParaRPr lang="en-IN" sz="1100"/>
        </a:p>
      </xdr:txBody>
    </xdr:sp>
    <xdr:clientData/>
  </xdr:twoCellAnchor>
  <xdr:twoCellAnchor>
    <xdr:from>
      <xdr:col>6</xdr:col>
      <xdr:colOff>167640</xdr:colOff>
      <xdr:row>14</xdr:row>
      <xdr:rowOff>121920</xdr:rowOff>
    </xdr:from>
    <xdr:to>
      <xdr:col>7</xdr:col>
      <xdr:colOff>129540</xdr:colOff>
      <xdr:row>16</xdr:row>
      <xdr:rowOff>15240</xdr:rowOff>
    </xdr:to>
    <xdr:sp macro="" textlink="Analysis!G27">
      <xdr:nvSpPr>
        <xdr:cNvPr id="109" name="TextBox 108">
          <a:extLst>
            <a:ext uri="{FF2B5EF4-FFF2-40B4-BE49-F238E27FC236}">
              <a16:creationId xmlns:a16="http://schemas.microsoft.com/office/drawing/2014/main" id="{6BA3A817-E024-4C65-9DC2-C09BF22E1ACC}"/>
            </a:ext>
          </a:extLst>
        </xdr:cNvPr>
        <xdr:cNvSpPr txBox="1"/>
      </xdr:nvSpPr>
      <xdr:spPr>
        <a:xfrm>
          <a:off x="3825240" y="2682240"/>
          <a:ext cx="5715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82A51E-2493-4790-99C2-B47FE31584AF}" type="TxLink">
            <a:rPr lang="en-US" sz="1100" b="1" i="0" u="none" strike="noStrike">
              <a:ln>
                <a:solidFill>
                  <a:schemeClr val="accent2">
                    <a:lumMod val="75000"/>
                  </a:schemeClr>
                </a:solidFill>
              </a:ln>
              <a:solidFill>
                <a:srgbClr val="A64724"/>
              </a:solidFill>
              <a:latin typeface="Calibri"/>
              <a:ea typeface="Calibri"/>
              <a:cs typeface="Calibri"/>
            </a:rPr>
            <a:t>31.9%</a:t>
          </a:fld>
          <a:endParaRPr lang="en-IN" sz="1100" b="1" i="0" u="none" strike="noStrike">
            <a:ln>
              <a:solidFill>
                <a:schemeClr val="accent2">
                  <a:lumMod val="75000"/>
                </a:schemeClr>
              </a:solidFill>
            </a:ln>
            <a:solidFill>
              <a:srgbClr val="A64724"/>
            </a:solidFill>
            <a:latin typeface="Calibri"/>
            <a:ea typeface="Calibri"/>
            <a:cs typeface="Calibri"/>
          </a:endParaRPr>
        </a:p>
      </xdr:txBody>
    </xdr:sp>
    <xdr:clientData/>
  </xdr:twoCellAnchor>
  <xdr:twoCellAnchor>
    <xdr:from>
      <xdr:col>6</xdr:col>
      <xdr:colOff>160020</xdr:colOff>
      <xdr:row>16</xdr:row>
      <xdr:rowOff>114300</xdr:rowOff>
    </xdr:from>
    <xdr:to>
      <xdr:col>7</xdr:col>
      <xdr:colOff>121920</xdr:colOff>
      <xdr:row>18</xdr:row>
      <xdr:rowOff>7620</xdr:rowOff>
    </xdr:to>
    <xdr:sp macro="" textlink="Analysis!H27">
      <xdr:nvSpPr>
        <xdr:cNvPr id="110" name="TextBox 109">
          <a:extLst>
            <a:ext uri="{FF2B5EF4-FFF2-40B4-BE49-F238E27FC236}">
              <a16:creationId xmlns:a16="http://schemas.microsoft.com/office/drawing/2014/main" id="{61875EBA-03CF-42FA-A79C-CD9331837648}"/>
            </a:ext>
          </a:extLst>
        </xdr:cNvPr>
        <xdr:cNvSpPr txBox="1"/>
      </xdr:nvSpPr>
      <xdr:spPr>
        <a:xfrm>
          <a:off x="3817620" y="3040380"/>
          <a:ext cx="5715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D6C192A-B428-40BC-B29C-4D045820D8C6}" type="TxLink">
            <a:rPr lang="en-US" sz="1100" b="1" i="0" u="none" strike="noStrike">
              <a:ln>
                <a:solidFill>
                  <a:srgbClr val="A64724"/>
                </a:solidFill>
              </a:ln>
              <a:solidFill>
                <a:srgbClr val="A64724"/>
              </a:solidFill>
              <a:latin typeface="Calibri"/>
              <a:ea typeface="Calibri"/>
              <a:cs typeface="Calibri"/>
            </a:rPr>
            <a:t>31.9%</a:t>
          </a:fld>
          <a:endParaRPr lang="en-IN" sz="1100" b="1" i="0" u="none" strike="noStrike">
            <a:ln>
              <a:solidFill>
                <a:srgbClr val="A64724"/>
              </a:solidFill>
            </a:ln>
            <a:solidFill>
              <a:srgbClr val="A64724"/>
            </a:solidFill>
            <a:latin typeface="Calibri"/>
            <a:ea typeface="Calibri"/>
            <a:cs typeface="Calibri"/>
          </a:endParaRPr>
        </a:p>
      </xdr:txBody>
    </xdr:sp>
    <xdr:clientData/>
  </xdr:twoCellAnchor>
  <xdr:twoCellAnchor>
    <xdr:from>
      <xdr:col>6</xdr:col>
      <xdr:colOff>495300</xdr:colOff>
      <xdr:row>15</xdr:row>
      <xdr:rowOff>76200</xdr:rowOff>
    </xdr:from>
    <xdr:to>
      <xdr:col>8</xdr:col>
      <xdr:colOff>411480</xdr:colOff>
      <xdr:row>16</xdr:row>
      <xdr:rowOff>152400</xdr:rowOff>
    </xdr:to>
    <xdr:sp macro="" textlink="">
      <xdr:nvSpPr>
        <xdr:cNvPr id="113" name="TextBox 112">
          <a:extLst>
            <a:ext uri="{FF2B5EF4-FFF2-40B4-BE49-F238E27FC236}">
              <a16:creationId xmlns:a16="http://schemas.microsoft.com/office/drawing/2014/main" id="{B02FA577-7FAD-4FA5-882E-BD44CEB06A11}"/>
            </a:ext>
          </a:extLst>
        </xdr:cNvPr>
        <xdr:cNvSpPr txBox="1"/>
      </xdr:nvSpPr>
      <xdr:spPr>
        <a:xfrm>
          <a:off x="4152900" y="2819400"/>
          <a:ext cx="11353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0" baseline="0"/>
            <a:t>of total </a:t>
          </a:r>
          <a:r>
            <a:rPr lang="en-IN" sz="1000" b="0" baseline="0">
              <a:solidFill>
                <a:schemeClr val="accent5">
                  <a:lumMod val="75000"/>
                </a:schemeClr>
              </a:solidFill>
            </a:rPr>
            <a:t>revenue</a:t>
          </a:r>
        </a:p>
        <a:p>
          <a:endParaRPr lang="en-IN" sz="1100"/>
        </a:p>
      </xdr:txBody>
    </xdr:sp>
    <xdr:clientData/>
  </xdr:twoCellAnchor>
  <xdr:twoCellAnchor>
    <xdr:from>
      <xdr:col>6</xdr:col>
      <xdr:colOff>548640</xdr:colOff>
      <xdr:row>17</xdr:row>
      <xdr:rowOff>30480</xdr:rowOff>
    </xdr:from>
    <xdr:to>
      <xdr:col>8</xdr:col>
      <xdr:colOff>403860</xdr:colOff>
      <xdr:row>18</xdr:row>
      <xdr:rowOff>76200</xdr:rowOff>
    </xdr:to>
    <xdr:sp macro="" textlink="">
      <xdr:nvSpPr>
        <xdr:cNvPr id="114" name="TextBox 113">
          <a:extLst>
            <a:ext uri="{FF2B5EF4-FFF2-40B4-BE49-F238E27FC236}">
              <a16:creationId xmlns:a16="http://schemas.microsoft.com/office/drawing/2014/main" id="{3081733F-506C-4EAF-B9C7-C390E94E5FED}"/>
            </a:ext>
          </a:extLst>
        </xdr:cNvPr>
        <xdr:cNvSpPr txBox="1"/>
      </xdr:nvSpPr>
      <xdr:spPr>
        <a:xfrm>
          <a:off x="4206240" y="3139440"/>
          <a:ext cx="107442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0" baseline="0"/>
            <a:t>of total </a:t>
          </a:r>
          <a:r>
            <a:rPr lang="en-IN" sz="1000" b="0" baseline="0">
              <a:solidFill>
                <a:srgbClr val="00B050"/>
              </a:solidFill>
            </a:rPr>
            <a:t>profit</a:t>
          </a:r>
        </a:p>
        <a:p>
          <a:endParaRPr lang="en-IN" sz="1100" baseline="0"/>
        </a:p>
        <a:p>
          <a:endParaRPr lang="en-IN" sz="1100"/>
        </a:p>
      </xdr:txBody>
    </xdr:sp>
    <xdr:clientData/>
  </xdr:twoCellAnchor>
  <xdr:twoCellAnchor>
    <xdr:from>
      <xdr:col>8</xdr:col>
      <xdr:colOff>464820</xdr:colOff>
      <xdr:row>14</xdr:row>
      <xdr:rowOff>121920</xdr:rowOff>
    </xdr:from>
    <xdr:to>
      <xdr:col>16</xdr:col>
      <xdr:colOff>434340</xdr:colOff>
      <xdr:row>28</xdr:row>
      <xdr:rowOff>38100</xdr:rowOff>
    </xdr:to>
    <xdr:sp macro="" textlink="">
      <xdr:nvSpPr>
        <xdr:cNvPr id="13" name="Rectangle: Rounded Corners 12">
          <a:extLst>
            <a:ext uri="{FF2B5EF4-FFF2-40B4-BE49-F238E27FC236}">
              <a16:creationId xmlns:a16="http://schemas.microsoft.com/office/drawing/2014/main" id="{2A0DE47A-21CD-466B-A4BF-315BC98B8953}"/>
            </a:ext>
          </a:extLst>
        </xdr:cNvPr>
        <xdr:cNvSpPr/>
      </xdr:nvSpPr>
      <xdr:spPr>
        <a:xfrm>
          <a:off x="5341620" y="2682240"/>
          <a:ext cx="4846320" cy="247650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22860</xdr:colOff>
      <xdr:row>4</xdr:row>
      <xdr:rowOff>60960</xdr:rowOff>
    </xdr:from>
    <xdr:to>
      <xdr:col>16</xdr:col>
      <xdr:colOff>327660</xdr:colOff>
      <xdr:row>5</xdr:row>
      <xdr:rowOff>137160</xdr:rowOff>
    </xdr:to>
    <xdr:sp macro="" textlink="Analysis!L22">
      <xdr:nvSpPr>
        <xdr:cNvPr id="14" name="TextBox 13">
          <a:extLst>
            <a:ext uri="{FF2B5EF4-FFF2-40B4-BE49-F238E27FC236}">
              <a16:creationId xmlns:a16="http://schemas.microsoft.com/office/drawing/2014/main" id="{A13EE828-FA73-4D2C-8687-7E6F5BF5A337}"/>
            </a:ext>
          </a:extLst>
        </xdr:cNvPr>
        <xdr:cNvSpPr txBox="1"/>
      </xdr:nvSpPr>
      <xdr:spPr>
        <a:xfrm>
          <a:off x="9166860" y="792480"/>
          <a:ext cx="9144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B9CB15D-7884-42E3-A582-FCD11CD53AC8}" type="TxLink">
            <a:rPr lang="en-US" sz="900" b="1" i="0" u="none" strike="noStrike">
              <a:solidFill>
                <a:srgbClr val="000000"/>
              </a:solidFill>
              <a:latin typeface="Calibri"/>
              <a:ea typeface="Calibri"/>
              <a:cs typeface="Calibri"/>
            </a:rPr>
            <a:t>Total Profit</a:t>
          </a:fld>
          <a:endParaRPr lang="en-IN" sz="900" b="1"/>
        </a:p>
      </xdr:txBody>
    </xdr:sp>
    <xdr:clientData/>
  </xdr:twoCellAnchor>
  <xdr:twoCellAnchor>
    <xdr:from>
      <xdr:col>8</xdr:col>
      <xdr:colOff>510540</xdr:colOff>
      <xdr:row>15</xdr:row>
      <xdr:rowOff>83820</xdr:rowOff>
    </xdr:from>
    <xdr:to>
      <xdr:col>16</xdr:col>
      <xdr:colOff>381000</xdr:colOff>
      <xdr:row>27</xdr:row>
      <xdr:rowOff>0</xdr:rowOff>
    </xdr:to>
    <xdr:graphicFrame macro="">
      <xdr:nvGraphicFramePr>
        <xdr:cNvPr id="116" name="Chart 115">
          <a:extLst>
            <a:ext uri="{FF2B5EF4-FFF2-40B4-BE49-F238E27FC236}">
              <a16:creationId xmlns:a16="http://schemas.microsoft.com/office/drawing/2014/main" id="{86FE449B-A400-4ADC-BC56-838F20B99A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106680</xdr:colOff>
      <xdr:row>14</xdr:row>
      <xdr:rowOff>137160</xdr:rowOff>
    </xdr:from>
    <xdr:to>
      <xdr:col>16</xdr:col>
      <xdr:colOff>205740</xdr:colOff>
      <xdr:row>16</xdr:row>
      <xdr:rowOff>30480</xdr:rowOff>
    </xdr:to>
    <xdr:sp macro="" textlink="">
      <xdr:nvSpPr>
        <xdr:cNvPr id="117" name="TextBox 116">
          <a:extLst>
            <a:ext uri="{FF2B5EF4-FFF2-40B4-BE49-F238E27FC236}">
              <a16:creationId xmlns:a16="http://schemas.microsoft.com/office/drawing/2014/main" id="{29C328EF-46D2-4D8D-8B5E-8747832F0010}"/>
            </a:ext>
          </a:extLst>
        </xdr:cNvPr>
        <xdr:cNvSpPr txBox="1"/>
      </xdr:nvSpPr>
      <xdr:spPr>
        <a:xfrm>
          <a:off x="8641080" y="2697480"/>
          <a:ext cx="13182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0" baseline="0">
              <a:solidFill>
                <a:schemeClr val="dk1"/>
              </a:solidFill>
            </a:rPr>
            <a:t>Avg Weekday Revenue</a:t>
          </a:r>
        </a:p>
        <a:p>
          <a:endParaRPr lang="en-IN" sz="1000" b="0" baseline="0">
            <a:solidFill>
              <a:schemeClr val="accent5">
                <a:lumMod val="75000"/>
              </a:schemeClr>
            </a:solidFill>
          </a:endParaRPr>
        </a:p>
        <a:p>
          <a:endParaRPr lang="en-IN" sz="1100"/>
        </a:p>
      </xdr:txBody>
    </xdr:sp>
    <xdr:clientData/>
  </xdr:twoCellAnchor>
  <xdr:twoCellAnchor>
    <xdr:from>
      <xdr:col>10</xdr:col>
      <xdr:colOff>220980</xdr:colOff>
      <xdr:row>14</xdr:row>
      <xdr:rowOff>137160</xdr:rowOff>
    </xdr:from>
    <xdr:to>
      <xdr:col>12</xdr:col>
      <xdr:colOff>175260</xdr:colOff>
      <xdr:row>16</xdr:row>
      <xdr:rowOff>30480</xdr:rowOff>
    </xdr:to>
    <xdr:sp macro="" textlink="">
      <xdr:nvSpPr>
        <xdr:cNvPr id="118" name="TextBox 117">
          <a:extLst>
            <a:ext uri="{FF2B5EF4-FFF2-40B4-BE49-F238E27FC236}">
              <a16:creationId xmlns:a16="http://schemas.microsoft.com/office/drawing/2014/main" id="{9F4ECB6F-524D-4A08-8B61-6F98B2FF0F64}"/>
            </a:ext>
          </a:extLst>
        </xdr:cNvPr>
        <xdr:cNvSpPr txBox="1"/>
      </xdr:nvSpPr>
      <xdr:spPr>
        <a:xfrm>
          <a:off x="6316980" y="2697480"/>
          <a:ext cx="11734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0" baseline="0">
              <a:solidFill>
                <a:schemeClr val="dk1"/>
              </a:solidFill>
            </a:rPr>
            <a:t>Avg Weekday Profit</a:t>
          </a:r>
        </a:p>
        <a:p>
          <a:endParaRPr lang="en-IN" sz="900" b="0" baseline="0">
            <a:solidFill>
              <a:schemeClr val="dk1"/>
            </a:solidFill>
          </a:endParaRPr>
        </a:p>
        <a:p>
          <a:endParaRPr lang="en-IN" sz="1000" b="0" baseline="0">
            <a:solidFill>
              <a:schemeClr val="accent5">
                <a:lumMod val="75000"/>
              </a:schemeClr>
            </a:solidFill>
          </a:endParaRPr>
        </a:p>
        <a:p>
          <a:endParaRPr lang="en-IN" sz="1100"/>
        </a:p>
      </xdr:txBody>
    </xdr:sp>
    <xdr:clientData/>
  </xdr:twoCellAnchor>
  <xdr:twoCellAnchor>
    <xdr:from>
      <xdr:col>16</xdr:col>
      <xdr:colOff>411480</xdr:colOff>
      <xdr:row>4</xdr:row>
      <xdr:rowOff>83820</xdr:rowOff>
    </xdr:from>
    <xdr:to>
      <xdr:col>23</xdr:col>
      <xdr:colOff>297180</xdr:colOff>
      <xdr:row>14</xdr:row>
      <xdr:rowOff>0</xdr:rowOff>
    </xdr:to>
    <xdr:sp macro="" textlink="">
      <xdr:nvSpPr>
        <xdr:cNvPr id="127" name="Rectangle: Rounded Corners 126">
          <a:extLst>
            <a:ext uri="{FF2B5EF4-FFF2-40B4-BE49-F238E27FC236}">
              <a16:creationId xmlns:a16="http://schemas.microsoft.com/office/drawing/2014/main" id="{BF78865D-23E5-40EA-BEC7-56EBEE7174B6}"/>
            </a:ext>
          </a:extLst>
        </xdr:cNvPr>
        <xdr:cNvSpPr/>
      </xdr:nvSpPr>
      <xdr:spPr>
        <a:xfrm>
          <a:off x="10165080" y="815340"/>
          <a:ext cx="4152900" cy="174498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426720</xdr:colOff>
      <xdr:row>4</xdr:row>
      <xdr:rowOff>15240</xdr:rowOff>
    </xdr:from>
    <xdr:to>
      <xdr:col>23</xdr:col>
      <xdr:colOff>123105</xdr:colOff>
      <xdr:row>13</xdr:row>
      <xdr:rowOff>124968</xdr:rowOff>
    </xdr:to>
    <xdr:graphicFrame macro="">
      <xdr:nvGraphicFramePr>
        <xdr:cNvPr id="126" name="Chart 125">
          <a:extLst>
            <a:ext uri="{FF2B5EF4-FFF2-40B4-BE49-F238E27FC236}">
              <a16:creationId xmlns:a16="http://schemas.microsoft.com/office/drawing/2014/main" id="{DC5EAD3E-24AC-42C5-AEA8-612955F7B9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541020</xdr:colOff>
      <xdr:row>14</xdr:row>
      <xdr:rowOff>106680</xdr:rowOff>
    </xdr:from>
    <xdr:to>
      <xdr:col>23</xdr:col>
      <xdr:colOff>281940</xdr:colOff>
      <xdr:row>28</xdr:row>
      <xdr:rowOff>22860</xdr:rowOff>
    </xdr:to>
    <xdr:sp macro="" textlink="">
      <xdr:nvSpPr>
        <xdr:cNvPr id="128" name="Rectangle: Rounded Corners 127">
          <a:extLst>
            <a:ext uri="{FF2B5EF4-FFF2-40B4-BE49-F238E27FC236}">
              <a16:creationId xmlns:a16="http://schemas.microsoft.com/office/drawing/2014/main" id="{BA90DFFC-901E-4003-9A60-21FD0D98A80C}"/>
            </a:ext>
          </a:extLst>
        </xdr:cNvPr>
        <xdr:cNvSpPr/>
      </xdr:nvSpPr>
      <xdr:spPr>
        <a:xfrm>
          <a:off x="10294620" y="2667000"/>
          <a:ext cx="4008120" cy="247650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563880</xdr:colOff>
      <xdr:row>15</xdr:row>
      <xdr:rowOff>15240</xdr:rowOff>
    </xdr:from>
    <xdr:to>
      <xdr:col>23</xdr:col>
      <xdr:colOff>327660</xdr:colOff>
      <xdr:row>26</xdr:row>
      <xdr:rowOff>60960</xdr:rowOff>
    </xdr:to>
    <xdr:graphicFrame macro="">
      <xdr:nvGraphicFramePr>
        <xdr:cNvPr id="129" name="Chart 128">
          <a:extLst>
            <a:ext uri="{FF2B5EF4-FFF2-40B4-BE49-F238E27FC236}">
              <a16:creationId xmlns:a16="http://schemas.microsoft.com/office/drawing/2014/main" id="{FB09193F-B7F6-4FFE-A7C7-BFC9990E2B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457200</xdr:colOff>
      <xdr:row>5</xdr:row>
      <xdr:rowOff>175260</xdr:rowOff>
    </xdr:from>
    <xdr:to>
      <xdr:col>20</xdr:col>
      <xdr:colOff>335280</xdr:colOff>
      <xdr:row>12</xdr:row>
      <xdr:rowOff>30480</xdr:rowOff>
    </xdr:to>
    <xdr:sp macro="" textlink="">
      <xdr:nvSpPr>
        <xdr:cNvPr id="16" name="Oval 15">
          <a:extLst>
            <a:ext uri="{FF2B5EF4-FFF2-40B4-BE49-F238E27FC236}">
              <a16:creationId xmlns:a16="http://schemas.microsoft.com/office/drawing/2014/main" id="{DCFA3151-01BE-48CE-A663-6A6753A7F58A}"/>
            </a:ext>
          </a:extLst>
        </xdr:cNvPr>
        <xdr:cNvSpPr/>
      </xdr:nvSpPr>
      <xdr:spPr>
        <a:xfrm>
          <a:off x="11430000" y="1089660"/>
          <a:ext cx="1097280" cy="113538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175260</xdr:colOff>
      <xdr:row>17</xdr:row>
      <xdr:rowOff>91440</xdr:rowOff>
    </xdr:from>
    <xdr:to>
      <xdr:col>20</xdr:col>
      <xdr:colOff>304800</xdr:colOff>
      <xdr:row>24</xdr:row>
      <xdr:rowOff>175260</xdr:rowOff>
    </xdr:to>
    <xdr:sp macro="" textlink="">
      <xdr:nvSpPr>
        <xdr:cNvPr id="132" name="Oval 131">
          <a:extLst>
            <a:ext uri="{FF2B5EF4-FFF2-40B4-BE49-F238E27FC236}">
              <a16:creationId xmlns:a16="http://schemas.microsoft.com/office/drawing/2014/main" id="{30CCEDBE-7BB3-4730-AF86-4CC6793F4627}"/>
            </a:ext>
          </a:extLst>
        </xdr:cNvPr>
        <xdr:cNvSpPr/>
      </xdr:nvSpPr>
      <xdr:spPr>
        <a:xfrm>
          <a:off x="11148060" y="3200400"/>
          <a:ext cx="1348740" cy="136398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19</xdr:col>
      <xdr:colOff>182880</xdr:colOff>
      <xdr:row>7</xdr:row>
      <xdr:rowOff>152400</xdr:rowOff>
    </xdr:from>
    <xdr:to>
      <xdr:col>20</xdr:col>
      <xdr:colOff>31161</xdr:colOff>
      <xdr:row>10</xdr:row>
      <xdr:rowOff>61641</xdr:rowOff>
    </xdr:to>
    <xdr:pic>
      <xdr:nvPicPr>
        <xdr:cNvPr id="18" name="Picture 17">
          <a:extLst>
            <a:ext uri="{FF2B5EF4-FFF2-40B4-BE49-F238E27FC236}">
              <a16:creationId xmlns:a16="http://schemas.microsoft.com/office/drawing/2014/main" id="{529E5668-92B2-46EF-8A17-5BD26310E84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765280" y="1432560"/>
          <a:ext cx="457881" cy="457881"/>
        </a:xfrm>
        <a:prstGeom prst="rect">
          <a:avLst/>
        </a:prstGeom>
      </xdr:spPr>
    </xdr:pic>
    <xdr:clientData/>
  </xdr:twoCellAnchor>
  <xdr:twoCellAnchor editAs="oneCell">
    <xdr:from>
      <xdr:col>19</xdr:col>
      <xdr:colOff>45720</xdr:colOff>
      <xdr:row>20</xdr:row>
      <xdr:rowOff>22860</xdr:rowOff>
    </xdr:from>
    <xdr:to>
      <xdr:col>19</xdr:col>
      <xdr:colOff>503601</xdr:colOff>
      <xdr:row>22</xdr:row>
      <xdr:rowOff>114981</xdr:rowOff>
    </xdr:to>
    <xdr:pic>
      <xdr:nvPicPr>
        <xdr:cNvPr id="133" name="Picture 132">
          <a:extLst>
            <a:ext uri="{FF2B5EF4-FFF2-40B4-BE49-F238E27FC236}">
              <a16:creationId xmlns:a16="http://schemas.microsoft.com/office/drawing/2014/main" id="{32E91893-4C08-4139-92BF-2C0A05F4338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628120" y="3680460"/>
          <a:ext cx="457881" cy="457881"/>
        </a:xfrm>
        <a:prstGeom prst="rect">
          <a:avLst/>
        </a:prstGeom>
      </xdr:spPr>
    </xdr:pic>
    <xdr:clientData/>
  </xdr:twoCellAnchor>
  <xdr:twoCellAnchor>
    <xdr:from>
      <xdr:col>13</xdr:col>
      <xdr:colOff>53340</xdr:colOff>
      <xdr:row>15</xdr:row>
      <xdr:rowOff>60961</xdr:rowOff>
    </xdr:from>
    <xdr:to>
      <xdr:col>14</xdr:col>
      <xdr:colOff>53340</xdr:colOff>
      <xdr:row>15</xdr:row>
      <xdr:rowOff>76201</xdr:rowOff>
    </xdr:to>
    <xdr:cxnSp macro="">
      <xdr:nvCxnSpPr>
        <xdr:cNvPr id="20" name="Straight Connector 19">
          <a:extLst>
            <a:ext uri="{FF2B5EF4-FFF2-40B4-BE49-F238E27FC236}">
              <a16:creationId xmlns:a16="http://schemas.microsoft.com/office/drawing/2014/main" id="{CAD430E3-5543-441A-9D36-9E79C19D4FCF}"/>
            </a:ext>
          </a:extLst>
        </xdr:cNvPr>
        <xdr:cNvCxnSpPr/>
      </xdr:nvCxnSpPr>
      <xdr:spPr>
        <a:xfrm rot="120000" flipH="1">
          <a:off x="7978140" y="2804161"/>
          <a:ext cx="609600" cy="15240"/>
        </a:xfrm>
        <a:prstGeom prst="line">
          <a:avLst/>
        </a:prstGeom>
        <a:ln w="12700">
          <a:solidFill>
            <a:schemeClr val="accent1">
              <a:alpha val="98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197548</xdr:colOff>
      <xdr:row>15</xdr:row>
      <xdr:rowOff>61951</xdr:rowOff>
    </xdr:from>
    <xdr:to>
      <xdr:col>10</xdr:col>
      <xdr:colOff>235948</xdr:colOff>
      <xdr:row>15</xdr:row>
      <xdr:rowOff>97951</xdr:rowOff>
    </xdr:to>
    <xdr:cxnSp macro="">
      <xdr:nvCxnSpPr>
        <xdr:cNvPr id="136" name="Straight Connector 135">
          <a:extLst>
            <a:ext uri="{FF2B5EF4-FFF2-40B4-BE49-F238E27FC236}">
              <a16:creationId xmlns:a16="http://schemas.microsoft.com/office/drawing/2014/main" id="{F4DF4DF0-1A28-4C7D-B305-70D6366D3B73}"/>
            </a:ext>
          </a:extLst>
        </xdr:cNvPr>
        <xdr:cNvCxnSpPr/>
      </xdr:nvCxnSpPr>
      <xdr:spPr>
        <a:xfrm rot="180000" flipH="1">
          <a:off x="5683948" y="2805151"/>
          <a:ext cx="648000" cy="36000"/>
        </a:xfrm>
        <a:prstGeom prst="line">
          <a:avLst/>
        </a:prstGeom>
        <a:ln w="12700">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28</xdr:row>
      <xdr:rowOff>22860</xdr:rowOff>
    </xdr:from>
    <xdr:to>
      <xdr:col>8</xdr:col>
      <xdr:colOff>419100</xdr:colOff>
      <xdr:row>34</xdr:row>
      <xdr:rowOff>77580</xdr:rowOff>
    </xdr:to>
    <xdr:sp macro="" textlink="">
      <xdr:nvSpPr>
        <xdr:cNvPr id="138" name="Rectangle: Rounded Corners 137">
          <a:extLst>
            <a:ext uri="{FF2B5EF4-FFF2-40B4-BE49-F238E27FC236}">
              <a16:creationId xmlns:a16="http://schemas.microsoft.com/office/drawing/2014/main" id="{1268FD05-C1C2-4853-95B5-69BF4446E66B}"/>
            </a:ext>
          </a:extLst>
        </xdr:cNvPr>
        <xdr:cNvSpPr/>
      </xdr:nvSpPr>
      <xdr:spPr>
        <a:xfrm>
          <a:off x="152400" y="5143500"/>
          <a:ext cx="5143500" cy="115200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251460</xdr:colOff>
      <xdr:row>28</xdr:row>
      <xdr:rowOff>114300</xdr:rowOff>
    </xdr:from>
    <xdr:to>
      <xdr:col>8</xdr:col>
      <xdr:colOff>243840</xdr:colOff>
      <xdr:row>33</xdr:row>
      <xdr:rowOff>175260</xdr:rowOff>
    </xdr:to>
    <mc:AlternateContent xmlns:mc="http://schemas.openxmlformats.org/markup-compatibility/2006">
      <mc:Choice xmlns:a14="http://schemas.microsoft.com/office/drawing/2010/main" Requires="a14">
        <xdr:graphicFrame macro="">
          <xdr:nvGraphicFramePr>
            <xdr:cNvPr id="135" name="SalesTerritoryCountry">
              <a:extLst>
                <a:ext uri="{FF2B5EF4-FFF2-40B4-BE49-F238E27FC236}">
                  <a16:creationId xmlns:a16="http://schemas.microsoft.com/office/drawing/2014/main" id="{79901CD6-B9E2-4E53-9A25-88312B90B2BB}"/>
                </a:ext>
              </a:extLst>
            </xdr:cNvPr>
            <xdr:cNvGraphicFramePr/>
          </xdr:nvGraphicFramePr>
          <xdr:xfrm>
            <a:off x="0" y="0"/>
            <a:ext cx="0" cy="0"/>
          </xdr:xfrm>
          <a:graphic>
            <a:graphicData uri="http://schemas.microsoft.com/office/drawing/2010/slicer">
              <sle:slicer xmlns:sle="http://schemas.microsoft.com/office/drawing/2010/slicer" name="SalesTerritoryCountry"/>
            </a:graphicData>
          </a:graphic>
        </xdr:graphicFrame>
      </mc:Choice>
      <mc:Fallback>
        <xdr:sp macro="" textlink="">
          <xdr:nvSpPr>
            <xdr:cNvPr id="0" name=""/>
            <xdr:cNvSpPr>
              <a:spLocks noTextEdit="1"/>
            </xdr:cNvSpPr>
          </xdr:nvSpPr>
          <xdr:spPr>
            <a:xfrm>
              <a:off x="251460" y="5234940"/>
              <a:ext cx="4869180" cy="975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480060</xdr:colOff>
      <xdr:row>28</xdr:row>
      <xdr:rowOff>22860</xdr:rowOff>
    </xdr:from>
    <xdr:to>
      <xdr:col>16</xdr:col>
      <xdr:colOff>518160</xdr:colOff>
      <xdr:row>34</xdr:row>
      <xdr:rowOff>77580</xdr:rowOff>
    </xdr:to>
    <xdr:sp macro="" textlink="">
      <xdr:nvSpPr>
        <xdr:cNvPr id="140" name="Rectangle: Rounded Corners 139">
          <a:extLst>
            <a:ext uri="{FF2B5EF4-FFF2-40B4-BE49-F238E27FC236}">
              <a16:creationId xmlns:a16="http://schemas.microsoft.com/office/drawing/2014/main" id="{07BD33B9-5769-4658-9363-F8A072544248}"/>
            </a:ext>
          </a:extLst>
        </xdr:cNvPr>
        <xdr:cNvSpPr/>
      </xdr:nvSpPr>
      <xdr:spPr>
        <a:xfrm>
          <a:off x="5356860" y="5143500"/>
          <a:ext cx="4914900" cy="115200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121920</xdr:colOff>
      <xdr:row>29</xdr:row>
      <xdr:rowOff>38100</xdr:rowOff>
    </xdr:from>
    <xdr:to>
      <xdr:col>10</xdr:col>
      <xdr:colOff>289560</xdr:colOff>
      <xdr:row>33</xdr:row>
      <xdr:rowOff>83820</xdr:rowOff>
    </xdr:to>
    <xdr:sp macro="" textlink="">
      <xdr:nvSpPr>
        <xdr:cNvPr id="22" name="Rectangle: Rounded Corners 21">
          <a:extLst>
            <a:ext uri="{FF2B5EF4-FFF2-40B4-BE49-F238E27FC236}">
              <a16:creationId xmlns:a16="http://schemas.microsoft.com/office/drawing/2014/main" id="{9E355FD3-294E-4216-815E-044EAA593668}"/>
            </a:ext>
          </a:extLst>
        </xdr:cNvPr>
        <xdr:cNvSpPr/>
      </xdr:nvSpPr>
      <xdr:spPr>
        <a:xfrm>
          <a:off x="5608320" y="5341620"/>
          <a:ext cx="777240" cy="777240"/>
        </a:xfrm>
        <a:prstGeom prst="roundRect">
          <a:avLst/>
        </a:prstGeom>
        <a:solidFill>
          <a:schemeClr val="tx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119380</xdr:colOff>
      <xdr:row>29</xdr:row>
      <xdr:rowOff>38100</xdr:rowOff>
    </xdr:from>
    <xdr:to>
      <xdr:col>12</xdr:col>
      <xdr:colOff>287020</xdr:colOff>
      <xdr:row>33</xdr:row>
      <xdr:rowOff>83820</xdr:rowOff>
    </xdr:to>
    <xdr:sp macro="" textlink="">
      <xdr:nvSpPr>
        <xdr:cNvPr id="141" name="Rectangle: Rounded Corners 140">
          <a:extLst>
            <a:ext uri="{FF2B5EF4-FFF2-40B4-BE49-F238E27FC236}">
              <a16:creationId xmlns:a16="http://schemas.microsoft.com/office/drawing/2014/main" id="{1274C052-626A-45B8-83D2-444A3DBFC1EC}"/>
            </a:ext>
          </a:extLst>
        </xdr:cNvPr>
        <xdr:cNvSpPr/>
      </xdr:nvSpPr>
      <xdr:spPr>
        <a:xfrm>
          <a:off x="6824980" y="5341620"/>
          <a:ext cx="777240" cy="777240"/>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116840</xdr:colOff>
      <xdr:row>29</xdr:row>
      <xdr:rowOff>38100</xdr:rowOff>
    </xdr:from>
    <xdr:to>
      <xdr:col>14</xdr:col>
      <xdr:colOff>284480</xdr:colOff>
      <xdr:row>33</xdr:row>
      <xdr:rowOff>83820</xdr:rowOff>
    </xdr:to>
    <xdr:sp macro="" textlink="">
      <xdr:nvSpPr>
        <xdr:cNvPr id="142" name="Rectangle: Rounded Corners 141">
          <a:extLst>
            <a:ext uri="{FF2B5EF4-FFF2-40B4-BE49-F238E27FC236}">
              <a16:creationId xmlns:a16="http://schemas.microsoft.com/office/drawing/2014/main" id="{3631EBCB-1740-4047-85AF-9015536FF49F}"/>
            </a:ext>
          </a:extLst>
        </xdr:cNvPr>
        <xdr:cNvSpPr/>
      </xdr:nvSpPr>
      <xdr:spPr>
        <a:xfrm>
          <a:off x="8041640" y="5341620"/>
          <a:ext cx="777240" cy="777240"/>
        </a:xfrm>
        <a:prstGeom prst="roundRect">
          <a:avLst/>
        </a:prstGeom>
        <a:solidFill>
          <a:srgbClr val="7A7B8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114300</xdr:colOff>
      <xdr:row>29</xdr:row>
      <xdr:rowOff>38100</xdr:rowOff>
    </xdr:from>
    <xdr:to>
      <xdr:col>16</xdr:col>
      <xdr:colOff>281940</xdr:colOff>
      <xdr:row>33</xdr:row>
      <xdr:rowOff>83820</xdr:rowOff>
    </xdr:to>
    <xdr:sp macro="" textlink="">
      <xdr:nvSpPr>
        <xdr:cNvPr id="143" name="Rectangle: Rounded Corners 142">
          <a:extLst>
            <a:ext uri="{FF2B5EF4-FFF2-40B4-BE49-F238E27FC236}">
              <a16:creationId xmlns:a16="http://schemas.microsoft.com/office/drawing/2014/main" id="{8AC72A18-7B9E-483D-9536-F16B970C3929}"/>
            </a:ext>
          </a:extLst>
        </xdr:cNvPr>
        <xdr:cNvSpPr/>
      </xdr:nvSpPr>
      <xdr:spPr>
        <a:xfrm>
          <a:off x="9258300" y="5341620"/>
          <a:ext cx="777240" cy="777240"/>
        </a:xfrm>
        <a:prstGeom prst="roundRect">
          <a:avLst/>
        </a:prstGeom>
        <a:solidFill>
          <a:srgbClr val="9F97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175260</xdr:colOff>
      <xdr:row>29</xdr:row>
      <xdr:rowOff>22860</xdr:rowOff>
    </xdr:from>
    <xdr:to>
      <xdr:col>10</xdr:col>
      <xdr:colOff>259080</xdr:colOff>
      <xdr:row>30</xdr:row>
      <xdr:rowOff>129540</xdr:rowOff>
    </xdr:to>
    <xdr:sp macro="" textlink="">
      <xdr:nvSpPr>
        <xdr:cNvPr id="145" name="TextBox 144">
          <a:extLst>
            <a:ext uri="{FF2B5EF4-FFF2-40B4-BE49-F238E27FC236}">
              <a16:creationId xmlns:a16="http://schemas.microsoft.com/office/drawing/2014/main" id="{E70E8C3D-F608-4A18-8724-BC13B1E57EF2}"/>
            </a:ext>
          </a:extLst>
        </xdr:cNvPr>
        <xdr:cNvSpPr txBox="1"/>
      </xdr:nvSpPr>
      <xdr:spPr>
        <a:xfrm>
          <a:off x="5661660" y="532638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Q1</a:t>
          </a:r>
        </a:p>
      </xdr:txBody>
    </xdr:sp>
    <xdr:clientData/>
  </xdr:twoCellAnchor>
  <xdr:twoCellAnchor>
    <xdr:from>
      <xdr:col>15</xdr:col>
      <xdr:colOff>167640</xdr:colOff>
      <xdr:row>29</xdr:row>
      <xdr:rowOff>7620</xdr:rowOff>
    </xdr:from>
    <xdr:to>
      <xdr:col>16</xdr:col>
      <xdr:colOff>251460</xdr:colOff>
      <xdr:row>30</xdr:row>
      <xdr:rowOff>114300</xdr:rowOff>
    </xdr:to>
    <xdr:sp macro="" textlink="">
      <xdr:nvSpPr>
        <xdr:cNvPr id="147" name="TextBox 146">
          <a:extLst>
            <a:ext uri="{FF2B5EF4-FFF2-40B4-BE49-F238E27FC236}">
              <a16:creationId xmlns:a16="http://schemas.microsoft.com/office/drawing/2014/main" id="{5E8236B9-828B-4606-8E3A-F559E4126445}"/>
            </a:ext>
          </a:extLst>
        </xdr:cNvPr>
        <xdr:cNvSpPr txBox="1"/>
      </xdr:nvSpPr>
      <xdr:spPr>
        <a:xfrm>
          <a:off x="9311640" y="531114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Q4</a:t>
          </a:r>
        </a:p>
      </xdr:txBody>
    </xdr:sp>
    <xdr:clientData/>
  </xdr:twoCellAnchor>
  <xdr:twoCellAnchor>
    <xdr:from>
      <xdr:col>13</xdr:col>
      <xdr:colOff>129540</xdr:colOff>
      <xdr:row>29</xdr:row>
      <xdr:rowOff>30480</xdr:rowOff>
    </xdr:from>
    <xdr:to>
      <xdr:col>14</xdr:col>
      <xdr:colOff>213360</xdr:colOff>
      <xdr:row>30</xdr:row>
      <xdr:rowOff>137160</xdr:rowOff>
    </xdr:to>
    <xdr:sp macro="" textlink="">
      <xdr:nvSpPr>
        <xdr:cNvPr id="148" name="TextBox 147">
          <a:extLst>
            <a:ext uri="{FF2B5EF4-FFF2-40B4-BE49-F238E27FC236}">
              <a16:creationId xmlns:a16="http://schemas.microsoft.com/office/drawing/2014/main" id="{D2684A50-1E34-4F04-8769-F8972148DCEA}"/>
            </a:ext>
          </a:extLst>
        </xdr:cNvPr>
        <xdr:cNvSpPr txBox="1"/>
      </xdr:nvSpPr>
      <xdr:spPr>
        <a:xfrm>
          <a:off x="8054340" y="533400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Q3</a:t>
          </a:r>
        </a:p>
        <a:p>
          <a:pPr algn="ctr"/>
          <a:endParaRPr lang="en-IN" sz="1100" b="1">
            <a:solidFill>
              <a:schemeClr val="bg1"/>
            </a:solidFill>
          </a:endParaRPr>
        </a:p>
      </xdr:txBody>
    </xdr:sp>
    <xdr:clientData/>
  </xdr:twoCellAnchor>
  <xdr:twoCellAnchor>
    <xdr:from>
      <xdr:col>11</xdr:col>
      <xdr:colOff>182880</xdr:colOff>
      <xdr:row>31</xdr:row>
      <xdr:rowOff>53340</xdr:rowOff>
    </xdr:from>
    <xdr:to>
      <xdr:col>12</xdr:col>
      <xdr:colOff>266700</xdr:colOff>
      <xdr:row>32</xdr:row>
      <xdr:rowOff>160020</xdr:rowOff>
    </xdr:to>
    <xdr:sp macro="" textlink="Analysis!S4">
      <xdr:nvSpPr>
        <xdr:cNvPr id="149" name="TextBox 148">
          <a:extLst>
            <a:ext uri="{FF2B5EF4-FFF2-40B4-BE49-F238E27FC236}">
              <a16:creationId xmlns:a16="http://schemas.microsoft.com/office/drawing/2014/main" id="{F6BD33E1-8512-4571-9814-876BAB7B62D5}"/>
            </a:ext>
          </a:extLst>
        </xdr:cNvPr>
        <xdr:cNvSpPr txBox="1"/>
      </xdr:nvSpPr>
      <xdr:spPr>
        <a:xfrm>
          <a:off x="6888480" y="572262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5B72D0-5504-4B44-BB98-9CDC5416940C}" type="TxLink">
            <a:rPr lang="en-US" sz="1100" b="1" i="0" u="none" strike="noStrike">
              <a:solidFill>
                <a:schemeClr val="bg1"/>
              </a:solidFill>
              <a:latin typeface="Calibri"/>
              <a:ea typeface="Calibri"/>
              <a:cs typeface="Calibri"/>
            </a:rPr>
            <a:t>94.7M</a:t>
          </a:fld>
          <a:endParaRPr lang="en-IN" sz="1100" b="1">
            <a:solidFill>
              <a:schemeClr val="bg1"/>
            </a:solidFill>
          </a:endParaRPr>
        </a:p>
      </xdr:txBody>
    </xdr:sp>
    <xdr:clientData/>
  </xdr:twoCellAnchor>
  <xdr:twoCellAnchor>
    <xdr:from>
      <xdr:col>11</xdr:col>
      <xdr:colOff>144780</xdr:colOff>
      <xdr:row>29</xdr:row>
      <xdr:rowOff>22860</xdr:rowOff>
    </xdr:from>
    <xdr:to>
      <xdr:col>12</xdr:col>
      <xdr:colOff>228600</xdr:colOff>
      <xdr:row>30</xdr:row>
      <xdr:rowOff>129540</xdr:rowOff>
    </xdr:to>
    <xdr:sp macro="" textlink="">
      <xdr:nvSpPr>
        <xdr:cNvPr id="150" name="TextBox 149">
          <a:extLst>
            <a:ext uri="{FF2B5EF4-FFF2-40B4-BE49-F238E27FC236}">
              <a16:creationId xmlns:a16="http://schemas.microsoft.com/office/drawing/2014/main" id="{F2E2F6AA-B299-418F-B72F-A7146722AEE0}"/>
            </a:ext>
          </a:extLst>
        </xdr:cNvPr>
        <xdr:cNvSpPr txBox="1"/>
      </xdr:nvSpPr>
      <xdr:spPr>
        <a:xfrm>
          <a:off x="6850380" y="532638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Q2</a:t>
          </a:r>
        </a:p>
        <a:p>
          <a:pPr algn="ctr"/>
          <a:endParaRPr lang="en-IN" sz="1100" b="1">
            <a:solidFill>
              <a:schemeClr val="bg1"/>
            </a:solidFill>
          </a:endParaRPr>
        </a:p>
      </xdr:txBody>
    </xdr:sp>
    <xdr:clientData/>
  </xdr:twoCellAnchor>
  <xdr:twoCellAnchor>
    <xdr:from>
      <xdr:col>9</xdr:col>
      <xdr:colOff>175260</xdr:colOff>
      <xdr:row>31</xdr:row>
      <xdr:rowOff>53340</xdr:rowOff>
    </xdr:from>
    <xdr:to>
      <xdr:col>10</xdr:col>
      <xdr:colOff>259080</xdr:colOff>
      <xdr:row>32</xdr:row>
      <xdr:rowOff>160020</xdr:rowOff>
    </xdr:to>
    <xdr:sp macro="" textlink="Analysis!S3">
      <xdr:nvSpPr>
        <xdr:cNvPr id="151" name="TextBox 150">
          <a:extLst>
            <a:ext uri="{FF2B5EF4-FFF2-40B4-BE49-F238E27FC236}">
              <a16:creationId xmlns:a16="http://schemas.microsoft.com/office/drawing/2014/main" id="{EE72EEB3-32C3-4748-9A06-17F80979165D}"/>
            </a:ext>
          </a:extLst>
        </xdr:cNvPr>
        <xdr:cNvSpPr txBox="1"/>
      </xdr:nvSpPr>
      <xdr:spPr>
        <a:xfrm>
          <a:off x="5661660" y="572262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813B205-992E-4B63-9435-A1D843CE5FC1}" type="TxLink">
            <a:rPr lang="en-US" sz="1100" b="1" i="0" u="none" strike="noStrike">
              <a:solidFill>
                <a:schemeClr val="bg1"/>
              </a:solidFill>
              <a:latin typeface="Calibri"/>
              <a:ea typeface="Calibri"/>
              <a:cs typeface="Calibri"/>
            </a:rPr>
            <a:t>78.4M</a:t>
          </a:fld>
          <a:endParaRPr lang="en-IN" sz="1100" b="1">
            <a:solidFill>
              <a:schemeClr val="bg1"/>
            </a:solidFill>
          </a:endParaRPr>
        </a:p>
      </xdr:txBody>
    </xdr:sp>
    <xdr:clientData/>
  </xdr:twoCellAnchor>
  <xdr:twoCellAnchor>
    <xdr:from>
      <xdr:col>13</xdr:col>
      <xdr:colOff>162560</xdr:colOff>
      <xdr:row>31</xdr:row>
      <xdr:rowOff>53340</xdr:rowOff>
    </xdr:from>
    <xdr:to>
      <xdr:col>14</xdr:col>
      <xdr:colOff>246380</xdr:colOff>
      <xdr:row>32</xdr:row>
      <xdr:rowOff>160020</xdr:rowOff>
    </xdr:to>
    <xdr:sp macro="" textlink="Analysis!S5">
      <xdr:nvSpPr>
        <xdr:cNvPr id="153" name="TextBox 152">
          <a:extLst>
            <a:ext uri="{FF2B5EF4-FFF2-40B4-BE49-F238E27FC236}">
              <a16:creationId xmlns:a16="http://schemas.microsoft.com/office/drawing/2014/main" id="{DD6BBDDC-0F45-4653-9F57-B8903B5C8A49}"/>
            </a:ext>
          </a:extLst>
        </xdr:cNvPr>
        <xdr:cNvSpPr txBox="1"/>
      </xdr:nvSpPr>
      <xdr:spPr>
        <a:xfrm>
          <a:off x="8087360" y="572262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337C5BB-F62E-4FAE-8D47-4142E5337140}" type="TxLink">
            <a:rPr lang="en-US" sz="1100" b="1" i="0" u="none" strike="noStrike">
              <a:solidFill>
                <a:schemeClr val="bg1"/>
              </a:solidFill>
              <a:latin typeface="Calibri"/>
              <a:ea typeface="Calibri"/>
              <a:cs typeface="Calibri"/>
            </a:rPr>
            <a:t>59.1M</a:t>
          </a:fld>
          <a:endParaRPr lang="en-IN" sz="1100" b="1">
            <a:solidFill>
              <a:schemeClr val="bg1"/>
            </a:solidFill>
          </a:endParaRPr>
        </a:p>
      </xdr:txBody>
    </xdr:sp>
    <xdr:clientData/>
  </xdr:twoCellAnchor>
  <xdr:twoCellAnchor>
    <xdr:from>
      <xdr:col>15</xdr:col>
      <xdr:colOff>167640</xdr:colOff>
      <xdr:row>31</xdr:row>
      <xdr:rowOff>68580</xdr:rowOff>
    </xdr:from>
    <xdr:to>
      <xdr:col>16</xdr:col>
      <xdr:colOff>251460</xdr:colOff>
      <xdr:row>32</xdr:row>
      <xdr:rowOff>175260</xdr:rowOff>
    </xdr:to>
    <xdr:sp macro="" textlink="Analysis!S6">
      <xdr:nvSpPr>
        <xdr:cNvPr id="154" name="TextBox 153">
          <a:extLst>
            <a:ext uri="{FF2B5EF4-FFF2-40B4-BE49-F238E27FC236}">
              <a16:creationId xmlns:a16="http://schemas.microsoft.com/office/drawing/2014/main" id="{A34175A5-1E8B-4E63-96EA-C317E64431ED}"/>
            </a:ext>
          </a:extLst>
        </xdr:cNvPr>
        <xdr:cNvSpPr txBox="1"/>
      </xdr:nvSpPr>
      <xdr:spPr>
        <a:xfrm>
          <a:off x="9311640" y="5737860"/>
          <a:ext cx="693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A71BF0E-DF84-4DAF-955A-561E18316013}" type="TxLink">
            <a:rPr lang="en-US" sz="1100" b="1" i="0" u="none" strike="noStrike">
              <a:solidFill>
                <a:schemeClr val="bg1"/>
              </a:solidFill>
              <a:latin typeface="Calibri"/>
              <a:ea typeface="Calibri"/>
              <a:cs typeface="Calibri"/>
            </a:rPr>
            <a:t>74.9M</a:t>
          </a:fld>
          <a:endParaRPr lang="en-IN" sz="1100" b="1">
            <a:solidFill>
              <a:schemeClr val="bg1"/>
            </a:solidFill>
          </a:endParaRPr>
        </a:p>
      </xdr:txBody>
    </xdr:sp>
    <xdr:clientData/>
  </xdr:twoCellAnchor>
  <xdr:twoCellAnchor>
    <xdr:from>
      <xdr:col>9</xdr:col>
      <xdr:colOff>76200</xdr:colOff>
      <xdr:row>30</xdr:row>
      <xdr:rowOff>38100</xdr:rowOff>
    </xdr:from>
    <xdr:to>
      <xdr:col>10</xdr:col>
      <xdr:colOff>358140</xdr:colOff>
      <xdr:row>31</xdr:row>
      <xdr:rowOff>106680</xdr:rowOff>
    </xdr:to>
    <xdr:sp macro="" textlink="">
      <xdr:nvSpPr>
        <xdr:cNvPr id="155" name="TextBox 154">
          <a:extLst>
            <a:ext uri="{FF2B5EF4-FFF2-40B4-BE49-F238E27FC236}">
              <a16:creationId xmlns:a16="http://schemas.microsoft.com/office/drawing/2014/main" id="{9EF5D62D-2B33-489F-B6DC-AD011F71A9D6}"/>
            </a:ext>
          </a:extLst>
        </xdr:cNvPr>
        <xdr:cNvSpPr txBox="1"/>
      </xdr:nvSpPr>
      <xdr:spPr>
        <a:xfrm>
          <a:off x="5562600" y="552450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solidFill>
                <a:schemeClr val="bg1"/>
              </a:solidFill>
            </a:rPr>
            <a:t>Revenue</a:t>
          </a:r>
          <a:endParaRPr lang="en-IN" sz="1100" b="0">
            <a:solidFill>
              <a:schemeClr val="bg1"/>
            </a:solidFill>
          </a:endParaRPr>
        </a:p>
      </xdr:txBody>
    </xdr:sp>
    <xdr:clientData/>
  </xdr:twoCellAnchor>
  <xdr:twoCellAnchor>
    <xdr:from>
      <xdr:col>11</xdr:col>
      <xdr:colOff>73660</xdr:colOff>
      <xdr:row>30</xdr:row>
      <xdr:rowOff>30480</xdr:rowOff>
    </xdr:from>
    <xdr:to>
      <xdr:col>12</xdr:col>
      <xdr:colOff>355600</xdr:colOff>
      <xdr:row>31</xdr:row>
      <xdr:rowOff>99060</xdr:rowOff>
    </xdr:to>
    <xdr:sp macro="" textlink="">
      <xdr:nvSpPr>
        <xdr:cNvPr id="156" name="TextBox 155">
          <a:extLst>
            <a:ext uri="{FF2B5EF4-FFF2-40B4-BE49-F238E27FC236}">
              <a16:creationId xmlns:a16="http://schemas.microsoft.com/office/drawing/2014/main" id="{D51C6E21-0904-47DE-B336-BBF5D2C71276}"/>
            </a:ext>
          </a:extLst>
        </xdr:cNvPr>
        <xdr:cNvSpPr txBox="1"/>
      </xdr:nvSpPr>
      <xdr:spPr>
        <a:xfrm>
          <a:off x="6779260" y="551688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solidFill>
                <a:schemeClr val="bg1"/>
              </a:solidFill>
            </a:rPr>
            <a:t>Revenue</a:t>
          </a:r>
          <a:endParaRPr lang="en-IN" sz="1100" b="0">
            <a:solidFill>
              <a:schemeClr val="bg1"/>
            </a:solidFill>
          </a:endParaRPr>
        </a:p>
      </xdr:txBody>
    </xdr:sp>
    <xdr:clientData/>
  </xdr:twoCellAnchor>
  <xdr:twoCellAnchor>
    <xdr:from>
      <xdr:col>13</xdr:col>
      <xdr:colOff>63500</xdr:colOff>
      <xdr:row>30</xdr:row>
      <xdr:rowOff>38100</xdr:rowOff>
    </xdr:from>
    <xdr:to>
      <xdr:col>14</xdr:col>
      <xdr:colOff>345440</xdr:colOff>
      <xdr:row>31</xdr:row>
      <xdr:rowOff>106680</xdr:rowOff>
    </xdr:to>
    <xdr:sp macro="" textlink="">
      <xdr:nvSpPr>
        <xdr:cNvPr id="157" name="TextBox 156">
          <a:extLst>
            <a:ext uri="{FF2B5EF4-FFF2-40B4-BE49-F238E27FC236}">
              <a16:creationId xmlns:a16="http://schemas.microsoft.com/office/drawing/2014/main" id="{72C44F2F-9C53-4C8C-BEF0-E85664FA6641}"/>
            </a:ext>
          </a:extLst>
        </xdr:cNvPr>
        <xdr:cNvSpPr txBox="1"/>
      </xdr:nvSpPr>
      <xdr:spPr>
        <a:xfrm>
          <a:off x="7988300" y="552450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solidFill>
                <a:schemeClr val="bg1"/>
              </a:solidFill>
            </a:rPr>
            <a:t>Revenue</a:t>
          </a:r>
          <a:endParaRPr lang="en-IN" sz="1100" b="0">
            <a:solidFill>
              <a:schemeClr val="bg1"/>
            </a:solidFill>
          </a:endParaRPr>
        </a:p>
      </xdr:txBody>
    </xdr:sp>
    <xdr:clientData/>
  </xdr:twoCellAnchor>
  <xdr:twoCellAnchor>
    <xdr:from>
      <xdr:col>15</xdr:col>
      <xdr:colOff>53340</xdr:colOff>
      <xdr:row>30</xdr:row>
      <xdr:rowOff>38100</xdr:rowOff>
    </xdr:from>
    <xdr:to>
      <xdr:col>16</xdr:col>
      <xdr:colOff>335280</xdr:colOff>
      <xdr:row>31</xdr:row>
      <xdr:rowOff>106680</xdr:rowOff>
    </xdr:to>
    <xdr:sp macro="" textlink="">
      <xdr:nvSpPr>
        <xdr:cNvPr id="158" name="TextBox 157">
          <a:extLst>
            <a:ext uri="{FF2B5EF4-FFF2-40B4-BE49-F238E27FC236}">
              <a16:creationId xmlns:a16="http://schemas.microsoft.com/office/drawing/2014/main" id="{80BD4B0D-A603-43CD-939F-AD5391384FB3}"/>
            </a:ext>
          </a:extLst>
        </xdr:cNvPr>
        <xdr:cNvSpPr txBox="1"/>
      </xdr:nvSpPr>
      <xdr:spPr>
        <a:xfrm>
          <a:off x="9197340" y="552450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solidFill>
                <a:schemeClr val="bg1"/>
              </a:solidFill>
            </a:rPr>
            <a:t>Revenue</a:t>
          </a:r>
          <a:endParaRPr lang="en-IN" sz="1100" b="0">
            <a:solidFill>
              <a:schemeClr val="bg1"/>
            </a:solidFill>
          </a:endParaRPr>
        </a:p>
      </xdr:txBody>
    </xdr:sp>
    <xdr:clientData/>
  </xdr:twoCellAnchor>
  <xdr:twoCellAnchor>
    <xdr:from>
      <xdr:col>10</xdr:col>
      <xdr:colOff>68580</xdr:colOff>
      <xdr:row>32</xdr:row>
      <xdr:rowOff>45720</xdr:rowOff>
    </xdr:from>
    <xdr:to>
      <xdr:col>10</xdr:col>
      <xdr:colOff>457200</xdr:colOff>
      <xdr:row>34</xdr:row>
      <xdr:rowOff>38100</xdr:rowOff>
    </xdr:to>
    <xdr:sp macro="" textlink="">
      <xdr:nvSpPr>
        <xdr:cNvPr id="23" name="Oval 22">
          <a:extLst>
            <a:ext uri="{FF2B5EF4-FFF2-40B4-BE49-F238E27FC236}">
              <a16:creationId xmlns:a16="http://schemas.microsoft.com/office/drawing/2014/main" id="{5143EDA4-2B54-4445-B0E7-4F9FC3233EEB}"/>
            </a:ext>
          </a:extLst>
        </xdr:cNvPr>
        <xdr:cNvSpPr/>
      </xdr:nvSpPr>
      <xdr:spPr>
        <a:xfrm>
          <a:off x="6164580" y="5897880"/>
          <a:ext cx="388620" cy="358140"/>
        </a:xfrm>
        <a:prstGeom prst="ellipse">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7620</xdr:colOff>
      <xdr:row>32</xdr:row>
      <xdr:rowOff>91440</xdr:rowOff>
    </xdr:from>
    <xdr:to>
      <xdr:col>10</xdr:col>
      <xdr:colOff>510540</xdr:colOff>
      <xdr:row>34</xdr:row>
      <xdr:rowOff>0</xdr:rowOff>
    </xdr:to>
    <xdr:sp macro="" textlink="Analysis!T3">
      <xdr:nvSpPr>
        <xdr:cNvPr id="160" name="TextBox 159">
          <a:extLst>
            <a:ext uri="{FF2B5EF4-FFF2-40B4-BE49-F238E27FC236}">
              <a16:creationId xmlns:a16="http://schemas.microsoft.com/office/drawing/2014/main" id="{1DF950C6-861E-4E40-987B-17B85D636141}"/>
            </a:ext>
          </a:extLst>
        </xdr:cNvPr>
        <xdr:cNvSpPr txBox="1"/>
      </xdr:nvSpPr>
      <xdr:spPr>
        <a:xfrm>
          <a:off x="6103620" y="5943600"/>
          <a:ext cx="5029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DA2064-29BE-4C52-AB18-1DF50AF6CDBC}" type="TxLink">
            <a:rPr lang="en-US" sz="1100" b="1" i="0" u="none" strike="noStrike">
              <a:solidFill>
                <a:schemeClr val="tx1"/>
              </a:solidFill>
              <a:latin typeface="Calibri"/>
              <a:ea typeface="Calibri"/>
              <a:cs typeface="Calibri"/>
            </a:rPr>
            <a:t>32.3M</a:t>
          </a:fld>
          <a:endParaRPr lang="en-IN" sz="1100" b="1">
            <a:solidFill>
              <a:schemeClr val="tx1"/>
            </a:solidFill>
          </a:endParaRPr>
        </a:p>
      </xdr:txBody>
    </xdr:sp>
    <xdr:clientData/>
  </xdr:twoCellAnchor>
  <xdr:twoCellAnchor>
    <xdr:from>
      <xdr:col>12</xdr:col>
      <xdr:colOff>83820</xdr:colOff>
      <xdr:row>32</xdr:row>
      <xdr:rowOff>45720</xdr:rowOff>
    </xdr:from>
    <xdr:to>
      <xdr:col>12</xdr:col>
      <xdr:colOff>472440</xdr:colOff>
      <xdr:row>34</xdr:row>
      <xdr:rowOff>38100</xdr:rowOff>
    </xdr:to>
    <xdr:sp macro="" textlink="">
      <xdr:nvSpPr>
        <xdr:cNvPr id="161" name="Oval 160">
          <a:extLst>
            <a:ext uri="{FF2B5EF4-FFF2-40B4-BE49-F238E27FC236}">
              <a16:creationId xmlns:a16="http://schemas.microsoft.com/office/drawing/2014/main" id="{ACD86830-D2F6-4CA0-B71F-929B546E0EFB}"/>
            </a:ext>
          </a:extLst>
        </xdr:cNvPr>
        <xdr:cNvSpPr/>
      </xdr:nvSpPr>
      <xdr:spPr>
        <a:xfrm>
          <a:off x="7399020" y="5897880"/>
          <a:ext cx="388620" cy="358140"/>
        </a:xfrm>
        <a:prstGeom prst="ellipse">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60960</xdr:colOff>
      <xdr:row>32</xdr:row>
      <xdr:rowOff>45720</xdr:rowOff>
    </xdr:from>
    <xdr:to>
      <xdr:col>14</xdr:col>
      <xdr:colOff>449580</xdr:colOff>
      <xdr:row>34</xdr:row>
      <xdr:rowOff>38100</xdr:rowOff>
    </xdr:to>
    <xdr:sp macro="" textlink="">
      <xdr:nvSpPr>
        <xdr:cNvPr id="162" name="Oval 161">
          <a:extLst>
            <a:ext uri="{FF2B5EF4-FFF2-40B4-BE49-F238E27FC236}">
              <a16:creationId xmlns:a16="http://schemas.microsoft.com/office/drawing/2014/main" id="{D0C10F34-7D85-4FCB-A408-DFCB749C7875}"/>
            </a:ext>
          </a:extLst>
        </xdr:cNvPr>
        <xdr:cNvSpPr/>
      </xdr:nvSpPr>
      <xdr:spPr>
        <a:xfrm>
          <a:off x="8595360" y="5897880"/>
          <a:ext cx="388620" cy="358140"/>
        </a:xfrm>
        <a:prstGeom prst="ellipse">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60960</xdr:colOff>
      <xdr:row>32</xdr:row>
      <xdr:rowOff>45720</xdr:rowOff>
    </xdr:from>
    <xdr:to>
      <xdr:col>16</xdr:col>
      <xdr:colOff>449580</xdr:colOff>
      <xdr:row>34</xdr:row>
      <xdr:rowOff>38100</xdr:rowOff>
    </xdr:to>
    <xdr:sp macro="" textlink="">
      <xdr:nvSpPr>
        <xdr:cNvPr id="163" name="Oval 162">
          <a:extLst>
            <a:ext uri="{FF2B5EF4-FFF2-40B4-BE49-F238E27FC236}">
              <a16:creationId xmlns:a16="http://schemas.microsoft.com/office/drawing/2014/main" id="{3519183A-797E-4114-944C-DBF8F5BE8E61}"/>
            </a:ext>
          </a:extLst>
        </xdr:cNvPr>
        <xdr:cNvSpPr/>
      </xdr:nvSpPr>
      <xdr:spPr>
        <a:xfrm>
          <a:off x="9814560" y="5897880"/>
          <a:ext cx="388620" cy="358140"/>
        </a:xfrm>
        <a:prstGeom prst="ellipse">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22860</xdr:colOff>
      <xdr:row>32</xdr:row>
      <xdr:rowOff>91440</xdr:rowOff>
    </xdr:from>
    <xdr:to>
      <xdr:col>12</xdr:col>
      <xdr:colOff>525780</xdr:colOff>
      <xdr:row>34</xdr:row>
      <xdr:rowOff>0</xdr:rowOff>
    </xdr:to>
    <xdr:sp macro="" textlink="Analysis!T4">
      <xdr:nvSpPr>
        <xdr:cNvPr id="164" name="TextBox 163">
          <a:extLst>
            <a:ext uri="{FF2B5EF4-FFF2-40B4-BE49-F238E27FC236}">
              <a16:creationId xmlns:a16="http://schemas.microsoft.com/office/drawing/2014/main" id="{72BE0EAB-D88F-487B-A702-CFDE9CC7F52E}"/>
            </a:ext>
          </a:extLst>
        </xdr:cNvPr>
        <xdr:cNvSpPr txBox="1"/>
      </xdr:nvSpPr>
      <xdr:spPr>
        <a:xfrm>
          <a:off x="7338060" y="5943600"/>
          <a:ext cx="5029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085A933-2E3C-4300-9305-CFB956BE9BA3}" type="TxLink">
            <a:rPr lang="en-US" sz="1100" b="1" i="0" u="none" strike="noStrike">
              <a:solidFill>
                <a:srgbClr val="000000"/>
              </a:solidFill>
              <a:latin typeface="Calibri"/>
              <a:ea typeface="Calibri"/>
              <a:cs typeface="Calibri"/>
            </a:rPr>
            <a:t>39.0M</a:t>
          </a:fld>
          <a:endParaRPr lang="en-IN" sz="1100" b="1">
            <a:solidFill>
              <a:schemeClr val="tx1"/>
            </a:solidFill>
          </a:endParaRPr>
        </a:p>
      </xdr:txBody>
    </xdr:sp>
    <xdr:clientData/>
  </xdr:twoCellAnchor>
  <xdr:twoCellAnchor>
    <xdr:from>
      <xdr:col>13</xdr:col>
      <xdr:colOff>601980</xdr:colOff>
      <xdr:row>32</xdr:row>
      <xdr:rowOff>83820</xdr:rowOff>
    </xdr:from>
    <xdr:to>
      <xdr:col>14</xdr:col>
      <xdr:colOff>495300</xdr:colOff>
      <xdr:row>33</xdr:row>
      <xdr:rowOff>175260</xdr:rowOff>
    </xdr:to>
    <xdr:sp macro="" textlink="Analysis!T5">
      <xdr:nvSpPr>
        <xdr:cNvPr id="165" name="TextBox 164">
          <a:extLst>
            <a:ext uri="{FF2B5EF4-FFF2-40B4-BE49-F238E27FC236}">
              <a16:creationId xmlns:a16="http://schemas.microsoft.com/office/drawing/2014/main" id="{C6A6AA0F-BC9A-4504-9FB1-A5D21F9F6A1E}"/>
            </a:ext>
          </a:extLst>
        </xdr:cNvPr>
        <xdr:cNvSpPr txBox="1"/>
      </xdr:nvSpPr>
      <xdr:spPr>
        <a:xfrm>
          <a:off x="8526780" y="5935980"/>
          <a:ext cx="5029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96CE157-9F47-41AE-B3A6-12DB3C2F9EF5}" type="TxLink">
            <a:rPr lang="en-US" sz="1100" b="1" i="0" u="none" strike="noStrike">
              <a:solidFill>
                <a:srgbClr val="000000"/>
              </a:solidFill>
              <a:latin typeface="Calibri"/>
              <a:ea typeface="Calibri"/>
              <a:cs typeface="Calibri"/>
            </a:rPr>
            <a:t>24.2M</a:t>
          </a:fld>
          <a:endParaRPr lang="en-IN" sz="1100" b="1">
            <a:solidFill>
              <a:schemeClr val="tx1"/>
            </a:solidFill>
          </a:endParaRPr>
        </a:p>
      </xdr:txBody>
    </xdr:sp>
    <xdr:clientData/>
  </xdr:twoCellAnchor>
  <xdr:twoCellAnchor>
    <xdr:from>
      <xdr:col>16</xdr:col>
      <xdr:colOff>15240</xdr:colOff>
      <xdr:row>32</xdr:row>
      <xdr:rowOff>68580</xdr:rowOff>
    </xdr:from>
    <xdr:to>
      <xdr:col>16</xdr:col>
      <xdr:colOff>518160</xdr:colOff>
      <xdr:row>33</xdr:row>
      <xdr:rowOff>160020</xdr:rowOff>
    </xdr:to>
    <xdr:sp macro="" textlink="Analysis!T6">
      <xdr:nvSpPr>
        <xdr:cNvPr id="166" name="TextBox 165">
          <a:extLst>
            <a:ext uri="{FF2B5EF4-FFF2-40B4-BE49-F238E27FC236}">
              <a16:creationId xmlns:a16="http://schemas.microsoft.com/office/drawing/2014/main" id="{3CECC47F-2739-4831-BD6A-AC88BD546841}"/>
            </a:ext>
          </a:extLst>
        </xdr:cNvPr>
        <xdr:cNvSpPr txBox="1"/>
      </xdr:nvSpPr>
      <xdr:spPr>
        <a:xfrm>
          <a:off x="9768840" y="5920740"/>
          <a:ext cx="5029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B1FEC31-62BF-4F7C-864D-0E5C64DC35AD}" type="TxLink">
            <a:rPr lang="en-US" sz="1100" b="1" i="0" u="none" strike="noStrike">
              <a:solidFill>
                <a:srgbClr val="000000"/>
              </a:solidFill>
              <a:latin typeface="Calibri"/>
              <a:ea typeface="Calibri"/>
              <a:cs typeface="Calibri"/>
            </a:rPr>
            <a:t>30.8M</a:t>
          </a:fld>
          <a:endParaRPr lang="en-IN" sz="1100" b="1">
            <a:solidFill>
              <a:schemeClr val="tx1"/>
            </a:solidFill>
          </a:endParaRPr>
        </a:p>
      </xdr:txBody>
    </xdr:sp>
    <xdr:clientData/>
  </xdr:twoCellAnchor>
  <xdr:twoCellAnchor>
    <xdr:from>
      <xdr:col>12</xdr:col>
      <xdr:colOff>53340</xdr:colOff>
      <xdr:row>28</xdr:row>
      <xdr:rowOff>7620</xdr:rowOff>
    </xdr:from>
    <xdr:to>
      <xdr:col>13</xdr:col>
      <xdr:colOff>335280</xdr:colOff>
      <xdr:row>29</xdr:row>
      <xdr:rowOff>76200</xdr:rowOff>
    </xdr:to>
    <xdr:sp macro="" textlink="">
      <xdr:nvSpPr>
        <xdr:cNvPr id="172" name="TextBox 171">
          <a:extLst>
            <a:ext uri="{FF2B5EF4-FFF2-40B4-BE49-F238E27FC236}">
              <a16:creationId xmlns:a16="http://schemas.microsoft.com/office/drawing/2014/main" id="{B31808A5-E27C-4767-A981-6680B43C9B13}"/>
            </a:ext>
          </a:extLst>
        </xdr:cNvPr>
        <xdr:cNvSpPr txBox="1"/>
      </xdr:nvSpPr>
      <xdr:spPr>
        <a:xfrm>
          <a:off x="7368540" y="512826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1" baseline="0">
              <a:solidFill>
                <a:schemeClr val="tx1"/>
              </a:solidFill>
            </a:rPr>
            <a:t>Profit</a:t>
          </a:r>
          <a:endParaRPr lang="en-IN" sz="1200" b="1" i="1">
            <a:solidFill>
              <a:schemeClr val="tx1"/>
            </a:solidFill>
          </a:endParaRPr>
        </a:p>
      </xdr:txBody>
    </xdr:sp>
    <xdr:clientData/>
  </xdr:twoCellAnchor>
  <xdr:twoCellAnchor>
    <xdr:from>
      <xdr:col>12</xdr:col>
      <xdr:colOff>434340</xdr:colOff>
      <xdr:row>29</xdr:row>
      <xdr:rowOff>91440</xdr:rowOff>
    </xdr:from>
    <xdr:to>
      <xdr:col>12</xdr:col>
      <xdr:colOff>579120</xdr:colOff>
      <xdr:row>32</xdr:row>
      <xdr:rowOff>137160</xdr:rowOff>
    </xdr:to>
    <xdr:cxnSp macro="">
      <xdr:nvCxnSpPr>
        <xdr:cNvPr id="29" name="Connector: Elbow 28">
          <a:extLst>
            <a:ext uri="{FF2B5EF4-FFF2-40B4-BE49-F238E27FC236}">
              <a16:creationId xmlns:a16="http://schemas.microsoft.com/office/drawing/2014/main" id="{E0431386-C9EA-4272-A13F-B7979E2A48EC}"/>
            </a:ext>
          </a:extLst>
        </xdr:cNvPr>
        <xdr:cNvCxnSpPr/>
      </xdr:nvCxnSpPr>
      <xdr:spPr>
        <a:xfrm rot="5400000" flipH="1" flipV="1">
          <a:off x="7524750" y="5619750"/>
          <a:ext cx="594360" cy="144780"/>
        </a:xfrm>
        <a:prstGeom prst="bentConnector3">
          <a:avLst/>
        </a:prstGeom>
        <a:ln>
          <a:solidFill>
            <a:schemeClr val="accent2">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601980</xdr:colOff>
      <xdr:row>28</xdr:row>
      <xdr:rowOff>68580</xdr:rowOff>
    </xdr:from>
    <xdr:to>
      <xdr:col>23</xdr:col>
      <xdr:colOff>320040</xdr:colOff>
      <xdr:row>34</xdr:row>
      <xdr:rowOff>123300</xdr:rowOff>
    </xdr:to>
    <xdr:sp macro="" textlink="">
      <xdr:nvSpPr>
        <xdr:cNvPr id="178" name="Rectangle: Rounded Corners 177">
          <a:extLst>
            <a:ext uri="{FF2B5EF4-FFF2-40B4-BE49-F238E27FC236}">
              <a16:creationId xmlns:a16="http://schemas.microsoft.com/office/drawing/2014/main" id="{AA625C6C-135C-404E-BB76-7221510BB455}"/>
            </a:ext>
          </a:extLst>
        </xdr:cNvPr>
        <xdr:cNvSpPr/>
      </xdr:nvSpPr>
      <xdr:spPr>
        <a:xfrm>
          <a:off x="10355580" y="5189220"/>
          <a:ext cx="3985260" cy="1152000"/>
        </a:xfrm>
        <a:prstGeom prst="roundRect">
          <a:avLst/>
        </a:prstGeom>
        <a:solidFill>
          <a:schemeClr val="bg1"/>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60960</xdr:colOff>
      <xdr:row>28</xdr:row>
      <xdr:rowOff>106680</xdr:rowOff>
    </xdr:from>
    <xdr:to>
      <xdr:col>23</xdr:col>
      <xdr:colOff>213360</xdr:colOff>
      <xdr:row>34</xdr:row>
      <xdr:rowOff>91440</xdr:rowOff>
    </xdr:to>
    <xdr:graphicFrame macro="">
      <xdr:nvGraphicFramePr>
        <xdr:cNvPr id="173" name="Chart 172">
          <a:extLst>
            <a:ext uri="{FF2B5EF4-FFF2-40B4-BE49-F238E27FC236}">
              <a16:creationId xmlns:a16="http://schemas.microsoft.com/office/drawing/2014/main" id="{47CA10F4-D5EF-4B99-903C-2217C6E6C3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464820</xdr:colOff>
      <xdr:row>2</xdr:row>
      <xdr:rowOff>83820</xdr:rowOff>
    </xdr:from>
    <xdr:to>
      <xdr:col>23</xdr:col>
      <xdr:colOff>76200</xdr:colOff>
      <xdr:row>3</xdr:row>
      <xdr:rowOff>152400</xdr:rowOff>
    </xdr:to>
    <xdr:grpSp>
      <xdr:nvGrpSpPr>
        <xdr:cNvPr id="38" name="Group 37">
          <a:extLst>
            <a:ext uri="{FF2B5EF4-FFF2-40B4-BE49-F238E27FC236}">
              <a16:creationId xmlns:a16="http://schemas.microsoft.com/office/drawing/2014/main" id="{4A6650FE-DCEE-4B96-B37B-3315DF0C9A2F}"/>
            </a:ext>
          </a:extLst>
        </xdr:cNvPr>
        <xdr:cNvGrpSpPr/>
      </xdr:nvGrpSpPr>
      <xdr:grpSpPr>
        <a:xfrm>
          <a:off x="12047220" y="449580"/>
          <a:ext cx="2049780" cy="251460"/>
          <a:chOff x="12047220" y="449580"/>
          <a:chExt cx="2049780" cy="251460"/>
        </a:xfrm>
      </xdr:grpSpPr>
      <xdr:sp macro="[0]!ClearAllSlicers" textlink="">
        <xdr:nvSpPr>
          <xdr:cNvPr id="32" name="Rectangle 31">
            <a:extLst>
              <a:ext uri="{FF2B5EF4-FFF2-40B4-BE49-F238E27FC236}">
                <a16:creationId xmlns:a16="http://schemas.microsoft.com/office/drawing/2014/main" id="{33A2D6F1-2382-403F-A949-F6700B18101B}"/>
              </a:ext>
            </a:extLst>
          </xdr:cNvPr>
          <xdr:cNvSpPr/>
        </xdr:nvSpPr>
        <xdr:spPr>
          <a:xfrm>
            <a:off x="12047220" y="449580"/>
            <a:ext cx="2049780" cy="243840"/>
          </a:xfrm>
          <a:prstGeom prst="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2">
                  <a:lumMod val="75000"/>
                </a:schemeClr>
              </a:solidFill>
            </a:endParaRPr>
          </a:p>
        </xdr:txBody>
      </xdr:sp>
      <xdr:sp macro="" textlink="">
        <xdr:nvSpPr>
          <xdr:cNvPr id="33" name="TextBox 32">
            <a:extLst>
              <a:ext uri="{FF2B5EF4-FFF2-40B4-BE49-F238E27FC236}">
                <a16:creationId xmlns:a16="http://schemas.microsoft.com/office/drawing/2014/main" id="{983EC59A-AE0D-4D84-8878-D6D75C5550A6}"/>
              </a:ext>
            </a:extLst>
          </xdr:cNvPr>
          <xdr:cNvSpPr txBox="1"/>
        </xdr:nvSpPr>
        <xdr:spPr>
          <a:xfrm>
            <a:off x="12359640" y="449580"/>
            <a:ext cx="13563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solidFill>
              </a:rPr>
              <a:t>Clear All Filters</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0.296</cdr:x>
      <cdr:y>0</cdr:y>
    </cdr:from>
    <cdr:to>
      <cdr:x>0.69</cdr:x>
      <cdr:y>0.23239</cdr:y>
    </cdr:to>
    <cdr:sp macro="" textlink="">
      <cdr:nvSpPr>
        <cdr:cNvPr id="3" name="TextBox 171">
          <a:extLst xmlns:a="http://schemas.openxmlformats.org/drawingml/2006/main">
            <a:ext uri="{FF2B5EF4-FFF2-40B4-BE49-F238E27FC236}">
              <a16:creationId xmlns:a16="http://schemas.microsoft.com/office/drawing/2014/main" id="{B31808A5-E27C-4767-A981-6680B43C9B13}"/>
            </a:ext>
          </a:extLst>
        </cdr:cNvPr>
        <cdr:cNvSpPr txBox="1"/>
      </cdr:nvSpPr>
      <cdr:spPr>
        <a:xfrm xmlns:a="http://schemas.openxmlformats.org/drawingml/2006/main">
          <a:off x="1127760" y="0"/>
          <a:ext cx="1501140" cy="25146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000" b="0" i="0" baseline="0">
              <a:solidFill>
                <a:schemeClr val="tx1"/>
              </a:solidFill>
            </a:rPr>
            <a:t>Unique products sold</a:t>
          </a:r>
          <a:endParaRPr lang="en-IN" sz="1000" b="0" i="0">
            <a:solidFill>
              <a:schemeClr val="tx1"/>
            </a:solidFill>
          </a:endParaRP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80671296" backgroundQuery="1" createdVersion="7" refreshedVersion="7" minRefreshableVersion="3" recordCount="0" supportSubquery="1" supportAdvancedDrill="1" xr:uid="{90BE5B17-8F74-495F-8DF6-D80A4CE8A75C}">
  <cacheSource type="external" connectionId="8"/>
  <cacheFields count="4">
    <cacheField name="[Measures].[Total Revenue]" caption="Total Revenue" numFmtId="0" hierarchy="60" level="32767"/>
    <cacheField name="[Measures].[Total Profit]" caption="Total Profit" numFmtId="0" hierarchy="62" level="32767"/>
    <cacheField name="[DimDate].[Month Name].[Month Name]" caption="Month Name" numFmtId="0" hierarchy="12" level="1">
      <sharedItems count="12">
        <s v="Jan"/>
        <s v="Feb"/>
        <s v="Mar"/>
        <s v="Apr"/>
        <s v="May"/>
        <s v="Jun"/>
        <s v="Jul"/>
        <s v="Aug"/>
        <s v="Sep"/>
        <s v="Oct"/>
        <s v="Nov"/>
        <s v="Dec"/>
      </sharedItems>
    </cacheField>
    <cacheField name="[DimSalesTerritory].[SalesTerritoryCountry].[SalesTerritoryCountry]" caption="SalesTerritoryCountry" numFmtId="0" hierarchy="32"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fieldsUsage count="2">
        <fieldUsage x="-1"/>
        <fieldUsage x="3"/>
      </fieldsUsage>
    </cacheHierarchy>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0"/>
      </fieldsUsage>
    </cacheHierarchy>
    <cacheHierarchy uniqueName="[Measures].[Profit Margin]" caption="Profit Margin" measure="1" displayFolder="" measureGroup="A" count="0"/>
    <cacheHierarchy uniqueName="[Measures].[Total Profit]" caption="Total Profit" measure="1" displayFolder="" measureGroup="A" count="0" oneField="1">
      <fieldsUsage count="1">
        <fieldUsage x="1"/>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81481481" backgroundQuery="1" createdVersion="7" refreshedVersion="7" minRefreshableVersion="3" recordCount="0" supportSubquery="1" supportAdvancedDrill="1" xr:uid="{4ECD38BA-0FAA-4812-B212-BEB45457FE18}">
  <cacheSource type="external" connectionId="8"/>
  <cacheFields count="4">
    <cacheField name="[Measures].[Total Revenue]" caption="Total Revenue" numFmtId="0" hierarchy="60" level="32767"/>
    <cacheField name="[Measures].[Total Profit]" caption="Total Profit" numFmtId="0" hierarchy="62" level="32767"/>
    <cacheField name="[DimDate].[Quarter].[Quarter]" caption="Quarter" numFmtId="0" hierarchy="15" level="1">
      <sharedItems count="4">
        <s v="Q1"/>
        <s v="Q2"/>
        <s v="Q3"/>
        <s v="Q4"/>
      </sharedItems>
    </cacheField>
    <cacheField name="[DimSalesTerritory].[SalesTerritoryCountry].[SalesTerritoryCountry]" caption="SalesTerritoryCountry" numFmtId="0" hierarchy="32"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fieldsUsage count="2">
        <fieldUsage x="-1"/>
        <fieldUsage x="3"/>
      </fieldsUsage>
    </cacheHierarchy>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0"/>
      </fieldsUsage>
    </cacheHierarchy>
    <cacheHierarchy uniqueName="[Measures].[Profit Margin]" caption="Profit Margin" measure="1" displayFolder="" measureGroup="A" count="0"/>
    <cacheHierarchy uniqueName="[Measures].[Total Profit]" caption="Total Profit" measure="1" displayFolder="" measureGroup="A" count="0" oneField="1">
      <fieldsUsage count="1">
        <fieldUsage x="1"/>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82291666" backgroundQuery="1" createdVersion="7" refreshedVersion="7" minRefreshableVersion="3" recordCount="0" supportSubquery="1" supportAdvancedDrill="1" xr:uid="{7F5C64F7-4C4C-4BD2-92CE-2CA61DC2F16E}">
  <cacheSource type="external" connectionId="8"/>
  <cacheFields count="3">
    <cacheField name="[DimDate].[Quarter].[Quarter]" caption="Quarter" numFmtId="0" hierarchy="15" level="1">
      <sharedItems count="4">
        <s v="Q1"/>
        <s v="Q2"/>
        <s v="Q3"/>
        <s v="Q4"/>
      </sharedItems>
    </cacheField>
    <cacheField name="[Measures].[Products Sold]" caption="Products Sold" numFmtId="0" hierarchy="57" level="32767"/>
    <cacheField name="[DimSalesTerritory].[SalesTerritoryCountry].[SalesTerritoryCountry]" caption="SalesTerritoryCountry" numFmtId="0" hierarchy="32"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0"/>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fieldsUsage count="2">
        <fieldUsage x="-1"/>
        <fieldUsage x="2"/>
      </fieldsUsage>
    </cacheHierarchy>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oneField="1">
      <fieldsUsage count="1">
        <fieldUsage x="1"/>
      </fieldsUsage>
    </cacheHierarchy>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cacheHierarchy uniqueName="[Measures].[Profit Margin]" caption="Profit Margin" measure="1" displayFolder="" measureGroup="A" count="0"/>
    <cacheHierarchy uniqueName="[Measures].[Total Profit]" caption="Total Profit" measure="1" displayFolder="" measureGroup="A" count="0"/>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89814817" backgroundQuery="1" createdVersion="7" refreshedVersion="7" minRefreshableVersion="3" recordCount="0" supportSubquery="1" supportAdvancedDrill="1" xr:uid="{CE8ABFB9-0C26-4909-8B43-5BE6C9248B4E}">
  <cacheSource type="external" connectionId="8"/>
  <cacheFields count="9">
    <cacheField name="[Measures].[Transactions]" caption="Transactions" numFmtId="0" hierarchy="56" level="32767"/>
    <cacheField name="[Measures].[Products Sold]" caption="Products Sold" numFmtId="0" hierarchy="57" level="32767"/>
    <cacheField name="[Measures].[Catalog]" caption="Catalog" numFmtId="0" hierarchy="58" level="32767"/>
    <cacheField name="[Measures].[Never Sold]" caption="Never Sold" numFmtId="0" hierarchy="59" level="32767"/>
    <cacheField name="[Measures].[Total Revenue]" caption="Total Revenue" numFmtId="0" hierarchy="60" level="32767"/>
    <cacheField name="[Measures].[Total Profit]" caption="Total Profit" numFmtId="0" hierarchy="62" level="32767"/>
    <cacheField name="[Measures].[Profit Margin]" caption="Profit Margin" numFmtId="0" hierarchy="61" level="32767"/>
    <cacheField name="[DimGeography].[EnglishCountryRegionName].[EnglishCountryRegionName]" caption="EnglishCountryRegionName" numFmtId="0" hierarchy="23" level="1">
      <sharedItems containsSemiMixedTypes="0" containsNonDate="0" containsString="0"/>
    </cacheField>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8"/>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oneField="1">
      <fieldsUsage count="1">
        <fieldUsage x="0"/>
      </fieldsUsage>
    </cacheHierarchy>
    <cacheHierarchy uniqueName="[Measures].[Products Sold]" caption="Products Sold" measure="1" displayFolder="" measureGroup="A" count="0" oneField="1">
      <fieldsUsage count="1">
        <fieldUsage x="1"/>
      </fieldsUsage>
    </cacheHierarchy>
    <cacheHierarchy uniqueName="[Measures].[Catalog]" caption="Catalog" measure="1" displayFolder="" measureGroup="A" count="0" oneField="1">
      <fieldsUsage count="1">
        <fieldUsage x="2"/>
      </fieldsUsage>
    </cacheHierarchy>
    <cacheHierarchy uniqueName="[Measures].[Never Sold]" caption="Never Sold" measure="1" displayFolder="" measureGroup="A" count="0" oneField="1">
      <fieldsUsage count="1">
        <fieldUsage x="3"/>
      </fieldsUsage>
    </cacheHierarchy>
    <cacheHierarchy uniqueName="[Measures].[Total Revenue]" caption="Total Revenue" measure="1" displayFolder="" measureGroup="A" count="0" oneField="1">
      <fieldsUsage count="1">
        <fieldUsage x="4"/>
      </fieldsUsage>
    </cacheHierarchy>
    <cacheHierarchy uniqueName="[Measures].[Profit Margin]" caption="Profit Margin" measure="1" displayFolder="" measureGroup="A" count="0" oneField="1">
      <fieldsUsage count="1">
        <fieldUsage x="6"/>
      </fieldsUsage>
    </cacheHierarchy>
    <cacheHierarchy uniqueName="[Measures].[Total Profit]" caption="Total Profit" measure="1" displayFolder="" measureGroup="A" count="0" oneField="1">
      <fieldsUsage count="1">
        <fieldUsage x="5"/>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0509256" backgroundQuery="1" createdVersion="7" refreshedVersion="7" minRefreshableVersion="3" recordCount="0" supportSubquery="1" supportAdvancedDrill="1" xr:uid="{FB60D918-0A62-4A3A-A765-46FDF3EB940B}">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DimDate].[Custom].[Custom]" caption="Custom" numFmtId="0" hierarchy="14" level="1">
      <sharedItems count="2">
        <s v="Weekday"/>
        <s v="Weekend"/>
      </sharedItems>
    </cacheField>
    <cacheField name="[Measures].[Total Profit]" caption="Total Profit" numFmtId="0" hierarchy="62" level="32767"/>
    <cacheField name="[DimGeography].[EnglishCountryRegionName].[EnglishCountryRegionName]" caption="EnglishCountryRegionName" numFmtId="0" hierarchy="23" level="1">
      <sharedItems containsSemiMixedTypes="0" containsNonDate="0" containsString="0"/>
    </cacheField>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4"/>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cacheHierarchy uniqueName="[Measures].[Profit Margin]" caption="Profit Margin" measure="1" displayFolder="" measureGroup="A" count="0"/>
    <cacheHierarchy uniqueName="[Measures].[Total Profit]" caption="Total Profit" measure="1" displayFolder="" measureGroup="A" count="0" oneField="1">
      <fieldsUsage count="1">
        <fieldUsage x="2"/>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1319442" backgroundQuery="1" createdVersion="7" refreshedVersion="7" minRefreshableVersion="3" recordCount="0" supportSubquery="1" supportAdvancedDrill="1" xr:uid="{953AAFB6-FC3F-4FC3-A9CA-0207F65C6317}">
  <cacheSource type="external" connectionId="8"/>
  <cacheFields count="4">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Total Revenue]" caption="Total Revenue" numFmtId="0" hierarchy="60" level="32767"/>
    <cacheField name="[Measures].[Total Profit]" caption="Total Profit" numFmtId="0" hierarchy="62" level="32767"/>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1"/>
      </fieldsUsage>
    </cacheHierarchy>
    <cacheHierarchy uniqueName="[Measures].[Profit Margin]" caption="Profit Margin" measure="1" displayFolder="" measureGroup="A" count="0"/>
    <cacheHierarchy uniqueName="[Measures].[Total Profit]" caption="Total Profit" measure="1" displayFolder="" measureGroup="A" count="0" oneField="1">
      <fieldsUsage count="1">
        <fieldUsage x="2"/>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2013888" backgroundQuery="1" createdVersion="7" refreshedVersion="7" minRefreshableVersion="3" recordCount="0" supportSubquery="1" supportAdvancedDrill="1" xr:uid="{161EB4B1-AF07-4E5C-82EE-B9287D30FE04}">
  <cacheSource type="external" connectionId="8"/>
  <cacheFields count="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Transactions]" caption="Transactions" numFmtId="0" hierarchy="56" level="32767"/>
    <cacheField name="[Measures].[Total Revenue]" caption="Total Revenue" numFmtId="0" hierarchy="60" level="32767"/>
    <cacheField name="[Measures].[Total Profit]" caption="Total Profit" numFmtId="0" hierarchy="62" level="32767"/>
    <cacheField name="[Measures].[Profit Margin]" caption="Profit Margin" numFmtId="0" hierarchy="61" level="32767"/>
    <cacheField name="[DimGeography].[EnglishCountryRegionName].[EnglishCountryRegionName]" caption="EnglishCountryRegionName" numFmtId="0" hierarchy="23" level="1">
      <sharedItems containsSemiMixedTypes="0" containsNonDate="0" containsString="0"/>
    </cacheField>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6"/>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oneField="1">
      <fieldsUsage count="1">
        <fieldUsage x="1"/>
      </fieldsUsage>
    </cacheHierarchy>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2"/>
      </fieldsUsage>
    </cacheHierarchy>
    <cacheHierarchy uniqueName="[Measures].[Profit Margin]" caption="Profit Margin" measure="1" displayFolder="" measureGroup="A" count="0" oneField="1">
      <fieldsUsage count="1">
        <fieldUsage x="4"/>
      </fieldsUsage>
    </cacheHierarchy>
    <cacheHierarchy uniqueName="[Measures].[Total Profit]" caption="Total Profit" measure="1" displayFolder="" measureGroup="A" count="0" oneField="1">
      <fieldsUsage count="1">
        <fieldUsage x="3"/>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2824073" backgroundQuery="1" createdVersion="7" refreshedVersion="7" minRefreshableVersion="3" recordCount="0" supportSubquery="1" supportAdvancedDrill="1" xr:uid="{5BBA7C39-EE2F-418C-A95B-3180DA72DDB5}">
  <cacheSource type="external" connectionId="8"/>
  <cacheFields count="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Total Revenue]" caption="Total Revenue" numFmtId="0" hierarchy="60" level="32767"/>
    <cacheField name="[Measures].[Total Profit]" caption="Total Profit" numFmtId="0" hierarchy="62" level="32767"/>
    <cacheField name="[Measures].[Transactions]" caption="Transactions" numFmtId="0" hierarchy="56" level="32767"/>
    <cacheField name="[Measures].[Profit Margin]" caption="Profit Margin" numFmtId="0" hierarchy="61" level="32767"/>
    <cacheField name="[DimGeography].[EnglishCountryRegionName].[EnglishCountryRegionName]" caption="EnglishCountryRegionName" numFmtId="0" hierarchy="23" level="1">
      <sharedItems containsSemiMixedTypes="0" containsNonDate="0" containsString="0"/>
    </cacheField>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6"/>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oneField="1">
      <fieldsUsage count="1">
        <fieldUsage x="3"/>
      </fieldsUsage>
    </cacheHierarchy>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1"/>
      </fieldsUsage>
    </cacheHierarchy>
    <cacheHierarchy uniqueName="[Measures].[Profit Margin]" caption="Profit Margin" measure="1" displayFolder="" measureGroup="A" count="0" oneField="1">
      <fieldsUsage count="1">
        <fieldUsage x="4"/>
      </fieldsUsage>
    </cacheHierarchy>
    <cacheHierarchy uniqueName="[Measures].[Total Profit]" caption="Total Profit" measure="1" displayFolder="" measureGroup="A" count="0" oneField="1">
      <fieldsUsage count="1">
        <fieldUsage x="2"/>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3402781" backgroundQuery="1" createdVersion="7" refreshedVersion="7" minRefreshableVersion="3" recordCount="0" supportSubquery="1" supportAdvancedDrill="1" xr:uid="{6E34BA08-EADF-4113-9112-B4B9D0DF8D24}">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DimGeography].[EnglishCountryRegionName].[EnglishCountryRegionName]" caption="EnglishCountryRegionName" numFmtId="0" hierarchy="23" level="1">
      <sharedItems count="1">
        <s v="Canada"/>
      </sharedItems>
    </cacheField>
    <cacheField name="[Measures].[Products Sold]" caption="Products Sold" numFmtId="0" hierarchy="57" level="32767"/>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oneField="1">
      <fieldsUsage count="1">
        <fieldUsage x="2"/>
      </fieldsUsage>
    </cacheHierarchy>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cacheHierarchy uniqueName="[Measures].[Profit Margin]" caption="Profit Margin" measure="1" displayFolder="" measureGroup="A" count="0"/>
    <cacheHierarchy uniqueName="[Measures].[Total Profit]" caption="Total Profit" measure="1" displayFolder="" measureGroup="A" count="0"/>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3981482" backgroundQuery="1" createdVersion="7" refreshedVersion="7" minRefreshableVersion="3" recordCount="0" supportSubquery="1" supportAdvancedDrill="1" xr:uid="{AAECD7F2-F687-45EE-9866-B4D9EFA4D0FC}">
  <cacheSource type="external" connectionId="8"/>
  <cacheFields count="6">
    <cacheField name="[Measures].[Total Revenue]" caption="Total Revenue" numFmtId="0" hierarchy="60" level="32767"/>
    <cacheField name="[Measures].[Total Profit]" caption="Total Profit" numFmtId="0" hierarchy="62"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Sun"/>
        <s v="Mon"/>
        <s v="Tue"/>
        <s v="Wed"/>
        <s v="Thu"/>
        <s v="Fri"/>
        <s v="Sat"/>
      </sharedItems>
    </cacheField>
    <cacheField name="[DimGeography].[EnglishCountryRegionName].[EnglishCountryRegionName]" caption="EnglishCountryRegionName" numFmtId="0" hierarchy="23" level="1">
      <sharedItems containsSemiMixedTypes="0" containsNonDate="0" containsString="0"/>
    </cacheField>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3"/>
      </fieldsUsage>
    </cacheHierarchy>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5"/>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0"/>
      </fieldsUsage>
    </cacheHierarchy>
    <cacheHierarchy uniqueName="[Measures].[Profit Margin]" caption="Profit Margin" measure="1" displayFolder="" measureGroup="A" count="0"/>
    <cacheHierarchy uniqueName="[Measures].[Total Profit]" caption="Total Profit" measure="1" displayFolder="" measureGroup="A" count="0" oneField="1">
      <fieldsUsage count="1">
        <fieldUsage x="1"/>
      </fieldsUsage>
    </cacheHierarchy>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583194675928" backgroundQuery="1" createdVersion="7" refreshedVersion="7" minRefreshableVersion="3" recordCount="0" supportSubquery="1" supportAdvancedDrill="1" xr:uid="{E68005BD-BD8C-454E-BAF8-3F0BAE909A05}">
  <cacheSource type="external" connectionId="8"/>
  <cacheFields count="5">
    <cacheField name="[Measures].[Total Revenue]" caption="Total Revenue" numFmtId="0" hierarchy="60" level="32767"/>
    <cacheField name="[DimDate].[Month Name].[Month Name]" caption="Month Name" numFmtId="0" hierarchy="12" level="1">
      <sharedItems count="12">
        <s v="Jan"/>
        <s v="Feb"/>
        <s v="Mar"/>
        <s v="Apr"/>
        <s v="May"/>
        <s v="Jun"/>
        <s v="Jul"/>
        <s v="Aug"/>
        <s v="Sep"/>
        <s v="Oct"/>
        <s v="Nov"/>
        <s v="Dec"/>
      </sharedItems>
    </cacheField>
    <cacheField name="[DimDate].[Custom].[Custom]" caption="Custom" numFmtId="0" hierarchy="14" level="1">
      <sharedItems count="2">
        <s v="Weekday"/>
        <s v="Weekend"/>
      </sharedItems>
    </cacheField>
    <cacheField name="[DimGeography].[EnglishCountryRegionName].[EnglishCountryRegionName]" caption="EnglishCountryRegionName" numFmtId="0" hierarchy="23" level="1">
      <sharedItems containsSemiMixedTypes="0" containsNonDate="0" containsString="0"/>
    </cacheField>
    <cacheField name="[DimDate].[Quarter].[Quarter]" caption="Quarter" numFmtId="0" hierarchy="15" level="1">
      <sharedItems containsSemiMixedTypes="0" containsNonDate="0" containsString="0"/>
    </cacheField>
  </cacheFields>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4"/>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oneField="1">
      <fieldsUsage count="1">
        <fieldUsage x="0"/>
      </fieldsUsage>
    </cacheHierarchy>
    <cacheHierarchy uniqueName="[Measures].[Profit Margin]" caption="Profit Margin" measure="1" displayFolder="" measureGroup="A" count="0"/>
    <cacheHierarchy uniqueName="[Measures].[Total Profit]" caption="Total Profit" measure="1" displayFolder="" measureGroup="A" count="0"/>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1" dimension="1"/>
    <map measureGroup="2"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it Yadav" refreshedDate="46116.491091435186" backgroundQuery="1" createdVersion="3" refreshedVersion="7" minRefreshableVersion="3" recordCount="0" supportSubquery="1" supportAdvancedDrill="1" xr:uid="{7895DF1E-3A66-4AFA-84A9-6553F7E7BB4E}">
  <cacheSource type="external" connectionId="8">
    <extLst>
      <ext xmlns:x14="http://schemas.microsoft.com/office/spreadsheetml/2009/9/main" uri="{F057638F-6D5F-4e77-A914-E7F072B9BCA8}">
        <x14:sourceConnection name="ThisWorkbookDataModel"/>
      </ext>
    </extLst>
  </cacheSource>
  <cacheFields count="0"/>
  <cacheHierarchies count="72">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Name]" caption="Name" attribute="1" defaultMemberUniqueName="[DimCustomer].[Name].[All]" allUniqueName="[DimCustomer].[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DateFirstPurchase]" caption="DateFirstPurchase" attribute="1" time="1" defaultMemberUniqueName="[DimCustomer].[DateFirstPurchase].[All]" allUniqueName="[DimCustomer].[DateFirstPurchase].[All]" dimensionUniqueName="[DimCustomer]" displayFolder="" count="0" memberValueDatatype="7"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StateProvinceName]" caption="StateProvinceName" attribute="1" defaultMemberUniqueName="[DimGeography].[StateProvinceName].[All]" allUniqueName="[DimGeography].[StateProvinceName].[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Geography].[IpAddressLocator]" caption="IpAddressLocator" attribute="1" defaultMemberUniqueName="[DimGeography].[IpAddressLocator].[All]" allUniqueName="[DimGeography].[IpAddressLocator].[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SalesOrderLineNumber]" caption="SalesOrderLineNumber" attribute="1" defaultMemberUniqueName="[FactInternetSales].[SalesOrderLineNumber].[All]" allUniqueName="[FactInternetSales].[SalesOrderLineNumber].[All]" dimensionUniqueName="[FactInternetSales]" displayFolder="" count="0" memberValueDatatype="20" unbalanced="0"/>
    <cacheHierarchy uniqueName="[FactInternetSales].[RevisionNumber]" caption="RevisionNumber" attribute="1" defaultMemberUniqueName="[FactInternetSales].[RevisionNumber].[All]" allUniqueName="[FactInternetSales].[RevisionNumber].[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TaxAmt]" caption="TaxAmt" attribute="1" defaultMemberUniqueName="[FactInternetSales].[TaxAmt].[All]" allUniqueName="[FactInternetSales].[TaxAm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Cost]" caption="TotalCost" attribute="1" defaultMemberUniqueName="[FactInternetSales].[TotalCost].[All]" allUniqueName="[FactInternetSales].[Total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3"/>
        </ext>
      </extLst>
    </cacheHierarchy>
    <cacheHierarchy uniqueName="[Measures].[Transactions]" caption="Transactions" measure="1" displayFolder="" measureGroup="A" count="0"/>
    <cacheHierarchy uniqueName="[Measures].[Products Sold]" caption="Products Sold" measure="1" displayFolder="" measureGroup="A" count="0"/>
    <cacheHierarchy uniqueName="[Measures].[Catalog]" caption="Catalog" measure="1" displayFolder="" measureGroup="A" count="0"/>
    <cacheHierarchy uniqueName="[Measures].[Never Sold]" caption="Never Sold" measure="1" displayFolder="" measureGroup="A" count="0"/>
    <cacheHierarchy uniqueName="[Measures].[Total Revenue]" caption="Total Revenue" measure="1" displayFolder="" measureGroup="A" count="0"/>
    <cacheHierarchy uniqueName="[Measures].[Profit Margin]" caption="Profit Margin" measure="1" displayFolder="" measureGroup="A" count="0"/>
    <cacheHierarchy uniqueName="[Measures].[Total Profit]" caption="Total Profit" measure="1" displayFolder="" measureGroup="A" count="0"/>
    <cacheHierarchy uniqueName="[Measures].[Average Revenue]" caption="Average Revenue" measure="1" displayFolder="" measureGroup="DimDate" count="0"/>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FactInternetSales]" caption="__XL_Count FactInternetSales" measure="1" displayFolder="" measureGroup="FactInternetSales"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0967487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D9030C-6817-4587-B408-2411A2B951CC}" name="PivotTable17" cacheId="4956" applyNumberFormats="0" applyBorderFormats="0" applyFontFormats="0" applyPatternFormats="0" applyAlignmentFormats="0" applyWidthHeightFormats="1" dataCaption="Values" tag="f961c709-fcd6-4d59-ba6c-3a299b0eb6c4" updatedVersion="7" minRefreshableVersion="3" useAutoFormatting="1" subtotalHiddenItems="1" rowGrandTotals="0" itemPrintTitles="1" createdVersion="7" indent="0" outline="1" outlineData="1" multipleFieldFilters="0" chartFormat="3">
  <location ref="R8:S12"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0"/>
  </dataFields>
  <formats count="1">
    <format dxfId="1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00D9E7-798E-4169-8F89-3B0A7A993127}" name="PivotTable16" cacheId="4954" applyNumberFormats="0" applyBorderFormats="0" applyFontFormats="0" applyPatternFormats="0" applyAlignmentFormats="0" applyWidthHeightFormats="1" dataCaption="Values" tag="ec2b6c79-f506-46a5-ab20-a61d259684b4" updatedVersion="7" minRefreshableVersion="3" useAutoFormatting="1" subtotalHiddenItems="1" rowGrandTotals="0" itemPrintTitles="1" createdVersion="7" indent="0" outline="1" outlineData="1" multipleFieldFilters="0">
  <location ref="R2:T6"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4">
    <i>
      <x/>
    </i>
    <i>
      <x v="1"/>
    </i>
    <i>
      <x v="2"/>
    </i>
    <i>
      <x v="3"/>
    </i>
  </rowItems>
  <colFields count="1">
    <field x="-2"/>
  </colFields>
  <colItems count="2">
    <i>
      <x/>
    </i>
    <i i="1">
      <x v="1"/>
    </i>
  </colItems>
  <dataFields count="2">
    <dataField fld="0" subtotal="count" baseField="0" baseItem="0"/>
    <dataField fld="1" subtotal="count" baseField="0" baseItem="0"/>
  </dataFields>
  <formats count="1">
    <format dxfId="14">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86FDF6-8E62-4DA8-80AA-3BE4C2F0B761}" name="PivotTable15" cacheId="4976" applyNumberFormats="0" applyBorderFormats="0" applyFontFormats="0" applyPatternFormats="0" applyAlignmentFormats="0" applyWidthHeightFormats="1" dataCaption="Values" tag="afe15022-8b81-40af-a022-37340cfdd32d" updatedVersion="7" minRefreshableVersion="3" useAutoFormatting="1" subtotalHiddenItems="1" rowGrandTotals="0" itemPrintTitles="1" createdVersion="7" indent="0" compact="0" compactData="0" multipleFieldFilters="0" chartFormat="33">
  <location ref="A63:B64" firstHeaderRow="1" firstDataRow="1" firstDataCol="1"/>
  <pivotFields count="4">
    <pivotField compact="0" allDrilled="1" outline="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1">
        <item s="1" x="0"/>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
    <i>
      <x/>
    </i>
  </rowItems>
  <colItems count="1">
    <i/>
  </colItems>
  <dataFields count="1">
    <dataField fld="2" subtotal="count" baseField="0" baseItem="0"/>
  </dataFields>
  <formats count="1">
    <format dxfId="15">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E40AEA-0B7E-4535-9F5F-3F2AB2120CD9}" name="PivotTable10" cacheId="4968" applyNumberFormats="0" applyBorderFormats="0" applyFontFormats="0" applyPatternFormats="0" applyAlignmentFormats="0" applyWidthHeightFormats="1" dataCaption="Values" tag="c082671f-bd01-4298-acd2-c39e15394217" updatedVersion="7" minRefreshableVersion="3" useAutoFormatting="1" subtotalHiddenItems="1" rowGrandTotals="0" itemPrintTitles="1" createdVersion="7" indent="0" compact="0" compactData="0" multipleFieldFilters="0" chartFormat="33">
  <location ref="A57:B59" firstHeaderRow="1" firstDataRow="1" firstDataCol="1"/>
  <pivotFields count="5">
    <pivotField compact="0" allDrilled="1" outline="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fld="2" subtotal="count" baseField="0" baseItem="0"/>
  </dataFields>
  <formats count="1">
    <format dxfId="16">
      <pivotArea outline="0" collapsedLevelsAreSubtotals="1" fieldPosition="0"/>
    </format>
  </formats>
  <chartFormats count="3">
    <chartFormat chart="32" format="4" series="1">
      <pivotArea type="data" outline="0" fieldPosition="0">
        <references count="1">
          <reference field="4294967294" count="1" selected="0">
            <x v="0"/>
          </reference>
        </references>
      </pivotArea>
    </chartFormat>
    <chartFormat chart="32" format="5">
      <pivotArea type="data" outline="0" fieldPosition="0">
        <references count="2">
          <reference field="4294967294" count="1" selected="0">
            <x v="0"/>
          </reference>
          <reference field="1" count="1" selected="0">
            <x v="0"/>
          </reference>
        </references>
      </pivotArea>
    </chartFormat>
    <chartFormat chart="32" format="6">
      <pivotArea type="data" outline="0" fieldPosition="0">
        <references count="2">
          <reference field="4294967294" count="1" selected="0">
            <x v="0"/>
          </reference>
          <reference field="1"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Canad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6A73CF-8619-4201-867C-6EA8F676CF48}" name="PivotTable9" cacheId="4980" applyNumberFormats="0" applyBorderFormats="0" applyFontFormats="0" applyPatternFormats="0" applyAlignmentFormats="0" applyWidthHeightFormats="1" dataCaption="Values" tag="fbd5449d-c50e-4eff-bec9-867ec4c1c5c3" updatedVersion="7" minRefreshableVersion="3" useAutoFormatting="1" subtotalHiddenItems="1" rowGrandTotals="0" itemPrintTitles="1" createdVersion="7" indent="0" compact="0" compactData="0" multipleFieldFilters="0" chartFormat="30">
  <location ref="A53:B55" firstHeaderRow="1" firstDataRow="1" firstDataCol="1"/>
  <pivotFields count="5">
    <pivotField dataField="1" compact="0" outline="0" showAll="0" defaultSubtotal="0"/>
    <pivotField compact="0" allDrilled="1" outline="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fld="0" subtotal="count" baseField="0" baseItem="0"/>
  </dataFields>
  <formats count="1">
    <format dxfId="17">
      <pivotArea outline="0" collapsedLevelsAreSubtotals="1" fieldPosition="0"/>
    </format>
  </formats>
  <chartFormats count="6">
    <chartFormat chart="2" format="3"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 chart="28" format="5">
      <pivotArea type="data" outline="0" fieldPosition="0">
        <references count="2">
          <reference field="4294967294" count="1" selected="0">
            <x v="0"/>
          </reference>
          <reference field="2" count="1" selected="0">
            <x v="0"/>
          </reference>
        </references>
      </pivotArea>
    </chartFormat>
    <chartFormat chart="28" format="6">
      <pivotArea type="data" outline="0" fieldPosition="0">
        <references count="2">
          <reference field="4294967294" count="1" selected="0">
            <x v="0"/>
          </reference>
          <reference field="2"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Canad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C64F7DA-B5B9-49E6-8AFC-23D6A4E58BBF}" name="PivotTable6" cacheId="4978" applyNumberFormats="0" applyBorderFormats="0" applyFontFormats="0" applyPatternFormats="0" applyAlignmentFormats="0" applyWidthHeightFormats="1" dataCaption="Values" tag="cca29321-4ed9-4b9e-9c2d-08d6718cbdf0" updatedVersion="7" minRefreshableVersion="3" useAutoFormatting="1" subtotalHiddenItems="1" rowGrandTotals="0" itemPrintTitles="1" createdVersion="7" indent="0" compact="0" compactData="0" multipleFieldFilters="0" chartFormat="14">
  <location ref="A38:C45" firstHeaderRow="0" firstDataRow="1" firstDataCol="1"/>
  <pivotFields count="6">
    <pivotField dataField="1" compact="0" outline="0" showAll="0" defaultSubtotal="0"/>
    <pivotField dataField="1" compact="0" outline="0" showAll="0" defaultSubtotal="0"/>
    <pivotField compact="0" allDrilled="1" outline="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7">
    <i>
      <x/>
    </i>
    <i>
      <x v="1"/>
    </i>
    <i>
      <x v="2"/>
    </i>
    <i>
      <x v="3"/>
    </i>
    <i>
      <x v="4"/>
    </i>
    <i>
      <x v="5"/>
    </i>
    <i>
      <x v="6"/>
    </i>
  </rowItems>
  <colFields count="1">
    <field x="-2"/>
  </colFields>
  <colItems count="2">
    <i>
      <x/>
    </i>
    <i i="1">
      <x v="1"/>
    </i>
  </colItems>
  <dataFields count="2">
    <dataField fld="0" subtotal="count" baseField="0" baseItem="0"/>
    <dataField fld="1" subtotal="count" baseField="0" baseItem="0"/>
  </dataFields>
  <formats count="1">
    <format dxfId="18">
      <pivotArea outline="0" collapsedLevelsAreSubtotals="1" fieldPosition="0"/>
    </format>
  </formats>
  <chartFormats count="4">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Canad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2C8C284-5899-43C0-AF6C-D23F1241782D}" name="PivotTable11" cacheId="4970" applyNumberFormats="0" applyBorderFormats="0" applyFontFormats="0" applyPatternFormats="0" applyAlignmentFormats="0" applyWidthHeightFormats="1" dataCaption="Values" tag="1d346f75-3b9e-4b57-82e1-546a00ffbf15" updatedVersion="7" minRefreshableVersion="3" useAutoFormatting="1" subtotalHiddenItems="1" rowGrandTotals="0" itemPrintTitles="1" createdVersion="7" indent="0" outline="1" outlineData="1" multipleFieldFilters="0">
  <location ref="K15:M19"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x v="3"/>
    </i>
  </rowItems>
  <colFields count="1">
    <field x="-2"/>
  </colFields>
  <colItems count="2">
    <i>
      <x/>
    </i>
    <i i="1">
      <x v="1"/>
    </i>
  </colItems>
  <dataFields count="2">
    <dataField fld="1" subtotal="count" baseField="0" baseItem="0"/>
    <dataField fld="2" subtotal="count" baseField="0" baseItem="0"/>
  </dataFields>
  <formats count="1">
    <format dxfId="24">
      <pivotArea collapsedLevelsAreSubtotals="1" fieldPosition="0">
        <references count="1">
          <reference field="0" count="0"/>
        </references>
      </pivotArea>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6A9D6DA-1CC0-4545-A909-87F299F0594E}" name="PivotTable2" cacheId="4966" applyNumberFormats="0" applyBorderFormats="0" applyFontFormats="0" applyPatternFormats="0" applyAlignmentFormats="0" applyWidthHeightFormats="1" dataCaption="Values" tag="54aac84c-b3d6-4041-8bc3-f3c830498550" updatedVersion="7" minRefreshableVersion="3" useAutoFormatting="1" subtotalHiddenItems="1" itemPrintTitles="1" createdVersion="7" indent="0" outline="1" outlineData="1" multipleFieldFilters="0">
  <location ref="A1:G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numFmtId="165"/>
    <dataField fld="5" subtotal="count" baseField="0" baseItem="0"/>
    <dataField fld="1" subtotal="count" baseField="0" baseItem="0"/>
    <dataField fld="3" subtotal="count" baseField="0" baseItem="0"/>
    <dataField fld="4" subtotal="count" baseField="0" baseItem="0"/>
    <dataField fld="2" subtotal="count" baseField="0" baseItem="0"/>
    <dataField fld="6" subtotal="count" baseField="0" baseItem="0" numFmtId="10"/>
  </dataFields>
  <formats count="2">
    <format dxfId="22">
      <pivotArea outline="0" collapsedLevelsAreSubtotals="1" fieldPosition="0"/>
    </format>
    <format dxfId="23">
      <pivotArea outline="0" collapsedLevelsAreSubtotals="1" fieldPosition="0">
        <references count="1">
          <reference field="4294967294" count="1" selected="0">
            <x v="6"/>
          </reference>
        </references>
      </pivotArea>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Canad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
        <x15:activeTabTopLevelEntity name="[DimGeography]"/>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257B1A5-D1B5-4D93-AA86-05C3A45A817B}" name="PivotTable14" cacheId="4952" applyNumberFormats="0" applyBorderFormats="0" applyFontFormats="0" applyPatternFormats="0" applyAlignmentFormats="0" applyWidthHeightFormats="1" dataCaption="Values" tag="992d7fe3-a239-4f35-b519-226263c614c8" updatedVersion="7" minRefreshableVersion="3" useAutoFormatting="1" subtotalHiddenItems="1" rowGrandTotals="0" itemPrintTitles="1" createdVersion="7" indent="0" outline="1" outlineData="1" multipleFieldFilters="0" chartFormat="11">
  <location ref="A24:C36" firstHeaderRow="0" firstDataRow="1" firstDataCol="1"/>
  <pivotFields count="4">
    <pivotField dataField="1" showAll="0" defaultSubtotal="0"/>
    <pivotField dataField="1" showAll="0" defaultSubtotal="0"/>
    <pivotField axis="axisRow" allDrilled="1" showAll="0" sortType="ascending"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dataField fld="1" subtotal="count" baseField="0" baseItem="0"/>
  </dataFields>
  <formats count="1">
    <format dxfId="19">
      <pivotArea outline="0" collapsedLevelsAreSubtotals="1" fieldPosition="0"/>
    </format>
  </formats>
  <chartFormats count="4">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828C257-586C-42CF-AE0A-651999A60845}" name="PivotTable13" cacheId="4974" applyNumberFormats="0" applyBorderFormats="0" applyFontFormats="0" applyPatternFormats="0" applyAlignmentFormats="0" applyWidthHeightFormats="1" dataCaption="Values" tag="b924ffad-d99f-4a41-9a5b-c890773de297" updatedVersion="7" minRefreshableVersion="3" useAutoFormatting="1" subtotalHiddenItems="1" itemPrintTitles="1" createdVersion="7" indent="0" outline="1" outlineData="1" multipleFieldFilters="0">
  <location ref="A15:E20" firstHeaderRow="0" firstDataRow="1" firstDataCol="1"/>
  <pivotFields count="7">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i="1">
      <x v="1"/>
    </i>
    <i i="2">
      <x v="2"/>
    </i>
    <i i="3">
      <x v="3"/>
    </i>
  </colItems>
  <dataFields count="4">
    <dataField fld="3" subtotal="count" baseField="0" baseItem="0"/>
    <dataField fld="1" subtotal="count" baseField="0" baseItem="0"/>
    <dataField fld="2" subtotal="count" baseField="0" baseItem="0"/>
    <dataField fld="4" subtotal="count" baseField="0" baseItem="0"/>
  </dataFields>
  <formats count="2">
    <format dxfId="25">
      <pivotArea collapsedLevelsAreSubtotals="1" fieldPosition="0">
        <references count="1">
          <reference field="0" count="0"/>
        </references>
      </pivotArea>
    </format>
    <format dxfId="26">
      <pivotArea collapsedLevelsAreSubtotals="1" fieldPosition="0">
        <references count="2">
          <reference field="4294967294" count="1" selected="0">
            <x v="3"/>
          </reference>
          <reference field="0" count="0"/>
        </references>
      </pivotArea>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Canad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42B0275-DCF8-44BB-B891-65B5685D2BFB}" name="PivotTable12" cacheId="4972" applyNumberFormats="0" applyBorderFormats="0" applyFontFormats="0" applyPatternFormats="0" applyAlignmentFormats="0" applyWidthHeightFormats="1" dataCaption="Values" tag="bb511329-62ba-4af0-9a03-9c6cff3e314c" updatedVersion="7" minRefreshableVersion="3" useAutoFormatting="1" subtotalHiddenItems="1" itemPrintTitles="1" createdVersion="7" indent="0" outline="1" outlineData="1" multipleFieldFilters="0">
  <location ref="A4:E9" firstHeaderRow="0" firstDataRow="1" firstDataCol="1"/>
  <pivotFields count="7">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i="1">
      <x v="1"/>
    </i>
    <i i="2">
      <x v="2"/>
    </i>
    <i i="3">
      <x v="3"/>
    </i>
  </colItems>
  <dataFields count="4">
    <dataField fld="1" subtotal="count" baseField="0" baseItem="0"/>
    <dataField fld="2" subtotal="count" baseField="0" baseItem="0"/>
    <dataField fld="3" subtotal="count" baseField="0" baseItem="0"/>
    <dataField fld="4" subtotal="count" baseField="0" baseItem="0"/>
  </dataFields>
  <formats count="2">
    <format dxfId="20">
      <pivotArea collapsedLevelsAreSubtotals="1" fieldPosition="0">
        <references count="1">
          <reference field="0" count="0"/>
        </references>
      </pivotArea>
    </format>
    <format dxfId="21">
      <pivotArea collapsedLevelsAreSubtotals="1" fieldPosition="0">
        <references count="2">
          <reference field="4294967294" count="1" selected="0">
            <x v="3"/>
          </reference>
          <reference field="0" count="0"/>
        </references>
      </pivotArea>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Canad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C3D4CF8-E6AC-4AD5-B3BF-B519C8909911}" sourceName="[DimDate].[Year]">
  <pivotTables>
    <pivotTable tabId="5" name="PivotTable2"/>
    <pivotTable tabId="5" name="PivotTable12"/>
    <pivotTable tabId="5" name="PivotTable14"/>
    <pivotTable tabId="5" name="PivotTable6"/>
    <pivotTable tabId="5" name="PivotTable9"/>
    <pivotTable tabId="5" name="PivotTable10"/>
    <pivotTable tabId="5" name="PivotTable15"/>
    <pivotTable tabId="5" name="PivotTable16"/>
    <pivotTable tabId="5" name="PivotTable17"/>
  </pivotTables>
  <data>
    <olap pivotCacheId="2009674873">
      <levels count="2">
        <level uniqueName="[DimDate].[Year].[(All)]" sourceCaption="(All)" count="0"/>
        <level uniqueName="[DimDate].[Year].[Year]" sourceCaption="Year" count="6">
          <ranges>
            <range startItem="0">
              <i n="[DimDate].[Year].&amp;[2005]" c="2005"/>
              <i n="[DimDate].[Year].&amp;[2006]" c="2006"/>
              <i n="[DimDate].[Year].&amp;[2007]" c="2007"/>
              <i n="[DimDate].[Year].&amp;[2008]" c="2008"/>
              <i n="[DimDate].[Year].&amp;[2009]" c="2009"/>
              <i n="[DimDate].[Year].&amp;[2010]" c="2010"/>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46F0DA9-B26C-41B4-A51A-65FAB4D89657}" sourceName="[DimDate].[Month Name]">
  <pivotTables>
    <pivotTable tabId="5" name="PivotTable2"/>
    <pivotTable tabId="5" name="PivotTable12"/>
    <pivotTable tabId="5" name="PivotTable13"/>
    <pivotTable tabId="5" name="PivotTable6"/>
    <pivotTable tabId="5" name="PivotTable9"/>
    <pivotTable tabId="5" name="PivotTable10"/>
    <pivotTable tabId="5" name="PivotTable15"/>
    <pivotTable tabId="5" name="PivotTable11"/>
  </pivotTables>
  <data>
    <olap pivotCacheId="2009674873">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TerritoryCountry" xr10:uid="{01A1C487-C46A-464B-B111-7E6433C85332}" sourceName="[DimSalesTerritory].[SalesTerritoryCountry]">
  <pivotTables>
    <pivotTable tabId="5" name="PivotTable2"/>
    <pivotTable tabId="5" name="PivotTable10"/>
    <pivotTable tabId="5" name="PivotTable12"/>
    <pivotTable tabId="5" name="PivotTable13"/>
    <pivotTable tabId="5" name="PivotTable15"/>
    <pivotTable tabId="5" name="PivotTable6"/>
    <pivotTable tabId="5" name="PivotTable9"/>
    <pivotTable tabId="5" name="PivotTable11"/>
    <pivotTable tabId="5" name="PivotTable14"/>
    <pivotTable tabId="5" name="PivotTable16"/>
    <pivotTable tabId="5" name="PivotTable17"/>
  </pivotTables>
  <data>
    <olap pivotCacheId="2009674873">
      <levels count="2">
        <level uniqueName="[DimSalesTerritory].[SalesTerritoryCountry].[(All)]" sourceCaption="(All)" count="0"/>
        <level uniqueName="[DimSalesTerritory].[SalesTerritoryCountry].[SalesTerritoryCountry]" sourceCaption="SalesTerritoryCountry" count="6">
          <ranges>
            <range startItem="0">
              <i n="[DimSalesTerritory].[SalesTerritoryCountry].&amp;[Australia]" c="Australia"/>
              <i n="[DimSalesTerritory].[SalesTerritoryCountry].&amp;[Canada]" c="Canada"/>
              <i n="[DimSalesTerritory].[SalesTerritoryCountry].&amp;[France]" c="France"/>
              <i n="[DimSalesTerritory].[SalesTerritoryCountry].&amp;[Germany]" c="Germany"/>
              <i n="[DimSalesTerritory].[SalesTerritoryCountry].&amp;[United Kingdom]" c="United Kingdom"/>
              <i n="[DimSalesTerritory].[SalesTerritoryCountry].&amp;[United States]" c="United States"/>
            </range>
          </ranges>
        </level>
      </levels>
      <selections count="1">
        <selection n="[DimSalesTerritory].[SalesTerritoryCount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8C7D6D6C-0B1C-440B-92D3-A3101E620EA9}" sourceName="[DimDate].[Quarter]">
  <pivotTables>
    <pivotTable tabId="5" name="PivotTable2"/>
    <pivotTable tabId="5" name="PivotTable10"/>
    <pivotTable tabId="5" name="PivotTable11"/>
    <pivotTable tabId="5" name="PivotTable12"/>
    <pivotTable tabId="5" name="PivotTable13"/>
    <pivotTable tabId="5" name="PivotTable15"/>
    <pivotTable tabId="5" name="PivotTable6"/>
    <pivotTable tabId="5" name="PivotTable9"/>
  </pivotTables>
  <data>
    <olap pivotCacheId="2009674873">
      <levels count="2">
        <level uniqueName="[DimDate].[Quarter].[(All)]" sourceCaption="(All)" count="0"/>
        <level uniqueName="[DimDate].[Quarter].[Quarter]" sourceCaption="Quarter" count="4">
          <ranges>
            <range startItem="0">
              <i n="[DimDate].[Quarter].&amp;[Q1]" c="Q1"/>
              <i n="[DimDate].[Quarter].&amp;[Q2]" c="Q2"/>
              <i n="[DimDate].[Quarter].&amp;[Q3]" c="Q3"/>
              <i n="[DimDate].[Quarter].&amp;[Q4]" c="Q4"/>
            </range>
          </ranges>
        </level>
      </levels>
      <selections count="1">
        <selection n="[DimDate].[Quart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FD3C080-0B96-4175-9C9D-9B576C864656}" cache="Slicer_Year" caption="Year" columnCount="6" showCaption="0" level="1" style="SlicerStyleLight2 3" rowHeight="234950"/>
  <slicer name="Month Name" xr10:uid="{EC998B67-F2FD-4CAA-8140-52E87B0C95BD}" cache="Slicer_Month_Name" caption="Month Name" columnCount="12" showCaption="0" level="1" style="SlicerStyleLight2 3" rowHeight="234950"/>
  <slicer name="SalesTerritoryCountry" xr10:uid="{E5085E80-F060-41E2-9660-0593AF1CA1A1}" cache="Slicer_SalesTerritoryCountry" caption="SalesTerritoryCountry" columnCount="2" showCaption="0" level="1" style="SlicerStyleLight2 3 2" rowHeight="216000"/>
  <slicer name="Quarter" xr10:uid="{184A1D27-0BB1-474D-8202-443A9E7FF25E}" cache="Slicer_Quarter" caption="Quarter" columnCount="4" showCaption="0" level="1" style="SlicerStyleLight2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B0BF-2AF0-453E-9BFC-960F0DD1DA25}">
  <sheetPr codeName="Sheet1"/>
  <dimension ref="A1"/>
  <sheetViews>
    <sheetView showRowColHeaders="0" tabSelected="1" workbookViewId="0">
      <selection activeCell="S1" sqref="S1"/>
    </sheetView>
  </sheetViews>
  <sheetFormatPr defaultColWidth="8.88671875" defaultRowHeight="14.4" x14ac:dyDescent="0.3"/>
  <cols>
    <col min="1" max="16384" width="8.88671875" style="6"/>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Option Button 9">
              <controlPr defaultSize="0" autoFill="0" autoLine="0" autoPict="0">
                <anchor moveWithCells="1">
                  <from>
                    <xdr:col>8</xdr:col>
                    <xdr:colOff>556260</xdr:colOff>
                    <xdr:row>6</xdr:row>
                    <xdr:rowOff>83820</xdr:rowOff>
                  </from>
                  <to>
                    <xdr:col>9</xdr:col>
                    <xdr:colOff>579120</xdr:colOff>
                    <xdr:row>7</xdr:row>
                    <xdr:rowOff>144780</xdr:rowOff>
                  </to>
                </anchor>
              </controlPr>
            </control>
          </mc:Choice>
        </mc:AlternateContent>
        <mc:AlternateContent xmlns:mc="http://schemas.openxmlformats.org/markup-compatibility/2006">
          <mc:Choice Requires="x14">
            <control shapeId="1035" r:id="rId5" name="Option Button 11">
              <controlPr defaultSize="0" autoFill="0" autoLine="0" autoPict="0">
                <anchor moveWithCells="1">
                  <from>
                    <xdr:col>8</xdr:col>
                    <xdr:colOff>571500</xdr:colOff>
                    <xdr:row>8</xdr:row>
                    <xdr:rowOff>137160</xdr:rowOff>
                  </from>
                  <to>
                    <xdr:col>9</xdr:col>
                    <xdr:colOff>586740</xdr:colOff>
                    <xdr:row>10</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97657-0870-4BD1-826B-A68BDF50774E}">
  <sheetPr codeName="Sheet2"/>
  <dimension ref="A1:T64"/>
  <sheetViews>
    <sheetView workbookViewId="0">
      <selection activeCell="A12" sqref="A12"/>
    </sheetView>
  </sheetViews>
  <sheetFormatPr defaultRowHeight="14.4" x14ac:dyDescent="0.3"/>
  <cols>
    <col min="1" max="1" width="9.6640625" bestFit="1" customWidth="1"/>
    <col min="2" max="2" width="13.109375" bestFit="1" customWidth="1"/>
    <col min="3" max="3" width="10.33203125" bestFit="1" customWidth="1"/>
    <col min="4" max="4" width="12" bestFit="1" customWidth="1"/>
    <col min="5" max="5" width="12.109375" bestFit="1" customWidth="1"/>
    <col min="6" max="6" width="7.33203125" bestFit="1" customWidth="1"/>
    <col min="7" max="7" width="12.109375" bestFit="1" customWidth="1"/>
    <col min="8" max="8" width="11.5546875" bestFit="1" customWidth="1"/>
    <col min="9" max="9" width="12.109375" bestFit="1" customWidth="1"/>
    <col min="11" max="11" width="12.5546875" bestFit="1" customWidth="1"/>
    <col min="12" max="12" width="13.109375" customWidth="1"/>
    <col min="13" max="13" width="10.33203125" bestFit="1" customWidth="1"/>
    <col min="15" max="15" width="19.6640625" bestFit="1" customWidth="1"/>
    <col min="18" max="19" width="12.5546875" bestFit="1" customWidth="1"/>
    <col min="20" max="20" width="10.33203125" bestFit="1" customWidth="1"/>
  </cols>
  <sheetData>
    <row r="1" spans="1:20" x14ac:dyDescent="0.3">
      <c r="A1" t="s">
        <v>0</v>
      </c>
      <c r="B1" t="s">
        <v>1</v>
      </c>
      <c r="C1" t="s">
        <v>2</v>
      </c>
      <c r="D1" t="s">
        <v>3</v>
      </c>
      <c r="E1" t="s">
        <v>4</v>
      </c>
      <c r="F1" t="s">
        <v>5</v>
      </c>
      <c r="G1" t="s">
        <v>6</v>
      </c>
    </row>
    <row r="2" spans="1:20" x14ac:dyDescent="0.3">
      <c r="A2" s="5">
        <v>60398</v>
      </c>
      <c r="B2" s="5">
        <v>126290577.64600147</v>
      </c>
      <c r="C2" s="5">
        <v>158</v>
      </c>
      <c r="D2" s="5">
        <v>448</v>
      </c>
      <c r="E2" s="5">
        <v>307092945.19809455</v>
      </c>
      <c r="F2" s="5">
        <v>606</v>
      </c>
      <c r="G2" s="7">
        <v>0.41124545392775463</v>
      </c>
      <c r="R2" s="1" t="s">
        <v>7</v>
      </c>
      <c r="S2" t="s">
        <v>4</v>
      </c>
      <c r="T2" t="s">
        <v>1</v>
      </c>
    </row>
    <row r="3" spans="1:20" x14ac:dyDescent="0.3">
      <c r="R3" s="2" t="s">
        <v>51</v>
      </c>
      <c r="S3" s="5">
        <v>78413354.214897543</v>
      </c>
      <c r="T3" s="5">
        <v>32300639.021000553</v>
      </c>
    </row>
    <row r="4" spans="1:20" x14ac:dyDescent="0.3">
      <c r="A4" s="1" t="s">
        <v>7</v>
      </c>
      <c r="B4" t="s">
        <v>0</v>
      </c>
      <c r="C4" t="s">
        <v>4</v>
      </c>
      <c r="D4" t="s">
        <v>1</v>
      </c>
      <c r="E4" t="s">
        <v>6</v>
      </c>
      <c r="R4" s="2" t="s">
        <v>52</v>
      </c>
      <c r="S4" s="5">
        <v>94714902.472199634</v>
      </c>
      <c r="T4" s="5">
        <v>39018891.404200286</v>
      </c>
    </row>
    <row r="5" spans="1:20" x14ac:dyDescent="0.3">
      <c r="A5" s="2">
        <v>2005</v>
      </c>
      <c r="B5" s="5">
        <v>1013</v>
      </c>
      <c r="C5" s="5">
        <v>33370192.171199951</v>
      </c>
      <c r="D5" s="5">
        <v>13403626.559800047</v>
      </c>
      <c r="E5" s="7">
        <v>0.40166465002763779</v>
      </c>
      <c r="R5" s="2" t="s">
        <v>50</v>
      </c>
      <c r="S5" s="5">
        <v>59051361.597600125</v>
      </c>
      <c r="T5" s="5">
        <v>24189760.556800004</v>
      </c>
    </row>
    <row r="6" spans="1:20" x14ac:dyDescent="0.3">
      <c r="A6" s="2">
        <v>2006</v>
      </c>
      <c r="B6" s="5">
        <v>2677</v>
      </c>
      <c r="C6" s="5">
        <v>69484523.200599879</v>
      </c>
      <c r="D6" s="5">
        <v>28177776.426300012</v>
      </c>
      <c r="E6" s="7">
        <v>0.40552593769624867</v>
      </c>
      <c r="R6" s="2" t="s">
        <v>53</v>
      </c>
      <c r="S6" s="5">
        <v>74913326.913399652</v>
      </c>
      <c r="T6" s="5">
        <v>30781286.664000098</v>
      </c>
    </row>
    <row r="7" spans="1:20" x14ac:dyDescent="0.3">
      <c r="A7" s="2">
        <v>2007</v>
      </c>
      <c r="B7" s="5">
        <v>24443</v>
      </c>
      <c r="C7" s="5">
        <v>102379613.11629952</v>
      </c>
      <c r="D7" s="5">
        <v>42547110.664199948</v>
      </c>
      <c r="E7" s="7">
        <v>0.41558186604854597</v>
      </c>
    </row>
    <row r="8" spans="1:20" x14ac:dyDescent="0.3">
      <c r="A8" s="2">
        <v>2008</v>
      </c>
      <c r="B8" s="5">
        <v>32265</v>
      </c>
      <c r="C8" s="5">
        <v>101858616.70999268</v>
      </c>
      <c r="D8" s="5">
        <v>42162063.995700359</v>
      </c>
      <c r="E8" s="7">
        <v>0.4139273176636819</v>
      </c>
      <c r="R8" s="1" t="s">
        <v>7</v>
      </c>
      <c r="S8" t="s">
        <v>2</v>
      </c>
    </row>
    <row r="9" spans="1:20" x14ac:dyDescent="0.3">
      <c r="A9" s="2" t="s">
        <v>8</v>
      </c>
      <c r="B9" s="3">
        <v>60398</v>
      </c>
      <c r="C9" s="3">
        <v>307092945.19809455</v>
      </c>
      <c r="D9" s="3">
        <v>126290577.64600147</v>
      </c>
      <c r="E9" s="4">
        <v>0.41124545392775463</v>
      </c>
      <c r="R9" s="2" t="s">
        <v>51</v>
      </c>
      <c r="S9" s="5">
        <v>158</v>
      </c>
    </row>
    <row r="10" spans="1:20" x14ac:dyDescent="0.3">
      <c r="R10" s="2" t="s">
        <v>52</v>
      </c>
      <c r="S10" s="5">
        <v>158</v>
      </c>
    </row>
    <row r="11" spans="1:20" x14ac:dyDescent="0.3">
      <c r="A11" s="11" t="s">
        <v>9</v>
      </c>
      <c r="R11" s="2" t="s">
        <v>50</v>
      </c>
      <c r="S11" s="5">
        <v>158</v>
      </c>
    </row>
    <row r="12" spans="1:20" x14ac:dyDescent="0.3">
      <c r="A12" s="11">
        <f>IF(A5&lt;2006,0,A5-1)</f>
        <v>0</v>
      </c>
      <c r="B12" s="5">
        <f>IFERROR(VLOOKUP($A$12,$A$15:$E$19,COLUMN(),0),0)</f>
        <v>0</v>
      </c>
      <c r="C12" s="5">
        <f>IFERROR(VLOOKUP($A$12,$A$15:$E$19,COLUMN(),0),0)</f>
        <v>0</v>
      </c>
      <c r="D12" s="5">
        <f t="shared" ref="D12:E12" si="0">IFERROR(VLOOKUP($A$12,$A$15:$E$19,COLUMN(),0),0)</f>
        <v>0</v>
      </c>
      <c r="E12" s="7">
        <f t="shared" si="0"/>
        <v>0</v>
      </c>
      <c r="R12" s="2" t="s">
        <v>53</v>
      </c>
      <c r="S12" s="5">
        <v>158</v>
      </c>
    </row>
    <row r="13" spans="1:20" x14ac:dyDescent="0.3">
      <c r="A13" s="11" t="s">
        <v>10</v>
      </c>
      <c r="B13" s="12">
        <f>IFERROR((B5-B12)/B12,0)</f>
        <v>0</v>
      </c>
      <c r="C13" s="12">
        <f>IFERROR((C5-C12)/C12,0)</f>
        <v>0</v>
      </c>
      <c r="D13" s="12">
        <f>IFERROR((D5-D12)/D12,0)</f>
        <v>0</v>
      </c>
      <c r="E13" s="12">
        <f>IFERROR((E5-E12)/E12,0)</f>
        <v>0</v>
      </c>
      <c r="J13" s="6" t="s">
        <v>11</v>
      </c>
      <c r="K13" s="6">
        <v>2</v>
      </c>
    </row>
    <row r="15" spans="1:20" x14ac:dyDescent="0.3">
      <c r="A15" s="1" t="s">
        <v>7</v>
      </c>
      <c r="B15" t="s">
        <v>0</v>
      </c>
      <c r="C15" t="s">
        <v>4</v>
      </c>
      <c r="D15" t="s">
        <v>1</v>
      </c>
      <c r="E15" t="s">
        <v>6</v>
      </c>
      <c r="K15" s="1" t="s">
        <v>7</v>
      </c>
      <c r="L15" t="s">
        <v>4</v>
      </c>
      <c r="M15" t="s">
        <v>1</v>
      </c>
    </row>
    <row r="16" spans="1:20" x14ac:dyDescent="0.3">
      <c r="A16" s="2">
        <v>2005</v>
      </c>
      <c r="B16" s="5">
        <v>1013</v>
      </c>
      <c r="C16" s="5">
        <v>33370192.171199951</v>
      </c>
      <c r="D16" s="5">
        <v>13403626.559800047</v>
      </c>
      <c r="E16" s="4">
        <v>0.40166465002763779</v>
      </c>
      <c r="K16" s="2">
        <v>2005</v>
      </c>
      <c r="L16" s="5">
        <v>33370192.171199951</v>
      </c>
      <c r="M16" s="5">
        <v>13403626.559800047</v>
      </c>
    </row>
    <row r="17" spans="1:15" x14ac:dyDescent="0.3">
      <c r="A17" s="2">
        <v>2006</v>
      </c>
      <c r="B17" s="5">
        <v>2677</v>
      </c>
      <c r="C17" s="5">
        <v>69484523.200599879</v>
      </c>
      <c r="D17" s="5">
        <v>28177776.426300012</v>
      </c>
      <c r="E17" s="4">
        <v>0.40552593769624867</v>
      </c>
      <c r="K17" s="2">
        <v>2006</v>
      </c>
      <c r="L17" s="5">
        <v>69484523.200599879</v>
      </c>
      <c r="M17" s="5">
        <v>28177776.426300012</v>
      </c>
    </row>
    <row r="18" spans="1:15" x14ac:dyDescent="0.3">
      <c r="A18" s="2">
        <v>2007</v>
      </c>
      <c r="B18" s="5">
        <v>24443</v>
      </c>
      <c r="C18" s="5">
        <v>102379613.11629952</v>
      </c>
      <c r="D18" s="5">
        <v>42547110.664199948</v>
      </c>
      <c r="E18" s="4">
        <v>0.41558186604854597</v>
      </c>
      <c r="K18" s="2">
        <v>2007</v>
      </c>
      <c r="L18" s="5">
        <v>102379613.11629952</v>
      </c>
      <c r="M18" s="5">
        <v>42547110.664199948</v>
      </c>
    </row>
    <row r="19" spans="1:15" x14ac:dyDescent="0.3">
      <c r="A19" s="2">
        <v>2008</v>
      </c>
      <c r="B19" s="5">
        <v>32265</v>
      </c>
      <c r="C19" s="5">
        <v>101858616.70999268</v>
      </c>
      <c r="D19" s="5">
        <v>42162063.995700359</v>
      </c>
      <c r="E19" s="4">
        <v>0.4139273176636819</v>
      </c>
      <c r="K19" s="2">
        <v>2008</v>
      </c>
      <c r="L19" s="5">
        <v>101858616.70999268</v>
      </c>
      <c r="M19" s="5">
        <v>42162063.995700359</v>
      </c>
    </row>
    <row r="20" spans="1:15" x14ac:dyDescent="0.3">
      <c r="A20" s="2" t="s">
        <v>8</v>
      </c>
      <c r="B20" s="3">
        <v>60398</v>
      </c>
      <c r="C20" s="3">
        <v>307092945.19809455</v>
      </c>
      <c r="D20" s="3">
        <v>126290577.64600147</v>
      </c>
      <c r="E20" s="4">
        <v>0.41124545392775463</v>
      </c>
    </row>
    <row r="22" spans="1:15" x14ac:dyDescent="0.3">
      <c r="K22" s="8" t="s">
        <v>12</v>
      </c>
      <c r="L22" s="8" t="str">
        <f ca="1">OFFSET($K$15,ROW()-22,$K$13)</f>
        <v>Total Profit</v>
      </c>
      <c r="M22" s="8" t="s">
        <v>13</v>
      </c>
      <c r="N22" s="8" t="s">
        <v>14</v>
      </c>
    </row>
    <row r="23" spans="1:15" x14ac:dyDescent="0.3">
      <c r="G23" t="s">
        <v>28</v>
      </c>
      <c r="H23" t="s">
        <v>29</v>
      </c>
      <c r="I23" t="s">
        <v>30</v>
      </c>
      <c r="J23" t="s">
        <v>31</v>
      </c>
      <c r="K23" s="8">
        <v>2005</v>
      </c>
      <c r="L23" s="9">
        <f>_xlfn.IFNA(VLOOKUP(K23,$K$15:$M$20,$K$13+1,0),0)</f>
        <v>13403626.559800047</v>
      </c>
      <c r="M23" s="9">
        <f>AVERAGE($L$23:$L$26)</f>
        <v>31572644.411500093</v>
      </c>
      <c r="N23" s="8" t="str">
        <f>IF(L23&gt;M23,L23,"")</f>
        <v/>
      </c>
      <c r="O23" t="s">
        <v>15</v>
      </c>
    </row>
    <row r="24" spans="1:15" x14ac:dyDescent="0.3">
      <c r="A24" s="1" t="s">
        <v>7</v>
      </c>
      <c r="B24" t="s">
        <v>4</v>
      </c>
      <c r="C24" t="s">
        <v>1</v>
      </c>
      <c r="F24">
        <v>1</v>
      </c>
      <c r="G24" s="5">
        <f>IFERROR(LARGE($B$25:$B$36,F24),"")</f>
        <v>33246929.561499719</v>
      </c>
      <c r="H24" s="5">
        <f>IFERROR(LARGE($C$25:$C$36,F24),"")</f>
        <v>13733395.004399944</v>
      </c>
      <c r="I24" t="str">
        <f>_xlfn.XLOOKUP(G24,$B$25:$B$36,$A$25:$A$36,0)</f>
        <v>May</v>
      </c>
      <c r="J24" t="str">
        <f>_xlfn.XLOOKUP(H24,$C$25:$C$36,$A$25:$A$36,0)</f>
        <v>May</v>
      </c>
      <c r="K24" s="8">
        <v>2006</v>
      </c>
      <c r="L24" s="9">
        <f t="shared" ref="L24:L26" si="1">_xlfn.IFNA(VLOOKUP(K24,$K$15:$M$20,$K$13+1,0),0)</f>
        <v>28177776.426300012</v>
      </c>
      <c r="M24" s="9">
        <f t="shared" ref="M24:M26" si="2">AVERAGE($L$23:$L$26)</f>
        <v>31572644.411500093</v>
      </c>
      <c r="N24" s="8" t="str">
        <f t="shared" ref="N24:N26" si="3">IF(L24&gt;M24,L24,"")</f>
        <v/>
      </c>
      <c r="O24" s="10">
        <f>SUM(N23:N26)/SUM(L23:L26)</f>
        <v>0.67074817645814333</v>
      </c>
    </row>
    <row r="25" spans="1:15" x14ac:dyDescent="0.3">
      <c r="A25" s="2" t="s">
        <v>20</v>
      </c>
      <c r="B25" s="5">
        <v>24822302.631999854</v>
      </c>
      <c r="C25" s="5">
        <v>10223845.849199967</v>
      </c>
      <c r="E25" s="5"/>
      <c r="F25" s="5">
        <v>2</v>
      </c>
      <c r="G25" s="5">
        <f t="shared" ref="G25:G26" si="4">IFERROR(LARGE($B$25:$B$36,F25),"")</f>
        <v>32614974.914299846</v>
      </c>
      <c r="H25" s="5">
        <f t="shared" ref="H25:H26" si="5">IFERROR(LARGE($C$25:$C$36,F25),"")</f>
        <v>13445658.304500017</v>
      </c>
      <c r="I25" t="str">
        <f t="shared" ref="I25:I26" si="6">_xlfn.XLOOKUP(G25,$B$25:$B$36,$A$25:$A$36,0)</f>
        <v>Jun</v>
      </c>
      <c r="J25" t="str">
        <f t="shared" ref="J25:J26" si="7">_xlfn.XLOOKUP(H25,$C$25:$C$36,$A$25:$A$36,0)</f>
        <v>Jun</v>
      </c>
      <c r="K25" s="8">
        <v>2007</v>
      </c>
      <c r="L25" s="9">
        <f t="shared" si="1"/>
        <v>42547110.664199948</v>
      </c>
      <c r="M25" s="9">
        <f t="shared" si="2"/>
        <v>31572644.411500093</v>
      </c>
      <c r="N25" s="9">
        <f t="shared" si="3"/>
        <v>42547110.664199948</v>
      </c>
    </row>
    <row r="26" spans="1:15" x14ac:dyDescent="0.3">
      <c r="A26" s="2" t="s">
        <v>19</v>
      </c>
      <c r="B26" s="5">
        <v>26181481.773899861</v>
      </c>
      <c r="C26" s="5">
        <v>10792830.002999976</v>
      </c>
      <c r="E26" s="5"/>
      <c r="F26" s="5">
        <v>3</v>
      </c>
      <c r="G26" s="5">
        <f t="shared" si="4"/>
        <v>32047059.775099825</v>
      </c>
      <c r="H26" s="5">
        <f t="shared" si="5"/>
        <v>13143417.374300055</v>
      </c>
      <c r="I26" t="str">
        <f t="shared" si="6"/>
        <v>Dec</v>
      </c>
      <c r="J26" t="str">
        <f t="shared" si="7"/>
        <v>Dec</v>
      </c>
      <c r="K26" s="8">
        <v>2008</v>
      </c>
      <c r="L26" s="9">
        <f t="shared" si="1"/>
        <v>42162063.995700359</v>
      </c>
      <c r="M26" s="9">
        <f t="shared" si="2"/>
        <v>31572644.411500093</v>
      </c>
      <c r="N26" s="9">
        <f t="shared" si="3"/>
        <v>42162063.995700359</v>
      </c>
    </row>
    <row r="27" spans="1:15" x14ac:dyDescent="0.3">
      <c r="A27" s="2" t="s">
        <v>23</v>
      </c>
      <c r="B27" s="5">
        <v>27409569.808999881</v>
      </c>
      <c r="C27" s="5">
        <v>11283963.168799961</v>
      </c>
      <c r="E27" s="5"/>
      <c r="F27" s="5" t="s">
        <v>32</v>
      </c>
      <c r="G27" s="4">
        <f>IFERROR(SUM(G24:G26)/SUM(B25:B36),"")</f>
        <v>0.31882518234907881</v>
      </c>
      <c r="H27" s="4">
        <f>IFERROR(SUM(H24:H26)/SUM(C25:C36),"")</f>
        <v>0.31928328648734472</v>
      </c>
      <c r="K27" s="8"/>
      <c r="L27" s="8"/>
      <c r="M27" s="8"/>
      <c r="N27" s="8"/>
    </row>
    <row r="28" spans="1:15" x14ac:dyDescent="0.3">
      <c r="A28" s="2" t="s">
        <v>16</v>
      </c>
      <c r="B28" s="5">
        <v>28852997.996399775</v>
      </c>
      <c r="C28" s="5">
        <v>11839838.095300032</v>
      </c>
      <c r="E28" s="5"/>
      <c r="F28" s="5"/>
    </row>
    <row r="29" spans="1:15" x14ac:dyDescent="0.3">
      <c r="A29" s="2" t="s">
        <v>24</v>
      </c>
      <c r="B29" s="5">
        <v>33246929.561499719</v>
      </c>
      <c r="C29" s="5">
        <v>13733395.004399944</v>
      </c>
      <c r="E29" s="5"/>
      <c r="F29" s="5"/>
    </row>
    <row r="30" spans="1:15" x14ac:dyDescent="0.3">
      <c r="A30" s="2" t="s">
        <v>22</v>
      </c>
      <c r="B30" s="5">
        <v>32614974.914299846</v>
      </c>
      <c r="C30" s="5">
        <v>13445658.304500017</v>
      </c>
      <c r="E30" s="5"/>
      <c r="F30" s="5"/>
    </row>
    <row r="31" spans="1:15" x14ac:dyDescent="0.3">
      <c r="A31" s="2" t="s">
        <v>21</v>
      </c>
      <c r="B31" s="5">
        <v>19785882.815999962</v>
      </c>
      <c r="C31" s="5">
        <v>8108100.7478999961</v>
      </c>
      <c r="E31" s="5"/>
      <c r="F31" s="5"/>
    </row>
    <row r="32" spans="1:15" x14ac:dyDescent="0.3">
      <c r="A32" s="2" t="s">
        <v>17</v>
      </c>
      <c r="B32" s="5">
        <v>19595181.42929982</v>
      </c>
      <c r="C32" s="5">
        <v>8035078.6151000429</v>
      </c>
      <c r="E32" s="5"/>
      <c r="F32" s="5"/>
    </row>
    <row r="33" spans="1:12" x14ac:dyDescent="0.3">
      <c r="A33" s="2" t="s">
        <v>27</v>
      </c>
      <c r="B33" s="5">
        <v>19670297.352299999</v>
      </c>
      <c r="C33" s="5">
        <v>8046581.1938000126</v>
      </c>
      <c r="E33" s="5"/>
      <c r="F33" s="5"/>
    </row>
    <row r="34" spans="1:12" x14ac:dyDescent="0.3">
      <c r="A34" s="2" t="s">
        <v>26</v>
      </c>
      <c r="B34" s="5">
        <v>21063053.187999945</v>
      </c>
      <c r="C34" s="5">
        <v>8675444.4087998662</v>
      </c>
      <c r="E34" s="5"/>
      <c r="F34" s="5"/>
    </row>
    <row r="35" spans="1:12" x14ac:dyDescent="0.3">
      <c r="A35" s="2" t="s">
        <v>25</v>
      </c>
      <c r="B35" s="5">
        <v>21803213.950299934</v>
      </c>
      <c r="C35" s="5">
        <v>8962424.8808999304</v>
      </c>
      <c r="E35" s="5"/>
      <c r="F35" s="5"/>
    </row>
    <row r="36" spans="1:12" x14ac:dyDescent="0.3">
      <c r="A36" s="2" t="s">
        <v>18</v>
      </c>
      <c r="B36" s="5">
        <v>32047059.775099825</v>
      </c>
      <c r="C36" s="5">
        <v>13143417.374300055</v>
      </c>
      <c r="E36" s="5"/>
      <c r="F36" s="5"/>
    </row>
    <row r="38" spans="1:12" x14ac:dyDescent="0.3">
      <c r="A38" s="1" t="s">
        <v>42</v>
      </c>
      <c r="B38" t="s">
        <v>4</v>
      </c>
      <c r="C38" t="s">
        <v>1</v>
      </c>
      <c r="E38" s="8" t="str">
        <f>A38</f>
        <v>Day Name</v>
      </c>
      <c r="F38" s="8" t="s">
        <v>4</v>
      </c>
      <c r="G38" s="8" t="s">
        <v>43</v>
      </c>
      <c r="H38" s="8" t="s">
        <v>1</v>
      </c>
      <c r="I38" s="8" t="s">
        <v>44</v>
      </c>
      <c r="J38" s="8"/>
      <c r="K38" s="8" t="s">
        <v>40</v>
      </c>
      <c r="L38" s="8" t="s">
        <v>41</v>
      </c>
    </row>
    <row r="39" spans="1:12" x14ac:dyDescent="0.3">
      <c r="A39" t="s">
        <v>36</v>
      </c>
      <c r="B39" s="5">
        <v>42854742.665599547</v>
      </c>
      <c r="C39" s="5">
        <v>17623309.849900298</v>
      </c>
      <c r="E39" s="8" t="str">
        <f t="shared" ref="E39:E45" si="8">A39</f>
        <v>Sun</v>
      </c>
      <c r="F39" s="9">
        <f>IF(B39&lt;=$B$47,B39,"")</f>
        <v>42854742.665599547</v>
      </c>
      <c r="G39" s="9" t="str">
        <f>IF(B39&gt;$B$47,B39,"")</f>
        <v/>
      </c>
      <c r="H39" s="9">
        <f>IF(C39&lt;=$B$48,C39,"")</f>
        <v>17623309.849900298</v>
      </c>
      <c r="I39" s="9" t="str">
        <f>IF(C39&gt;$B$48,C39,"")</f>
        <v/>
      </c>
      <c r="J39" s="8"/>
      <c r="K39" s="9">
        <f>$B$47</f>
        <v>43870420.74258519</v>
      </c>
      <c r="L39" s="9">
        <f>$B$48</f>
        <v>18041511.092286017</v>
      </c>
    </row>
    <row r="40" spans="1:12" x14ac:dyDescent="0.3">
      <c r="A40" t="s">
        <v>34</v>
      </c>
      <c r="B40" s="5">
        <v>43567127.257499553</v>
      </c>
      <c r="C40" s="5">
        <v>17943295.256500337</v>
      </c>
      <c r="E40" s="8" t="str">
        <f t="shared" si="8"/>
        <v>Mon</v>
      </c>
      <c r="F40" s="9">
        <f t="shared" ref="F40:F45" si="9">IF(B40&lt;=$B$47,B40,"")</f>
        <v>43567127.257499553</v>
      </c>
      <c r="G40" s="9" t="str">
        <f t="shared" ref="G40:G45" si="10">IF(B40&gt;$B$47,B40,"")</f>
        <v/>
      </c>
      <c r="H40" s="9">
        <f t="shared" ref="H40:H45" si="11">IF(C40&lt;=$B$48,C40,"")</f>
        <v>17943295.256500337</v>
      </c>
      <c r="I40" s="9" t="str">
        <f t="shared" ref="I40:I45" si="12">IF(C40&gt;$B$48,C40,"")</f>
        <v/>
      </c>
      <c r="J40" s="8"/>
      <c r="K40" s="9">
        <f t="shared" ref="K40:K45" si="13">$B$47</f>
        <v>43870420.74258519</v>
      </c>
      <c r="L40" s="9">
        <f t="shared" ref="L40:L45" si="14">$B$48</f>
        <v>18041511.092286017</v>
      </c>
    </row>
    <row r="41" spans="1:12" x14ac:dyDescent="0.3">
      <c r="A41" t="s">
        <v>38</v>
      </c>
      <c r="B41" s="5">
        <v>42975597.918499373</v>
      </c>
      <c r="C41" s="5">
        <v>17685312.633800212</v>
      </c>
      <c r="E41" s="8" t="str">
        <f t="shared" si="8"/>
        <v>Tue</v>
      </c>
      <c r="F41" s="9">
        <f t="shared" si="9"/>
        <v>42975597.918499373</v>
      </c>
      <c r="G41" s="9" t="str">
        <f t="shared" si="10"/>
        <v/>
      </c>
      <c r="H41" s="9">
        <f t="shared" si="11"/>
        <v>17685312.633800212</v>
      </c>
      <c r="I41" s="9" t="str">
        <f t="shared" si="12"/>
        <v/>
      </c>
      <c r="J41" s="8"/>
      <c r="K41" s="9">
        <f t="shared" si="13"/>
        <v>43870420.74258519</v>
      </c>
      <c r="L41" s="9">
        <f t="shared" si="14"/>
        <v>18041511.092286017</v>
      </c>
    </row>
    <row r="42" spans="1:12" x14ac:dyDescent="0.3">
      <c r="A42" t="s">
        <v>39</v>
      </c>
      <c r="B42" s="5">
        <v>44094700.909199499</v>
      </c>
      <c r="C42" s="5">
        <v>18218769.795200322</v>
      </c>
      <c r="E42" s="8" t="str">
        <f t="shared" si="8"/>
        <v>Wed</v>
      </c>
      <c r="F42" s="9" t="str">
        <f t="shared" si="9"/>
        <v/>
      </c>
      <c r="G42" s="9">
        <f t="shared" si="10"/>
        <v>44094700.909199499</v>
      </c>
      <c r="H42" s="9" t="str">
        <f t="shared" si="11"/>
        <v/>
      </c>
      <c r="I42" s="9">
        <f t="shared" si="12"/>
        <v>18218769.795200322</v>
      </c>
      <c r="J42" s="8"/>
      <c r="K42" s="9">
        <f t="shared" si="13"/>
        <v>43870420.74258519</v>
      </c>
      <c r="L42" s="9">
        <f t="shared" si="14"/>
        <v>18041511.092286017</v>
      </c>
    </row>
    <row r="43" spans="1:12" x14ac:dyDescent="0.3">
      <c r="A43" t="s">
        <v>37</v>
      </c>
      <c r="B43" s="5">
        <v>45955380.502499379</v>
      </c>
      <c r="C43" s="5">
        <v>18810561.906700291</v>
      </c>
      <c r="E43" s="8" t="str">
        <f t="shared" si="8"/>
        <v>Thu</v>
      </c>
      <c r="F43" s="9" t="str">
        <f t="shared" si="9"/>
        <v/>
      </c>
      <c r="G43" s="9">
        <f t="shared" si="10"/>
        <v>45955380.502499379</v>
      </c>
      <c r="H43" s="9" t="str">
        <f t="shared" si="11"/>
        <v/>
      </c>
      <c r="I43" s="9">
        <f t="shared" si="12"/>
        <v>18810561.906700291</v>
      </c>
      <c r="J43" s="8"/>
      <c r="K43" s="9">
        <f t="shared" si="13"/>
        <v>43870420.74258519</v>
      </c>
      <c r="L43" s="9">
        <f t="shared" si="14"/>
        <v>18041511.092286017</v>
      </c>
    </row>
    <row r="44" spans="1:12" x14ac:dyDescent="0.3">
      <c r="A44" t="s">
        <v>33</v>
      </c>
      <c r="B44" s="5">
        <v>44495923.684899509</v>
      </c>
      <c r="C44" s="5">
        <v>18279687.76230035</v>
      </c>
      <c r="E44" s="8" t="str">
        <f t="shared" si="8"/>
        <v>Fri</v>
      </c>
      <c r="F44" s="9" t="str">
        <f t="shared" si="9"/>
        <v/>
      </c>
      <c r="G44" s="9">
        <f t="shared" si="10"/>
        <v>44495923.684899509</v>
      </c>
      <c r="H44" s="9" t="str">
        <f t="shared" si="11"/>
        <v/>
      </c>
      <c r="I44" s="9">
        <f t="shared" si="12"/>
        <v>18279687.76230035</v>
      </c>
      <c r="J44" s="8"/>
      <c r="K44" s="9">
        <f t="shared" si="13"/>
        <v>43870420.74258519</v>
      </c>
      <c r="L44" s="9">
        <f t="shared" si="14"/>
        <v>18041511.092286017</v>
      </c>
    </row>
    <row r="45" spans="1:12" x14ac:dyDescent="0.3">
      <c r="A45" t="s">
        <v>35</v>
      </c>
      <c r="B45" s="5">
        <v>43149472.259899475</v>
      </c>
      <c r="C45" s="5">
        <v>17729640.441600319</v>
      </c>
      <c r="E45" s="8" t="str">
        <f t="shared" si="8"/>
        <v>Sat</v>
      </c>
      <c r="F45" s="9">
        <f t="shared" si="9"/>
        <v>43149472.259899475</v>
      </c>
      <c r="G45" s="9" t="str">
        <f t="shared" si="10"/>
        <v/>
      </c>
      <c r="H45" s="9">
        <f t="shared" si="11"/>
        <v>17729640.441600319</v>
      </c>
      <c r="I45" s="9" t="str">
        <f t="shared" si="12"/>
        <v/>
      </c>
      <c r="J45" s="8"/>
      <c r="K45" s="9">
        <f t="shared" si="13"/>
        <v>43870420.74258519</v>
      </c>
      <c r="L45" s="9">
        <f t="shared" si="14"/>
        <v>18041511.092286017</v>
      </c>
    </row>
    <row r="46" spans="1:12" x14ac:dyDescent="0.3">
      <c r="D46" s="4"/>
      <c r="E46" s="5"/>
      <c r="F46" s="5"/>
    </row>
    <row r="47" spans="1:12" x14ac:dyDescent="0.3">
      <c r="A47" s="2" t="s">
        <v>40</v>
      </c>
      <c r="B47" s="5">
        <f>AVERAGE(B39:B45)</f>
        <v>43870420.74258519</v>
      </c>
      <c r="D47" s="4"/>
      <c r="E47" s="5"/>
      <c r="F47" s="5"/>
    </row>
    <row r="48" spans="1:12" x14ac:dyDescent="0.3">
      <c r="A48" s="2" t="s">
        <v>41</v>
      </c>
      <c r="B48" s="5">
        <f>AVERAGE(C39:C45)</f>
        <v>18041511.092286017</v>
      </c>
      <c r="D48" s="4"/>
      <c r="E48" s="5"/>
      <c r="F48" s="5"/>
    </row>
    <row r="49" spans="1:6" x14ac:dyDescent="0.3">
      <c r="D49" s="4"/>
      <c r="E49" s="5"/>
      <c r="F49" s="5"/>
    </row>
    <row r="50" spans="1:6" x14ac:dyDescent="0.3">
      <c r="D50" s="4"/>
      <c r="E50" s="5"/>
      <c r="F50" s="5"/>
    </row>
    <row r="51" spans="1:6" x14ac:dyDescent="0.3">
      <c r="B51" s="5"/>
      <c r="C51" s="5"/>
      <c r="D51" s="4"/>
      <c r="E51" s="5"/>
      <c r="F51" s="5"/>
    </row>
    <row r="52" spans="1:6" x14ac:dyDescent="0.3">
      <c r="B52" s="5"/>
      <c r="C52" s="5"/>
      <c r="D52" s="4"/>
      <c r="E52" s="5"/>
      <c r="F52" s="5"/>
    </row>
    <row r="53" spans="1:6" x14ac:dyDescent="0.3">
      <c r="A53" s="1" t="s">
        <v>45</v>
      </c>
      <c r="B53" t="s">
        <v>4</v>
      </c>
      <c r="D53" s="4"/>
      <c r="E53" s="5"/>
      <c r="F53" s="5"/>
    </row>
    <row r="54" spans="1:6" x14ac:dyDescent="0.3">
      <c r="A54" t="s">
        <v>46</v>
      </c>
      <c r="B54" s="5">
        <v>263943472.93820581</v>
      </c>
    </row>
    <row r="55" spans="1:6" x14ac:dyDescent="0.3">
      <c r="A55" t="s">
        <v>47</v>
      </c>
      <c r="B55" s="5">
        <v>43149472.259899475</v>
      </c>
    </row>
    <row r="57" spans="1:6" x14ac:dyDescent="0.3">
      <c r="A57" s="1" t="s">
        <v>45</v>
      </c>
      <c r="B57" t="s">
        <v>1</v>
      </c>
    </row>
    <row r="58" spans="1:6" x14ac:dyDescent="0.3">
      <c r="A58" t="s">
        <v>46</v>
      </c>
      <c r="B58" s="5">
        <v>108560937.20440196</v>
      </c>
    </row>
    <row r="59" spans="1:6" x14ac:dyDescent="0.3">
      <c r="A59" t="s">
        <v>47</v>
      </c>
      <c r="B59" s="5">
        <v>17729640.441600319</v>
      </c>
    </row>
    <row r="63" spans="1:6" x14ac:dyDescent="0.3">
      <c r="A63" s="1" t="s">
        <v>48</v>
      </c>
      <c r="B63" t="s">
        <v>2</v>
      </c>
    </row>
    <row r="64" spans="1:6" x14ac:dyDescent="0.3">
      <c r="A64" t="s">
        <v>49</v>
      </c>
      <c r="B64" s="5">
        <v>158</v>
      </c>
    </row>
  </sheetData>
  <pageMargins left="0.7" right="0.7" top="0.75" bottom="0.75" header="0.3" footer="0.3"/>
  <pageSetup orientation="portrait" r:id="rId1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7684F51C-BC25-49CA-8395-F1DA46CD96EA}">
  <ds:schemaRefs>
    <ds:schemaRef ds:uri="http://gemini/pivotcustomization/7d972f67-3726-4755-bf41-99a37bd27ad9"/>
  </ds:schemaRefs>
</ds:datastoreItem>
</file>

<file path=customXml/itemProps2.xml><?xml version="1.0" encoding="utf-8"?>
<ds:datastoreItem xmlns:ds="http://schemas.openxmlformats.org/officeDocument/2006/customXml" ds:itemID="{186A413C-CCBC-4285-AE13-75B335E4F5F5}">
  <ds:schemaRefs>
    <ds:schemaRef ds:uri="http://gemini/pivotcustomization/ShowHidden"/>
  </ds:schemaRefs>
</ds:datastoreItem>
</file>

<file path=customXml/itemProps3.xml><?xml version="1.0" encoding="utf-8"?>
<ds:datastoreItem xmlns:ds="http://schemas.openxmlformats.org/officeDocument/2006/customXml" ds:itemID="{AB10AD36-5703-4697-8182-25DB858991B6}">
  <ds:schemaRefs>
    <ds:schemaRef ds:uri="http://gemini/pivotcustomization/TableXML_DimProduct_ed01f536-4b50-414e-96c0-d201eb43d79c"/>
  </ds:schemaRefs>
</ds:datastoreItem>
</file>

<file path=customXml/itemProps4.xml><?xml version="1.0" encoding="utf-8"?>
<ds:datastoreItem xmlns:ds="http://schemas.openxmlformats.org/officeDocument/2006/customXml" ds:itemID="{4B523175-649E-454D-AC08-A1F927D0916F}">
  <ds:schemaRefs>
    <ds:schemaRef ds:uri="http://gemini/pivotcustomization/fc514f3d-991d-4b7b-b34c-918a20a1c7a5"/>
  </ds:schemaRefs>
</ds:datastoreItem>
</file>

<file path=customXml/itemProps5.xml><?xml version="1.0" encoding="utf-8"?>
<ds:datastoreItem xmlns:ds="http://schemas.openxmlformats.org/officeDocument/2006/customXml" ds:itemID="{F72DE93D-A7BD-4F74-BEBC-45893874EBA3}">
  <ds:schemaRefs>
    <ds:schemaRef ds:uri="http://gemini/pivotcustomization/ManualCalcMode"/>
  </ds:schemaRefs>
</ds:datastoreItem>
</file>

<file path=customXml/itemProps6.xml><?xml version="1.0" encoding="utf-8"?>
<ds:datastoreItem xmlns:ds="http://schemas.openxmlformats.org/officeDocument/2006/customXml" ds:itemID="{7B2539AF-5B02-489B-A473-706033059711}">
  <ds:schemaRefs>
    <ds:schemaRef ds:uri="http://gemini/pivotcustomization/TableXML_DimCustomer_968e3854-10f1-4233-ad82-8586f3310210"/>
  </ds:schemaRefs>
</ds:datastoreItem>
</file>

<file path=customXml/itemProps7.xml><?xml version="1.0" encoding="utf-8"?>
<ds:datastoreItem xmlns:ds="http://schemas.openxmlformats.org/officeDocument/2006/customXml" ds:itemID="{289D107A-6F95-4A90-9577-6BBCEAF2FCF3}">
  <ds:schemaRefs>
    <ds:schemaRef ds:uri="http://gemini/pivotcustomization/TableXML_Calendar1"/>
  </ds:schemaRefs>
</ds:datastoreItem>
</file>

<file path=customXml/itemProps8.xml><?xml version="1.0" encoding="utf-8"?>
<ds:datastoreItem xmlns:ds="http://schemas.openxmlformats.org/officeDocument/2006/customXml" ds:itemID="{F72C8ED1-9C8B-4108-BED7-74242D69204A}">
  <ds:schemaRefs>
    <ds:schemaRef ds:uri="http://gemini/pivotcustomization/abb2d0c0-22b7-4c41-99c8-4467b8b65cb4"/>
  </ds:schemaRefs>
</ds:datastoreItem>
</file>

<file path=customXml/itemProps9.xml><?xml version="1.0" encoding="utf-8"?>
<ds:datastoreItem xmlns:ds="http://schemas.openxmlformats.org/officeDocument/2006/customXml" ds:itemID="{6E52D91D-3DE8-4357-B2F5-3BEB66678FFC}">
  <ds:schemaRefs>
    <ds:schemaRef ds:uri="http://gemini/pivotcustomization/TableXML_A_f0f5b3c3-acb5-4c26-bf4b-de8997dbb477"/>
  </ds:schemaRefs>
</ds:datastoreItem>
</file>

<file path=customXml/itemProps10.xml><?xml version="1.0" encoding="utf-8"?>
<ds:datastoreItem xmlns:ds="http://schemas.openxmlformats.org/officeDocument/2006/customXml" ds:itemID="{1CF07558-FAF8-4D0B-93A6-89A69CDD490F}">
  <ds:schemaRefs>
    <ds:schemaRef ds:uri="http://gemini/pivotcustomization/FormulaBarState"/>
  </ds:schemaRefs>
</ds:datastoreItem>
</file>

<file path=customXml/itemProps11.xml><?xml version="1.0" encoding="utf-8"?>
<ds:datastoreItem xmlns:ds="http://schemas.openxmlformats.org/officeDocument/2006/customXml" ds:itemID="{8EF54098-7CC6-42DF-91CA-CE4A4671D9DD}">
  <ds:schemaRefs>
    <ds:schemaRef ds:uri="http://gemini/pivotcustomization/TableOrder"/>
  </ds:schemaRefs>
</ds:datastoreItem>
</file>

<file path=customXml/itemProps12.xml><?xml version="1.0" encoding="utf-8"?>
<ds:datastoreItem xmlns:ds="http://schemas.openxmlformats.org/officeDocument/2006/customXml" ds:itemID="{16F04268-5682-4EE2-9016-916D90E36796}">
  <ds:schemaRefs>
    <ds:schemaRef ds:uri="http://gemini/pivotcustomization/TableXML_FactInternetSales_4170cee6-4da9-4d11-8ead-1992cb44409b"/>
  </ds:schemaRefs>
</ds:datastoreItem>
</file>

<file path=customXml/itemProps13.xml><?xml version="1.0" encoding="utf-8"?>
<ds:datastoreItem xmlns:ds="http://schemas.openxmlformats.org/officeDocument/2006/customXml" ds:itemID="{472CE9B4-8C44-4369-9F69-E2DCF083751E}">
  <ds:schemaRefs>
    <ds:schemaRef ds:uri="http://gemini/pivotcustomization/TableXML_DimSalesTerritory_26212148-25f5-4d54-8ff9-76aaaab02738"/>
  </ds:schemaRefs>
</ds:datastoreItem>
</file>

<file path=customXml/itemProps14.xml><?xml version="1.0" encoding="utf-8"?>
<ds:datastoreItem xmlns:ds="http://schemas.openxmlformats.org/officeDocument/2006/customXml" ds:itemID="{A3EB387C-071C-4AB4-9F70-0DDFCA4721BF}">
  <ds:schemaRefs>
    <ds:schemaRef ds:uri="http://gemini/pivotcustomization/75a9be59-26d2-4eb6-9eff-ef814e51a023"/>
  </ds:schemaRefs>
</ds:datastoreItem>
</file>

<file path=customXml/itemProps15.xml><?xml version="1.0" encoding="utf-8"?>
<ds:datastoreItem xmlns:ds="http://schemas.openxmlformats.org/officeDocument/2006/customXml" ds:itemID="{E6F20B3E-5845-4024-8D35-E9C16B7ADBBB}">
  <ds:schemaRefs>
    <ds:schemaRef ds:uri="http://gemini/pivotcustomization/e0b0419c-a763-4c7d-96eb-5bc7e96cab93"/>
  </ds:schemaRefs>
</ds:datastoreItem>
</file>

<file path=customXml/itemProps16.xml><?xml version="1.0" encoding="utf-8"?>
<ds:datastoreItem xmlns:ds="http://schemas.openxmlformats.org/officeDocument/2006/customXml" ds:itemID="{081394C2-D842-49E0-99CE-8FFB23580096}">
  <ds:schemaRefs>
    <ds:schemaRef ds:uri="http://gemini/pivotcustomization/29221d74-3455-44af-8b10-628d4dafdeb5"/>
  </ds:schemaRefs>
</ds:datastoreItem>
</file>

<file path=customXml/itemProps17.xml><?xml version="1.0" encoding="utf-8"?>
<ds:datastoreItem xmlns:ds="http://schemas.openxmlformats.org/officeDocument/2006/customXml" ds:itemID="{8A859EEC-B1C1-4CFB-A1DF-91A198364C75}">
  <ds:schemaRefs>
    <ds:schemaRef ds:uri="http://gemini/pivotcustomization/LinkedTableUpdateMode"/>
  </ds:schemaRefs>
</ds:datastoreItem>
</file>

<file path=customXml/itemProps18.xml><?xml version="1.0" encoding="utf-8"?>
<ds:datastoreItem xmlns:ds="http://schemas.openxmlformats.org/officeDocument/2006/customXml" ds:itemID="{A00DFAC8-E769-4E78-81D2-AD2C4AE758F9}">
  <ds:schemaRefs>
    <ds:schemaRef ds:uri="http://gemini/pivotcustomization/0767aa74-3c05-461a-8440-d50023502d57"/>
  </ds:schemaRefs>
</ds:datastoreItem>
</file>

<file path=customXml/itemProps19.xml><?xml version="1.0" encoding="utf-8"?>
<ds:datastoreItem xmlns:ds="http://schemas.openxmlformats.org/officeDocument/2006/customXml" ds:itemID="{30DCFBEB-0D7D-4BA6-BD7C-03B7CE573748}">
  <ds:schemaRefs>
    <ds:schemaRef ds:uri="http://gemini/pivotcustomization/0851da9a-6967-457a-ba20-c0e1896e3940"/>
  </ds:schemaRefs>
</ds:datastoreItem>
</file>

<file path=customXml/itemProps20.xml><?xml version="1.0" encoding="utf-8"?>
<ds:datastoreItem xmlns:ds="http://schemas.openxmlformats.org/officeDocument/2006/customXml" ds:itemID="{A368585F-A8BD-4085-80B3-AAC290CBB53F}">
  <ds:schemaRefs>
    <ds:schemaRef ds:uri="http://gemini/pivotcustomization/TableXML_Calendar"/>
  </ds:schemaRefs>
</ds:datastoreItem>
</file>

<file path=customXml/itemProps21.xml><?xml version="1.0" encoding="utf-8"?>
<ds:datastoreItem xmlns:ds="http://schemas.openxmlformats.org/officeDocument/2006/customXml" ds:itemID="{FAC5D08B-DAAC-47BA-B221-AF022A4D41AC}">
  <ds:schemaRefs>
    <ds:schemaRef ds:uri="http://gemini/pivotcustomization/ShowImplicitMeasures"/>
  </ds:schemaRefs>
</ds:datastoreItem>
</file>

<file path=customXml/itemProps22.xml><?xml version="1.0" encoding="utf-8"?>
<ds:datastoreItem xmlns:ds="http://schemas.openxmlformats.org/officeDocument/2006/customXml" ds:itemID="{34C4C437-FAF4-4395-ABC5-AC77E6509FD3}">
  <ds:schemaRefs/>
</ds:datastoreItem>
</file>

<file path=customXml/itemProps23.xml><?xml version="1.0" encoding="utf-8"?>
<ds:datastoreItem xmlns:ds="http://schemas.openxmlformats.org/officeDocument/2006/customXml" ds:itemID="{4A782B3D-DE1D-49E9-9EB2-2446CBB5B7DD}">
  <ds:schemaRefs/>
</ds:datastoreItem>
</file>

<file path=customXml/itemProps24.xml><?xml version="1.0" encoding="utf-8"?>
<ds:datastoreItem xmlns:ds="http://schemas.openxmlformats.org/officeDocument/2006/customXml" ds:itemID="{FB13DE9D-D189-4B8A-A4A9-AD1B44D1CA84}">
  <ds:schemaRefs/>
</ds:datastoreItem>
</file>

<file path=customXml/itemProps25.xml><?xml version="1.0" encoding="utf-8"?>
<ds:datastoreItem xmlns:ds="http://schemas.openxmlformats.org/officeDocument/2006/customXml" ds:itemID="{8993959E-F1E4-4353-A807-6337202F8097}">
  <ds:schemaRefs/>
</ds:datastoreItem>
</file>

<file path=customXml/itemProps26.xml><?xml version="1.0" encoding="utf-8"?>
<ds:datastoreItem xmlns:ds="http://schemas.openxmlformats.org/officeDocument/2006/customXml" ds:itemID="{DECC4A9E-389C-459C-98E9-DDA56906F155}">
  <ds:schemaRefs/>
</ds:datastoreItem>
</file>

<file path=customXml/itemProps27.xml><?xml version="1.0" encoding="utf-8"?>
<ds:datastoreItem xmlns:ds="http://schemas.openxmlformats.org/officeDocument/2006/customXml" ds:itemID="{2FE0CD06-4A39-4A4B-AFDE-09AA4AB1C591}">
  <ds:schemaRefs/>
</ds:datastoreItem>
</file>

<file path=customXml/itemProps28.xml><?xml version="1.0" encoding="utf-8"?>
<ds:datastoreItem xmlns:ds="http://schemas.openxmlformats.org/officeDocument/2006/customXml" ds:itemID="{3BE0A5BB-57FA-4DDB-9F2C-57EB07F84041}">
  <ds:schemaRefs>
    <ds:schemaRef ds:uri="http://schemas.microsoft.com/DataMashup"/>
  </ds:schemaRefs>
</ds:datastoreItem>
</file>

<file path=customXml/itemProps29.xml><?xml version="1.0" encoding="utf-8"?>
<ds:datastoreItem xmlns:ds="http://schemas.openxmlformats.org/officeDocument/2006/customXml" ds:itemID="{E040A8ED-54DB-43DE-924F-29C5EC9B7D8F}">
  <ds:schemaRefs/>
</ds:datastoreItem>
</file>

<file path=customXml/itemProps30.xml><?xml version="1.0" encoding="utf-8"?>
<ds:datastoreItem xmlns:ds="http://schemas.openxmlformats.org/officeDocument/2006/customXml" ds:itemID="{9CC906B4-052C-4604-B4FA-8F6531074B0B}">
  <ds:schemaRefs/>
</ds:datastoreItem>
</file>

<file path=customXml/itemProps31.xml><?xml version="1.0" encoding="utf-8"?>
<ds:datastoreItem xmlns:ds="http://schemas.openxmlformats.org/officeDocument/2006/customXml" ds:itemID="{F1FF017F-DE43-4FC5-8A17-70B6CF2ABBD3}">
  <ds:schemaRefs/>
</ds:datastoreItem>
</file>

<file path=customXml/itemProps32.xml><?xml version="1.0" encoding="utf-8"?>
<ds:datastoreItem xmlns:ds="http://schemas.openxmlformats.org/officeDocument/2006/customXml" ds:itemID="{94D3F4D3-C963-4A4E-B37C-94584BBFB156}">
  <ds:schemaRefs/>
</ds:datastoreItem>
</file>

<file path=customXml/itemProps33.xml><?xml version="1.0" encoding="utf-8"?>
<ds:datastoreItem xmlns:ds="http://schemas.openxmlformats.org/officeDocument/2006/customXml" ds:itemID="{03DB37E7-99BE-45A2-894D-736D8C258755}">
  <ds:schemaRefs/>
</ds:datastoreItem>
</file>

<file path=customXml/itemProps34.xml><?xml version="1.0" encoding="utf-8"?>
<ds:datastoreItem xmlns:ds="http://schemas.openxmlformats.org/officeDocument/2006/customXml" ds:itemID="{A8573544-725A-4289-88D5-74C7C9A9EF02}">
  <ds:schemaRefs/>
</ds:datastoreItem>
</file>

<file path=customXml/itemProps35.xml><?xml version="1.0" encoding="utf-8"?>
<ds:datastoreItem xmlns:ds="http://schemas.openxmlformats.org/officeDocument/2006/customXml" ds:itemID="{4ACCA1E5-1A31-4357-B278-D4BE9006145F}">
  <ds:schemaRefs/>
</ds:datastoreItem>
</file>

<file path=customXml/itemProps36.xml><?xml version="1.0" encoding="utf-8"?>
<ds:datastoreItem xmlns:ds="http://schemas.openxmlformats.org/officeDocument/2006/customXml" ds:itemID="{BC310AFE-FD09-4340-AE39-1571494752BB}">
  <ds:schemaRefs/>
</ds:datastoreItem>
</file>

<file path=customXml/itemProps37.xml><?xml version="1.0" encoding="utf-8"?>
<ds:datastoreItem xmlns:ds="http://schemas.openxmlformats.org/officeDocument/2006/customXml" ds:itemID="{F5F7A9F3-829F-454C-8636-C382C6CF7D53}">
  <ds:schemaRefs/>
</ds:datastoreItem>
</file>

<file path=customXml/itemProps38.xml><?xml version="1.0" encoding="utf-8"?>
<ds:datastoreItem xmlns:ds="http://schemas.openxmlformats.org/officeDocument/2006/customXml" ds:itemID="{BF769937-CE6C-4139-AE4F-2F972F989BC1}">
  <ds:schemaRefs/>
</ds:datastoreItem>
</file>

<file path=customXml/itemProps39.xml><?xml version="1.0" encoding="utf-8"?>
<ds:datastoreItem xmlns:ds="http://schemas.openxmlformats.org/officeDocument/2006/customXml" ds:itemID="{70CFE363-7B16-4F2B-AF47-1E7AAEE0D523}">
  <ds:schemaRefs/>
</ds:datastoreItem>
</file>

<file path=customXml/itemProps40.xml><?xml version="1.0" encoding="utf-8"?>
<ds:datastoreItem xmlns:ds="http://schemas.openxmlformats.org/officeDocument/2006/customXml" ds:itemID="{CB9B2754-F00B-4735-B657-22C1DB123F97}">
  <ds:schemaRefs/>
</ds:datastoreItem>
</file>

<file path=customXml/itemProps41.xml><?xml version="1.0" encoding="utf-8"?>
<ds:datastoreItem xmlns:ds="http://schemas.openxmlformats.org/officeDocument/2006/customXml" ds:itemID="{4C7930D8-B718-44D3-A99B-0E43F2D49DD3}">
  <ds:schemaRefs/>
</ds:datastoreItem>
</file>

<file path=customXml/itemProps42.xml><?xml version="1.0" encoding="utf-8"?>
<ds:datastoreItem xmlns:ds="http://schemas.openxmlformats.org/officeDocument/2006/customXml" ds:itemID="{0FD536AE-589E-42B0-B6AA-8B095A7F47F1}">
  <ds:schemaRefs/>
</ds:datastoreItem>
</file>

<file path=customXml/itemProps43.xml><?xml version="1.0" encoding="utf-8"?>
<ds:datastoreItem xmlns:ds="http://schemas.openxmlformats.org/officeDocument/2006/customXml" ds:itemID="{61020D99-A9BB-44D7-97E7-44B0B0A25968}">
  <ds:schemaRefs/>
</ds:datastoreItem>
</file>

<file path=customXml/itemProps44.xml><?xml version="1.0" encoding="utf-8"?>
<ds:datastoreItem xmlns:ds="http://schemas.openxmlformats.org/officeDocument/2006/customXml" ds:itemID="{75018281-0816-48FB-A21E-F89330C0871A}">
  <ds:schemaRefs/>
</ds:datastoreItem>
</file>

<file path=customXml/itemProps45.xml><?xml version="1.0" encoding="utf-8"?>
<ds:datastoreItem xmlns:ds="http://schemas.openxmlformats.org/officeDocument/2006/customXml" ds:itemID="{43D9C2E7-0C57-432F-A67E-6E36456857FF}">
  <ds:schemaRefs/>
</ds:datastoreItem>
</file>

<file path=customXml/itemProps46.xml><?xml version="1.0" encoding="utf-8"?>
<ds:datastoreItem xmlns:ds="http://schemas.openxmlformats.org/officeDocument/2006/customXml" ds:itemID="{FBD517B1-9C60-4A09-9A50-82879FF8189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Analysis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MOHIT YADAV</dc:creator>
  <cp:keywords/>
  <dc:description/>
  <cp:lastModifiedBy>MOHIT YADAV</cp:lastModifiedBy>
  <cp:revision/>
  <dcterms:created xsi:type="dcterms:W3CDTF">2026-03-30T04:10:48Z</dcterms:created>
  <dcterms:modified xsi:type="dcterms:W3CDTF">2026-04-04T08:31:25Z</dcterms:modified>
  <cp:category/>
  <cp:contentStatus/>
</cp:coreProperties>
</file>