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Excel\Repeat\"/>
    </mc:Choice>
  </mc:AlternateContent>
  <xr:revisionPtr revIDLastSave="0" documentId="13_ncr:1_{B4BAE5FA-281E-4649-951E-ACD06F880BED}" xr6:coauthVersionLast="36" xr6:coauthVersionMax="47" xr10:uidLastSave="{00000000-0000-0000-0000-000000000000}"/>
  <bookViews>
    <workbookView xWindow="0" yWindow="0" windowWidth="20490" windowHeight="7545" xr2:uid="{18E74621-BEBE-4C55-9A4A-6D7726ED6B75}"/>
  </bookViews>
  <sheets>
    <sheet name="Brainstorm" sheetId="4" r:id="rId1"/>
    <sheet name="Vlookup Advanced" sheetId="2" r:id="rId2"/>
  </sheets>
  <definedNames>
    <definedName name="Amarilla">'Vlookup Advanced'!$I$16:$J$20</definedName>
    <definedName name="Montana">'Vlookup Advanced'!$L$16:$M$20</definedName>
    <definedName name="Paseo">'Vlookup Advanced'!$F$16:$G$20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4" l="1"/>
  <c r="D7" i="4"/>
  <c r="I15" i="4" l="1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D11" i="4" l="1"/>
  <c r="C29" i="2" l="1"/>
  <c r="C30" i="2"/>
  <c r="C31" i="2"/>
  <c r="C32" i="2"/>
  <c r="C28" i="2"/>
  <c r="C7" i="2"/>
  <c r="C8" i="2"/>
  <c r="C9" i="2"/>
  <c r="C10" i="2"/>
  <c r="C6" i="2"/>
  <c r="H15" i="4" l="1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D10" i="4" l="1"/>
  <c r="E10" i="4" s="1"/>
  <c r="E11" i="4"/>
  <c r="D19" i="2"/>
  <c r="D17" i="2"/>
  <c r="D21" i="2"/>
  <c r="D22" i="2"/>
  <c r="D18" i="2"/>
  <c r="D16" i="2"/>
  <c r="D20" i="2"/>
</calcChain>
</file>

<file path=xl/sharedStrings.xml><?xml version="1.0" encoding="utf-8"?>
<sst xmlns="http://schemas.openxmlformats.org/spreadsheetml/2006/main" count="137" uniqueCount="52">
  <si>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</si>
  <si>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</si>
  <si>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</si>
  <si>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</si>
  <si>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</si>
  <si>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</si>
  <si>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</si>
  <si>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</si>
  <si>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</si>
  <si>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</si>
  <si>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</si>
  <si>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</si>
  <si>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</si>
  <si>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</si>
  <si>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</si>
  <si>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</si>
  <si>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</si>
  <si>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</si>
  <si>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</si>
  <si>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</si>
  <si>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</si>
  <si>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</si>
  <si>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</si>
  <si>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</si>
  <si>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</si>
  <si>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</si>
  <si>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</si>
  <si>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</si>
  <si>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</si>
  <si>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</si>
  <si>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</si>
  <si>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</si>
  <si>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</si>
  <si>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</si>
  <si>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</si>
  <si>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</si>
  <si>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</si>
  <si>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</si>
  <si>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</si>
  <si>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</si>
  <si>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</si>
  <si>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</si>
  <si>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</si>
  <si>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</si>
  <si>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</si>
  <si>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Product name</t>
  </si>
  <si>
    <t>Montana - 848</t>
  </si>
  <si>
    <t>Paseo - 985</t>
  </si>
  <si>
    <t>Velo - 1122</t>
  </si>
  <si>
    <t>VTT - 1260</t>
  </si>
  <si>
    <t>Amarilla - 1397</t>
  </si>
  <si>
    <t>apply trim for vlookup function whenever u get #N/A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</si>
</sst>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;[Red]0"/>
    <numFmt numFmtId="166" formatCode="0.0;[Red]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1" xfId="0" applyNumberFormat="1" applyBorder="1"/>
    <xf numFmtId="9" fontId="0" fillId="4" borderId="1" xfId="1" applyFont="1" applyFill="1" applyBorder="1"/>
    <xf numFmtId="0" fontId="0" fillId="0" borderId="0" xfId="0" applyBorder="1"/>
    <xf numFmtId="9" fontId="0" fillId="0" borderId="0" xfId="0" applyNumberFormat="1" applyBorder="1"/>
    <xf numFmtId="10" fontId="0" fillId="0" borderId="0" xfId="0" applyNumberFormat="1" applyBorder="1"/>
    <xf numFmtId="166" fontId="0" fillId="0" borderId="1" xfId="0" applyNumberFormat="1" applyBorder="1"/>
    <xf numFmtId="0" fontId="1" fillId="5" borderId="0" xfId="0" applyFont="1" applyFill="1" applyBorder="1"/>
    <xf numFmtId="49" fontId="0" fillId="0" borderId="0" xfId="0" applyNumberFormat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541020</xdr:colOff>
      <xdr:row>3</xdr:row>
      <xdr:rowOff>9525</xdr:rowOff>
    </xdr:from>
    <xdr:to>
      <xdr:col>13</xdr:col>
      <xdr:colOff>63034</xdr:colOff>
      <xdr:row>9</xdr:row>
      <xdr:rowOff>45826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9845" y="638175"/>
          <a:ext cx="1950889" cy="127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M27"/>
  <sheetViews>
    <sheetView tabSelected="1" workbookViewId="0">
      <selection activeCell="E10" sqref="E10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2.85546875" customWidth="1"/>
    <col min="5" max="5" width="14.42578125" customWidth="1"/>
    <col min="6" max="6" width="19.28515625" bestFit="1" customWidth="1"/>
    <col min="7" max="7" width="17.5703125" bestFit="1" customWidth="1"/>
    <col min="8" max="8" width="10.140625" customWidth="1"/>
    <col min="9" max="9" width="15.7109375" customWidth="1"/>
    <col min="13" max="13" width="18.140625" customWidth="1"/>
    <col min="14" max="14" width="18.85546875" customWidth="1"/>
  </cols>
  <sheetData>
    <row r="2" spans="2:13" ht="15.75" x14ac:dyDescent="0.25">
      <c r="B2" s="8" t="s">
        <v>19</v>
      </c>
    </row>
    <row r="3" spans="2:13" ht="18.75" x14ac:dyDescent="0.3">
      <c r="B3" s="8" t="s">
        <v>20</v>
      </c>
      <c r="H3" s="9"/>
    </row>
    <row r="4" spans="2:13" ht="18.75" x14ac:dyDescent="0.3">
      <c r="B4" s="8" t="s">
        <v>21</v>
      </c>
      <c r="H4" s="9"/>
    </row>
    <row r="5" spans="2:13" ht="18.75" x14ac:dyDescent="0.3">
      <c r="H5" s="9"/>
    </row>
    <row r="6" spans="2:13" x14ac:dyDescent="0.25">
      <c r="B6" s="24" t="s">
        <v>22</v>
      </c>
      <c r="C6" s="24" t="s">
        <v>23</v>
      </c>
      <c r="D6" s="10" t="s">
        <v>24</v>
      </c>
      <c r="E6" s="10" t="s">
        <v>25</v>
      </c>
    </row>
    <row r="7" spans="2:13" x14ac:dyDescent="0.25">
      <c r="B7" s="22" t="s">
        <v>37</v>
      </c>
      <c r="C7" s="22" t="s">
        <v>36</v>
      </c>
      <c r="D7" s="23">
        <f>SUMIFS(H14:H27,B14:B27,B7,C14:C27,C7)</f>
        <v>1474650</v>
      </c>
      <c r="E7" s="23">
        <f>COUNTIFS(B14:B27,B7,C14:C27,C7)</f>
        <v>2</v>
      </c>
    </row>
    <row r="9" spans="2:13" x14ac:dyDescent="0.25">
      <c r="C9" s="1"/>
      <c r="D9" s="1"/>
      <c r="E9" s="10" t="s">
        <v>26</v>
      </c>
    </row>
    <row r="10" spans="2:13" x14ac:dyDescent="0.25">
      <c r="C10" s="24" t="s">
        <v>27</v>
      </c>
      <c r="D10" s="23">
        <f>MAX(F14:F27)</f>
        <v>260</v>
      </c>
      <c r="E10" s="23" t="str">
        <f>INDEX($D$14:$D$27,MATCH($D$10,$F$14:$F$27,0))</f>
        <v>Amarilla</v>
      </c>
    </row>
    <row r="11" spans="2:13" x14ac:dyDescent="0.25">
      <c r="C11" s="24" t="s">
        <v>28</v>
      </c>
      <c r="D11" s="23">
        <f>MIN(F14:F27)</f>
        <v>5</v>
      </c>
      <c r="E11" s="23" t="str">
        <f>INDEX($D$14:$D$27,MATCH($D$11,$F$14:$F$27,0))</f>
        <v>Montana</v>
      </c>
    </row>
    <row r="13" spans="2:13" x14ac:dyDescent="0.25">
      <c r="B13" s="22" t="s">
        <v>22</v>
      </c>
      <c r="C13" s="22" t="s">
        <v>29</v>
      </c>
      <c r="D13" s="22" t="s">
        <v>1</v>
      </c>
      <c r="E13" s="22" t="s">
        <v>2</v>
      </c>
      <c r="F13" s="23" t="s">
        <v>30</v>
      </c>
      <c r="G13" s="22" t="s">
        <v>31</v>
      </c>
      <c r="H13" s="23" t="s">
        <v>32</v>
      </c>
      <c r="I13" s="23" t="s">
        <v>33</v>
      </c>
    </row>
    <row r="14" spans="2:13" x14ac:dyDescent="0.25">
      <c r="B14" s="22" t="s">
        <v>34</v>
      </c>
      <c r="C14" s="22" t="s">
        <v>35</v>
      </c>
      <c r="D14" s="22" t="s">
        <v>8</v>
      </c>
      <c r="E14" s="22">
        <v>2851</v>
      </c>
      <c r="F14" s="23">
        <f>VLOOKUP(D14,$L$14:$M$19,2,0)</f>
        <v>10</v>
      </c>
      <c r="G14" s="22">
        <v>350</v>
      </c>
      <c r="H14" s="23">
        <f>E14*G14</f>
        <v>997850</v>
      </c>
      <c r="I14" s="23">
        <f>H14-E14*F14</f>
        <v>969340</v>
      </c>
      <c r="L14" s="22" t="s">
        <v>1</v>
      </c>
      <c r="M14" s="22" t="s">
        <v>30</v>
      </c>
    </row>
    <row r="15" spans="2:13" x14ac:dyDescent="0.25">
      <c r="B15" s="22" t="s">
        <v>34</v>
      </c>
      <c r="C15" s="22" t="s">
        <v>36</v>
      </c>
      <c r="D15" s="22" t="s">
        <v>8</v>
      </c>
      <c r="E15" s="22">
        <v>3495</v>
      </c>
      <c r="F15" s="23">
        <f t="shared" ref="F15:F27" si="0">VLOOKUP(D15,$L$14:$M$19,2,0)</f>
        <v>10</v>
      </c>
      <c r="G15" s="22">
        <v>300</v>
      </c>
      <c r="H15" s="23">
        <f t="shared" ref="H15:H27" si="1">E15*G15</f>
        <v>1048500</v>
      </c>
      <c r="I15" s="23">
        <f t="shared" ref="I15:I27" si="2">H15-E15*F15</f>
        <v>1013550</v>
      </c>
      <c r="L15" s="22" t="s">
        <v>8</v>
      </c>
      <c r="M15" s="22">
        <v>10</v>
      </c>
    </row>
    <row r="16" spans="2:13" x14ac:dyDescent="0.25">
      <c r="B16" s="22" t="s">
        <v>37</v>
      </c>
      <c r="C16" s="22" t="s">
        <v>38</v>
      </c>
      <c r="D16" s="22" t="s">
        <v>8</v>
      </c>
      <c r="E16" s="22">
        <v>2632</v>
      </c>
      <c r="F16" s="23">
        <f t="shared" si="0"/>
        <v>10</v>
      </c>
      <c r="G16" s="22">
        <v>350</v>
      </c>
      <c r="H16" s="23">
        <f t="shared" si="1"/>
        <v>921200</v>
      </c>
      <c r="I16" s="23">
        <f t="shared" si="2"/>
        <v>894880</v>
      </c>
      <c r="L16" s="22" t="s">
        <v>10</v>
      </c>
      <c r="M16" s="22">
        <v>120</v>
      </c>
    </row>
    <row r="17" spans="2:13" x14ac:dyDescent="0.25">
      <c r="B17" s="22" t="s">
        <v>37</v>
      </c>
      <c r="C17" s="22" t="s">
        <v>38</v>
      </c>
      <c r="D17" s="22" t="s">
        <v>10</v>
      </c>
      <c r="E17" s="22">
        <v>2632</v>
      </c>
      <c r="F17" s="23">
        <f t="shared" si="0"/>
        <v>120</v>
      </c>
      <c r="G17" s="22">
        <v>350</v>
      </c>
      <c r="H17" s="23">
        <f t="shared" si="1"/>
        <v>921200</v>
      </c>
      <c r="I17" s="23">
        <f t="shared" si="2"/>
        <v>605360</v>
      </c>
      <c r="L17" s="22" t="s">
        <v>4</v>
      </c>
      <c r="M17" s="22">
        <v>260</v>
      </c>
    </row>
    <row r="18" spans="2:13" x14ac:dyDescent="0.25">
      <c r="B18" s="22" t="s">
        <v>37</v>
      </c>
      <c r="C18" s="22" t="s">
        <v>36</v>
      </c>
      <c r="D18" s="22" t="s">
        <v>10</v>
      </c>
      <c r="E18" s="22">
        <v>2574</v>
      </c>
      <c r="F18" s="23">
        <f t="shared" si="0"/>
        <v>120</v>
      </c>
      <c r="G18" s="22">
        <v>300</v>
      </c>
      <c r="H18" s="23">
        <f t="shared" si="1"/>
        <v>772200</v>
      </c>
      <c r="I18" s="23">
        <f t="shared" si="2"/>
        <v>463320</v>
      </c>
      <c r="L18" s="22" t="s">
        <v>16</v>
      </c>
      <c r="M18" s="22">
        <v>5</v>
      </c>
    </row>
    <row r="19" spans="2:13" x14ac:dyDescent="0.25">
      <c r="B19" s="22" t="s">
        <v>34</v>
      </c>
      <c r="C19" s="22" t="s">
        <v>35</v>
      </c>
      <c r="D19" s="22" t="s">
        <v>8</v>
      </c>
      <c r="E19" s="22">
        <v>2151</v>
      </c>
      <c r="F19" s="23">
        <f t="shared" si="0"/>
        <v>10</v>
      </c>
      <c r="G19" s="22">
        <v>350</v>
      </c>
      <c r="H19" s="23">
        <f t="shared" si="1"/>
        <v>752850</v>
      </c>
      <c r="I19" s="23">
        <f t="shared" si="2"/>
        <v>731340</v>
      </c>
      <c r="L19" s="22" t="s">
        <v>41</v>
      </c>
      <c r="M19" s="22">
        <v>250</v>
      </c>
    </row>
    <row r="20" spans="2:13" x14ac:dyDescent="0.25">
      <c r="B20" s="22" t="s">
        <v>37</v>
      </c>
      <c r="C20" s="22" t="s">
        <v>39</v>
      </c>
      <c r="D20" s="22" t="s">
        <v>4</v>
      </c>
      <c r="E20" s="22">
        <v>2475</v>
      </c>
      <c r="F20" s="23">
        <f t="shared" si="0"/>
        <v>260</v>
      </c>
      <c r="G20" s="22">
        <v>300</v>
      </c>
      <c r="H20" s="23">
        <f t="shared" si="1"/>
        <v>742500</v>
      </c>
      <c r="I20" s="23">
        <f t="shared" si="2"/>
        <v>99000</v>
      </c>
    </row>
    <row r="21" spans="2:13" x14ac:dyDescent="0.25">
      <c r="B21" s="22" t="s">
        <v>40</v>
      </c>
      <c r="C21" s="22" t="s">
        <v>38</v>
      </c>
      <c r="D21" s="22" t="s">
        <v>16</v>
      </c>
      <c r="E21" s="22">
        <v>2227.5</v>
      </c>
      <c r="F21" s="23">
        <f t="shared" si="0"/>
        <v>5</v>
      </c>
      <c r="G21" s="22">
        <v>350</v>
      </c>
      <c r="H21" s="23">
        <f t="shared" si="1"/>
        <v>779625</v>
      </c>
      <c r="I21" s="23">
        <f t="shared" si="2"/>
        <v>768487.5</v>
      </c>
    </row>
    <row r="22" spans="2:13" x14ac:dyDescent="0.25">
      <c r="B22" s="22" t="s">
        <v>34</v>
      </c>
      <c r="C22" s="22" t="s">
        <v>36</v>
      </c>
      <c r="D22" s="22" t="s">
        <v>41</v>
      </c>
      <c r="E22" s="22">
        <v>2541</v>
      </c>
      <c r="F22" s="23">
        <f t="shared" si="0"/>
        <v>250</v>
      </c>
      <c r="G22" s="22">
        <v>300</v>
      </c>
      <c r="H22" s="23">
        <f t="shared" si="1"/>
        <v>762300</v>
      </c>
      <c r="I22" s="23">
        <f t="shared" si="2"/>
        <v>127050</v>
      </c>
    </row>
    <row r="23" spans="2:13" x14ac:dyDescent="0.25">
      <c r="B23" s="22" t="s">
        <v>40</v>
      </c>
      <c r="C23" s="22" t="s">
        <v>42</v>
      </c>
      <c r="D23" s="22" t="s">
        <v>10</v>
      </c>
      <c r="E23" s="22">
        <v>2536</v>
      </c>
      <c r="F23" s="23">
        <f t="shared" si="0"/>
        <v>120</v>
      </c>
      <c r="G23" s="22">
        <v>300</v>
      </c>
      <c r="H23" s="23">
        <f t="shared" si="1"/>
        <v>760800</v>
      </c>
      <c r="I23" s="23">
        <f t="shared" si="2"/>
        <v>456480</v>
      </c>
    </row>
    <row r="24" spans="2:13" x14ac:dyDescent="0.25">
      <c r="B24" s="22" t="s">
        <v>37</v>
      </c>
      <c r="C24" s="22" t="s">
        <v>36</v>
      </c>
      <c r="D24" s="22" t="s">
        <v>8</v>
      </c>
      <c r="E24" s="22">
        <v>2007</v>
      </c>
      <c r="F24" s="23">
        <f t="shared" si="0"/>
        <v>10</v>
      </c>
      <c r="G24" s="22">
        <v>350</v>
      </c>
      <c r="H24" s="23">
        <f t="shared" si="1"/>
        <v>702450</v>
      </c>
      <c r="I24" s="23">
        <f t="shared" si="2"/>
        <v>682380</v>
      </c>
    </row>
    <row r="25" spans="2:13" x14ac:dyDescent="0.25">
      <c r="B25" s="22" t="s">
        <v>43</v>
      </c>
      <c r="C25" s="22" t="s">
        <v>36</v>
      </c>
      <c r="D25" s="22" t="s">
        <v>10</v>
      </c>
      <c r="E25" s="22">
        <v>2460</v>
      </c>
      <c r="F25" s="23">
        <f t="shared" si="0"/>
        <v>120</v>
      </c>
      <c r="G25" s="22">
        <v>300</v>
      </c>
      <c r="H25" s="23">
        <f t="shared" si="1"/>
        <v>738000</v>
      </c>
      <c r="I25" s="23">
        <f t="shared" si="2"/>
        <v>442800</v>
      </c>
    </row>
    <row r="26" spans="2:13" x14ac:dyDescent="0.25">
      <c r="B26" s="22" t="s">
        <v>44</v>
      </c>
      <c r="C26" s="22" t="s">
        <v>38</v>
      </c>
      <c r="D26" s="22" t="s">
        <v>16</v>
      </c>
      <c r="E26" s="22">
        <v>3802.5</v>
      </c>
      <c r="F26" s="23">
        <f t="shared" si="0"/>
        <v>5</v>
      </c>
      <c r="G26" s="22">
        <v>300</v>
      </c>
      <c r="H26" s="23">
        <f t="shared" si="1"/>
        <v>1140750</v>
      </c>
      <c r="I26" s="23">
        <f t="shared" si="2"/>
        <v>1121737.5</v>
      </c>
    </row>
    <row r="27" spans="2:13" x14ac:dyDescent="0.25">
      <c r="B27" s="22" t="s">
        <v>34</v>
      </c>
      <c r="C27" s="22" t="s">
        <v>38</v>
      </c>
      <c r="D27" s="22" t="s">
        <v>10</v>
      </c>
      <c r="E27" s="22">
        <v>3793.5</v>
      </c>
      <c r="F27" s="23">
        <f t="shared" si="0"/>
        <v>120</v>
      </c>
      <c r="G27" s="22">
        <v>300</v>
      </c>
      <c r="H27" s="23">
        <f t="shared" si="1"/>
        <v>1138050</v>
      </c>
      <c r="I27" s="23">
        <f t="shared" si="2"/>
        <v>682830</v>
      </c>
    </row>
  </sheetData>
  <dataValidations count="2">
    <dataValidation type="list" allowBlank="1" showInputMessage="1" showErrorMessage="1" sqref="C7" xr:uid="{A50756CD-4BE4-4AD6-9908-D7223F057309}">
      <formula1>$C$14:$C$27</formula1>
    </dataValidation>
    <dataValidation type="list" allowBlank="1" showInputMessage="1" showErrorMessage="1" sqref="B7" xr:uid="{64D392C8-659E-41CF-9153-DD199D496135}">
      <formula1>$B$14:$B$27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workbookViewId="0">
      <selection activeCell="K7" sqref="K7"/>
    </sheetView>
  </sheetViews>
  <sheetFormatPr defaultRowHeight="15" x14ac:dyDescent="0.25"/>
  <cols>
    <col min="1" max="1" width="13.5703125" customWidth="1"/>
    <col min="2" max="2" width="33.28515625" bestFit="1" customWidth="1"/>
    <col min="3" max="3" width="9.140625" bestFit="1" customWidth="1"/>
    <col min="6" max="6" width="9.7109375" bestFit="1" customWidth="1"/>
    <col min="7" max="7" width="9.42578125" bestFit="1" customWidth="1"/>
    <col min="8" max="8" width="14" customWidth="1"/>
  </cols>
  <sheetData>
    <row r="3" spans="2:13" x14ac:dyDescent="0.25">
      <c r="B3" s="2" t="s">
        <v>0</v>
      </c>
      <c r="M3" s="11"/>
    </row>
    <row r="4" spans="2:13" x14ac:dyDescent="0.25">
      <c r="B4" s="2"/>
      <c r="M4" s="11"/>
    </row>
    <row r="5" spans="2:13" x14ac:dyDescent="0.25">
      <c r="B5" s="3" t="s">
        <v>1</v>
      </c>
      <c r="C5" s="3" t="s">
        <v>2</v>
      </c>
      <c r="F5" s="3" t="s">
        <v>1</v>
      </c>
      <c r="G5" s="3" t="s">
        <v>2</v>
      </c>
      <c r="H5" s="21"/>
      <c r="M5" s="11"/>
    </row>
    <row r="6" spans="2:13" x14ac:dyDescent="0.25">
      <c r="B6" s="1" t="s">
        <v>3</v>
      </c>
      <c r="C6" s="12">
        <f>VLOOKUP(LEFT($B6,SEARCH("-",$B6)-2),$F$5:$G$10,2,0)</f>
        <v>2574</v>
      </c>
      <c r="E6" s="19"/>
      <c r="F6" s="1" t="s">
        <v>4</v>
      </c>
      <c r="G6" s="1">
        <v>2475</v>
      </c>
      <c r="H6" s="14"/>
      <c r="M6" s="11"/>
    </row>
    <row r="7" spans="2:13" x14ac:dyDescent="0.25">
      <c r="B7" s="1" t="s">
        <v>5</v>
      </c>
      <c r="C7" s="12">
        <f>VLOOKUP(LEFT($B7,SEARCH("-",$B7)-2),$F$5:$G$10,2,0)</f>
        <v>2151</v>
      </c>
      <c r="E7" s="19"/>
      <c r="F7" s="1" t="s">
        <v>16</v>
      </c>
      <c r="G7" s="1">
        <v>2227.5</v>
      </c>
      <c r="H7" s="14"/>
      <c r="M7" s="11"/>
    </row>
    <row r="8" spans="2:13" x14ac:dyDescent="0.25">
      <c r="B8" s="1" t="s">
        <v>7</v>
      </c>
      <c r="C8" s="12">
        <f>VLOOKUP(LEFT($B8,SEARCH("-",$B8)-2),$F$5:$G$10,2,0)</f>
        <v>2475</v>
      </c>
      <c r="E8" s="19"/>
      <c r="F8" s="1" t="s">
        <v>8</v>
      </c>
      <c r="G8" s="1">
        <v>2151</v>
      </c>
      <c r="H8" s="14"/>
    </row>
    <row r="9" spans="2:13" x14ac:dyDescent="0.25">
      <c r="B9" s="1" t="s">
        <v>9</v>
      </c>
      <c r="C9" s="12">
        <f>VLOOKUP(LEFT($B9,SEARCH("-",$B9)-2),$F$5:$G$10,2,0)</f>
        <v>2227.5</v>
      </c>
      <c r="E9" s="19"/>
      <c r="F9" s="1" t="s">
        <v>10</v>
      </c>
      <c r="G9" s="1">
        <v>2574</v>
      </c>
      <c r="H9" s="14"/>
    </row>
    <row r="10" spans="2:13" x14ac:dyDescent="0.25">
      <c r="B10" s="1" t="s">
        <v>11</v>
      </c>
      <c r="C10" s="12">
        <f>VLOOKUP(LEFT($B10,SEARCH("-",$B10)-2),$F$5:$G$10,2,0)</f>
        <v>2541</v>
      </c>
      <c r="E10" s="19"/>
      <c r="F10" s="1" t="s">
        <v>41</v>
      </c>
      <c r="G10" s="1">
        <v>2541</v>
      </c>
      <c r="H10" s="14"/>
    </row>
    <row r="12" spans="2:13" s="4" customFormat="1" x14ac:dyDescent="0.25"/>
    <row r="13" spans="2:13" x14ac:dyDescent="0.25">
      <c r="B13" s="2" t="s">
        <v>13</v>
      </c>
    </row>
    <row r="14" spans="2:13" x14ac:dyDescent="0.25">
      <c r="F14" s="25" t="s">
        <v>8</v>
      </c>
      <c r="G14" s="26"/>
      <c r="H14" s="20"/>
      <c r="I14" s="25" t="s">
        <v>4</v>
      </c>
      <c r="J14" s="26"/>
      <c r="L14" s="25" t="s">
        <v>6</v>
      </c>
      <c r="M14" s="26"/>
    </row>
    <row r="15" spans="2:13" x14ac:dyDescent="0.2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H15" s="18"/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25">
      <c r="B16" s="1" t="s">
        <v>8</v>
      </c>
      <c r="C16" s="1">
        <v>1655.08</v>
      </c>
      <c r="D16" s="13">
        <f ca="1">VLOOKUP(C16,INDIRECT(B16),2,1)</f>
        <v>0.125</v>
      </c>
      <c r="F16" s="1">
        <v>0</v>
      </c>
      <c r="G16" s="5">
        <v>0.05</v>
      </c>
      <c r="H16" s="15"/>
      <c r="I16" s="1">
        <v>0</v>
      </c>
      <c r="J16" s="6">
        <v>2.5000000000000001E-2</v>
      </c>
      <c r="L16" s="1">
        <v>0</v>
      </c>
      <c r="M16" s="6">
        <v>1.4999999999999999E-2</v>
      </c>
    </row>
    <row r="17" spans="2:13" x14ac:dyDescent="0.25">
      <c r="B17" s="1" t="s">
        <v>4</v>
      </c>
      <c r="C17" s="1">
        <v>1822.59</v>
      </c>
      <c r="D17" s="13">
        <f t="shared" ref="D17:D22" ca="1" si="0">VLOOKUP(C17,INDIRECT(B17),2,1)</f>
        <v>7.0000000000000007E-2</v>
      </c>
      <c r="F17" s="1">
        <v>500</v>
      </c>
      <c r="G17" s="6">
        <v>7.4999999999999997E-2</v>
      </c>
      <c r="H17" s="16"/>
      <c r="I17" s="1">
        <v>500</v>
      </c>
      <c r="J17" s="5">
        <v>0.04</v>
      </c>
      <c r="L17" s="1">
        <v>500</v>
      </c>
      <c r="M17" s="5">
        <v>0.03</v>
      </c>
    </row>
    <row r="18" spans="2:13" x14ac:dyDescent="0.25">
      <c r="B18" s="1" t="s">
        <v>4</v>
      </c>
      <c r="C18" s="1">
        <v>1730.54</v>
      </c>
      <c r="D18" s="13">
        <f t="shared" ca="1" si="0"/>
        <v>7.0000000000000007E-2</v>
      </c>
      <c r="F18" s="1">
        <v>1000</v>
      </c>
      <c r="G18" s="5">
        <v>0.1</v>
      </c>
      <c r="H18" s="15"/>
      <c r="I18" s="1">
        <v>1000</v>
      </c>
      <c r="J18" s="6">
        <v>5.5E-2</v>
      </c>
      <c r="L18" s="1">
        <v>1000</v>
      </c>
      <c r="M18" s="6">
        <v>5.5E-2</v>
      </c>
    </row>
    <row r="19" spans="2:13" x14ac:dyDescent="0.25">
      <c r="B19" s="1" t="s">
        <v>6</v>
      </c>
      <c r="C19" s="1">
        <v>1685.6</v>
      </c>
      <c r="D19" s="13">
        <f t="shared" ca="1" si="0"/>
        <v>7.0000000000000007E-2</v>
      </c>
      <c r="F19" s="1">
        <v>1500</v>
      </c>
      <c r="G19" s="6">
        <v>0.125</v>
      </c>
      <c r="H19" s="16"/>
      <c r="I19" s="1">
        <v>1500</v>
      </c>
      <c r="J19" s="5">
        <v>7.0000000000000007E-2</v>
      </c>
      <c r="L19" s="1">
        <v>1500</v>
      </c>
      <c r="M19" s="6">
        <v>7.0000000000000007E-2</v>
      </c>
    </row>
    <row r="20" spans="2:13" x14ac:dyDescent="0.25">
      <c r="B20" s="1" t="s">
        <v>8</v>
      </c>
      <c r="C20" s="1">
        <v>1685.6</v>
      </c>
      <c r="D20" s="13">
        <f t="shared" ca="1" si="0"/>
        <v>0.125</v>
      </c>
      <c r="F20" s="1">
        <v>2000</v>
      </c>
      <c r="G20" s="5">
        <v>0.15</v>
      </c>
      <c r="H20" s="15"/>
      <c r="I20" s="1">
        <v>2000</v>
      </c>
      <c r="J20" s="6">
        <v>8.5000000000000006E-2</v>
      </c>
      <c r="L20" s="1">
        <v>2000</v>
      </c>
      <c r="M20" s="5">
        <v>9.3333333333333296E-2</v>
      </c>
    </row>
    <row r="21" spans="2:13" x14ac:dyDescent="0.25">
      <c r="B21" s="1" t="s">
        <v>16</v>
      </c>
      <c r="C21" s="1">
        <v>1763.8600000000001</v>
      </c>
      <c r="D21" s="13">
        <f t="shared" ca="1" si="0"/>
        <v>7.0000000000000007E-2</v>
      </c>
    </row>
    <row r="22" spans="2:13" x14ac:dyDescent="0.25">
      <c r="B22" s="1" t="s">
        <v>8</v>
      </c>
      <c r="C22" s="1">
        <v>2293.1999999999998</v>
      </c>
      <c r="D22" s="13">
        <f t="shared" ca="1" si="0"/>
        <v>0.15</v>
      </c>
    </row>
    <row r="24" spans="2:13" s="4" customFormat="1" x14ac:dyDescent="0.25"/>
    <row r="25" spans="2:13" x14ac:dyDescent="0.25">
      <c r="B25" s="2" t="s">
        <v>17</v>
      </c>
    </row>
    <row r="27" spans="2:13" x14ac:dyDescent="0.25">
      <c r="B27" s="3" t="s">
        <v>45</v>
      </c>
      <c r="C27" s="3" t="s">
        <v>2</v>
      </c>
      <c r="F27" s="3" t="s">
        <v>1</v>
      </c>
      <c r="G27" s="3" t="s">
        <v>18</v>
      </c>
      <c r="H27" s="3" t="s">
        <v>45</v>
      </c>
      <c r="I27" s="3" t="s">
        <v>2</v>
      </c>
    </row>
    <row r="28" spans="2:13" x14ac:dyDescent="0.25">
      <c r="B28" s="1" t="s">
        <v>3</v>
      </c>
      <c r="C28" s="17">
        <f>VLOOKUP($B28,$H$27:$I$37,2,0)</f>
        <v>2574</v>
      </c>
      <c r="F28" s="1" t="s">
        <v>8</v>
      </c>
      <c r="G28" s="7">
        <v>895</v>
      </c>
      <c r="H28" s="7" t="s">
        <v>5</v>
      </c>
      <c r="I28" s="17">
        <v>2151</v>
      </c>
    </row>
    <row r="29" spans="2:13" x14ac:dyDescent="0.25">
      <c r="B29" s="1" t="s">
        <v>5</v>
      </c>
      <c r="C29" s="17">
        <f t="shared" ref="C29:C32" si="1">VLOOKUP($B29,$H$27:$I$37,2,0)</f>
        <v>2151</v>
      </c>
      <c r="F29" s="1" t="s">
        <v>6</v>
      </c>
      <c r="G29" s="7">
        <v>125</v>
      </c>
      <c r="H29" s="7" t="s">
        <v>9</v>
      </c>
      <c r="I29" s="17">
        <v>2227.5</v>
      </c>
    </row>
    <row r="30" spans="2:13" x14ac:dyDescent="0.25">
      <c r="B30" s="1" t="s">
        <v>7</v>
      </c>
      <c r="C30" s="17">
        <f t="shared" si="1"/>
        <v>2475</v>
      </c>
      <c r="F30" s="1" t="s">
        <v>4</v>
      </c>
      <c r="G30" s="7">
        <v>145</v>
      </c>
      <c r="H30" s="7" t="s">
        <v>7</v>
      </c>
      <c r="I30" s="17">
        <v>2475</v>
      </c>
    </row>
    <row r="31" spans="2:13" x14ac:dyDescent="0.25">
      <c r="B31" s="1" t="s">
        <v>9</v>
      </c>
      <c r="C31" s="17">
        <f t="shared" si="1"/>
        <v>2227.5</v>
      </c>
      <c r="F31" s="1" t="s">
        <v>6</v>
      </c>
      <c r="G31" s="7">
        <v>848</v>
      </c>
      <c r="H31" s="7" t="s">
        <v>46</v>
      </c>
      <c r="I31" s="17">
        <v>2537.25</v>
      </c>
    </row>
    <row r="32" spans="2:13" x14ac:dyDescent="0.25">
      <c r="B32" s="1" t="s">
        <v>11</v>
      </c>
      <c r="C32" s="17">
        <f t="shared" si="1"/>
        <v>2541</v>
      </c>
      <c r="F32" s="1" t="s">
        <v>12</v>
      </c>
      <c r="G32" s="7">
        <v>777</v>
      </c>
      <c r="H32" s="7" t="s">
        <v>11</v>
      </c>
      <c r="I32" s="17">
        <v>2541</v>
      </c>
    </row>
    <row r="33" spans="2:9" x14ac:dyDescent="0.25">
      <c r="F33" s="1" t="s">
        <v>10</v>
      </c>
      <c r="G33" s="7">
        <v>235</v>
      </c>
      <c r="H33" s="7" t="s">
        <v>3</v>
      </c>
      <c r="I33" s="17">
        <v>2574</v>
      </c>
    </row>
    <row r="34" spans="2:9" x14ac:dyDescent="0.25">
      <c r="F34" s="1" t="s">
        <v>8</v>
      </c>
      <c r="G34" s="7">
        <v>985</v>
      </c>
      <c r="H34" s="7" t="s">
        <v>47</v>
      </c>
      <c r="I34" s="17">
        <v>2585.1</v>
      </c>
    </row>
    <row r="35" spans="2:9" x14ac:dyDescent="0.25">
      <c r="F35" s="1" t="s">
        <v>10</v>
      </c>
      <c r="G35" s="7">
        <v>1122</v>
      </c>
      <c r="H35" s="7" t="s">
        <v>48</v>
      </c>
      <c r="I35" s="17">
        <v>2632.95</v>
      </c>
    </row>
    <row r="36" spans="2:9" x14ac:dyDescent="0.25">
      <c r="F36" s="1" t="s">
        <v>12</v>
      </c>
      <c r="G36" s="7">
        <v>1260</v>
      </c>
      <c r="H36" s="7" t="s">
        <v>49</v>
      </c>
      <c r="I36" s="17">
        <v>2680.8</v>
      </c>
    </row>
    <row r="37" spans="2:9" x14ac:dyDescent="0.25">
      <c r="B37" t="s">
        <v>51</v>
      </c>
      <c r="F37" s="1" t="s">
        <v>4</v>
      </c>
      <c r="G37" s="7">
        <v>1397</v>
      </c>
      <c r="H37" s="7" t="s">
        <v>50</v>
      </c>
      <c r="I37" s="17">
        <v>2728.65</v>
      </c>
    </row>
  </sheetData>
  <mergeCells count="3">
    <mergeCell ref="F14:G14"/>
    <mergeCell ref="I14:J14"/>
    <mergeCell ref="L14:M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Brainstorm</vt:lpstr>
      <vt:lpstr>Vlookup Advanced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Dodmani</cp:lastModifiedBy>
  <dcterms:created xsi:type="dcterms:W3CDTF">2022-07-27T07:17:57Z</dcterms:created>
  <dcterms:modified xsi:type="dcterms:W3CDTF">2023-04-17T16:28:31Z</dcterms:modified>
</cp:coreProperties>
</file>