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pivotCache/pivotCacheDefinition9.xml" ContentType="application/vnd.openxmlformats-officedocument.spreadsheetml.pivotCacheDefinition+xml"/>
  <Override PartName="/xl/pivotCache/pivotCacheRecords9.xml" ContentType="application/vnd.openxmlformats-officedocument.spreadsheetml.pivotCacheRecords+xml"/>
  <Override PartName="/xl/pivotCache/pivotCacheDefinition10.xml" ContentType="application/vnd.openxmlformats-officedocument.spreadsheetml.pivotCacheDefinition+xml"/>
  <Override PartName="/xl/pivotCache/pivotCacheRecords10.xml" ContentType="application/vnd.openxmlformats-officedocument.spreadsheetml.pivotCacheRecords+xml"/>
  <Override PartName="/xl/pivotCache/pivotCacheDefinition11.xml" ContentType="application/vnd.openxmlformats-officedocument.spreadsheetml.pivotCacheDefinition+xml"/>
  <Override PartName="/xl/pivotCache/pivotCacheRecords11.xml" ContentType="application/vnd.openxmlformats-officedocument.spreadsheetml.pivotCacheRecords+xml"/>
  <Override PartName="/xl/pivotCache/pivotCacheDefinition12.xml" ContentType="application/vnd.openxmlformats-officedocument.spreadsheetml.pivotCacheDefinition+xml"/>
  <Override PartName="/xl/pivotCache/pivotCacheRecords1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5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6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7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8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drawings/drawing7.xml" ContentType="application/vnd.openxmlformats-officedocument.drawing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pvassil\RESEARCH\ON_GOING\EVOLUTION\DB_Evolution\2020_MegaStudy\40_Prj_Lives\42_SchemaEvoPatternsOverTime\041_SoftwareAndData\02_workingXlsFiles\"/>
    </mc:Choice>
  </mc:AlternateContent>
  <xr:revisionPtr revIDLastSave="0" documentId="13_ncr:1_{FC5B8203-7FEF-4016-8634-282BA74C1E2A}" xr6:coauthVersionLast="47" xr6:coauthVersionMax="47" xr10:uidLastSave="{00000000-0000-0000-0000-000000000000}"/>
  <bookViews>
    <workbookView xWindow="-120" yWindow="-120" windowWidth="29040" windowHeight="16440" firstSheet="7" activeTab="12" xr2:uid="{13AB6302-9CFF-4270-A4F6-6C07E0372B67}"/>
  </bookViews>
  <sheets>
    <sheet name="rawData" sheetId="1" r:id="rId1"/>
    <sheet name="PatternPivot" sheetId="11" r:id="rId2"/>
    <sheet name="PointOfBirth_pctPUP" sheetId="4" r:id="rId3"/>
    <sheet name="birthVol" sheetId="10" r:id="rId4"/>
    <sheet name="PointTopBand_pctPUP" sheetId="3" r:id="rId5"/>
    <sheet name="IntlB-To-Top" sheetId="5" r:id="rId6"/>
    <sheet name="IntlTop-End" sheetId="6" r:id="rId7"/>
    <sheet name="Gmonths" sheetId="7" r:id="rId8"/>
    <sheet name="AG_pctG" sheetId="8" r:id="rId9"/>
    <sheet name="AG_pctPUP" sheetId="9" r:id="rId10"/>
    <sheet name="cohesion-separability" sheetId="12" r:id="rId11"/>
    <sheet name="cohesion-separabilityPivot" sheetId="14" r:id="rId12"/>
    <sheet name="birthMonthPerPattern" sheetId="15" r:id="rId13"/>
  </sheets>
  <definedNames>
    <definedName name="_xlnm.Print_Area" localSheetId="10">'cohesion-separability'!$A$1:$L$152</definedName>
    <definedName name="_xlnm.Print_Titles" localSheetId="10">'cohesion-separability'!$1:$1</definedName>
  </definedNames>
  <calcPr calcId="191029"/>
  <pivotCaches>
    <pivotCache cacheId="0" r:id="rId14"/>
    <pivotCache cacheId="1" r:id="rId15"/>
    <pivotCache cacheId="2" r:id="rId16"/>
    <pivotCache cacheId="3" r:id="rId17"/>
    <pivotCache cacheId="4" r:id="rId18"/>
    <pivotCache cacheId="5" r:id="rId19"/>
    <pivotCache cacheId="6" r:id="rId20"/>
    <pivotCache cacheId="7" r:id="rId21"/>
    <pivotCache cacheId="8" r:id="rId22"/>
    <pivotCache cacheId="9" r:id="rId23"/>
    <pivotCache cacheId="10" r:id="rId24"/>
    <pivotCache cacheId="16" r:id="rId2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8" i="15" l="1"/>
  <c r="K27" i="15"/>
  <c r="K26" i="15"/>
  <c r="K25" i="15"/>
  <c r="K24" i="15"/>
  <c r="K23" i="15"/>
  <c r="K22" i="15"/>
  <c r="K21" i="15"/>
  <c r="K20" i="15"/>
  <c r="I28" i="15"/>
  <c r="I27" i="15"/>
  <c r="I26" i="15"/>
  <c r="I25" i="15"/>
  <c r="I24" i="15"/>
  <c r="I23" i="15"/>
  <c r="I22" i="15"/>
  <c r="I21" i="15"/>
  <c r="I20" i="15"/>
  <c r="G28" i="15"/>
  <c r="G27" i="15"/>
  <c r="G26" i="15"/>
  <c r="G25" i="15"/>
  <c r="G24" i="15"/>
  <c r="G23" i="15"/>
  <c r="G22" i="15"/>
  <c r="G21" i="15"/>
  <c r="G20" i="15"/>
  <c r="E21" i="15"/>
  <c r="E22" i="15"/>
  <c r="E23" i="15"/>
  <c r="E24" i="15"/>
  <c r="E25" i="15"/>
  <c r="E26" i="15"/>
  <c r="E27" i="15"/>
  <c r="E28" i="15"/>
  <c r="E20" i="15"/>
  <c r="C21" i="15"/>
  <c r="C22" i="15"/>
  <c r="C23" i="15"/>
  <c r="C24" i="15"/>
  <c r="C25" i="15"/>
  <c r="C26" i="15"/>
  <c r="C27" i="15"/>
  <c r="C28" i="15"/>
  <c r="C20" i="15"/>
  <c r="J21" i="15"/>
  <c r="J22" i="15"/>
  <c r="J23" i="15"/>
  <c r="J24" i="15"/>
  <c r="J25" i="15"/>
  <c r="J26" i="15"/>
  <c r="J27" i="15"/>
  <c r="J28" i="15"/>
  <c r="J20" i="15"/>
  <c r="AA161" i="1"/>
  <c r="AA160" i="1"/>
  <c r="E25" i="7"/>
  <c r="E24" i="7"/>
  <c r="F24" i="5"/>
  <c r="B23" i="3"/>
  <c r="A21" i="3"/>
  <c r="A22" i="3"/>
  <c r="A23" i="3"/>
  <c r="A20" i="3"/>
  <c r="B21" i="3"/>
  <c r="AA158" i="1"/>
  <c r="AA157" i="1"/>
  <c r="AA156" i="1"/>
  <c r="C155" i="1"/>
  <c r="D155" i="1"/>
  <c r="E155" i="1"/>
  <c r="F155" i="1"/>
  <c r="G155" i="1"/>
  <c r="H155" i="1"/>
  <c r="I155" i="1"/>
  <c r="J155" i="1"/>
  <c r="K155" i="1"/>
  <c r="M155" i="1"/>
  <c r="N155" i="1"/>
  <c r="P155" i="1"/>
  <c r="Q155" i="1"/>
  <c r="R155" i="1"/>
  <c r="S155" i="1"/>
  <c r="C156" i="1"/>
  <c r="D156" i="1"/>
  <c r="E156" i="1"/>
  <c r="F156" i="1"/>
  <c r="G156" i="1"/>
  <c r="H156" i="1"/>
  <c r="I156" i="1"/>
  <c r="J156" i="1"/>
  <c r="K156" i="1"/>
  <c r="M156" i="1"/>
  <c r="N156" i="1"/>
  <c r="P156" i="1"/>
  <c r="Q156" i="1"/>
  <c r="R156" i="1"/>
  <c r="S156" i="1"/>
  <c r="C157" i="1"/>
  <c r="D157" i="1"/>
  <c r="E157" i="1"/>
  <c r="F157" i="1"/>
  <c r="G157" i="1"/>
  <c r="H157" i="1"/>
  <c r="I157" i="1"/>
  <c r="J157" i="1"/>
  <c r="K157" i="1"/>
  <c r="M157" i="1"/>
  <c r="N157" i="1"/>
  <c r="P157" i="1"/>
  <c r="Q157" i="1"/>
  <c r="R157" i="1"/>
  <c r="S157" i="1"/>
  <c r="C158" i="1"/>
  <c r="D158" i="1"/>
  <c r="E158" i="1"/>
  <c r="F158" i="1"/>
  <c r="G158" i="1"/>
  <c r="H158" i="1"/>
  <c r="I158" i="1"/>
  <c r="J158" i="1"/>
  <c r="K158" i="1"/>
  <c r="M158" i="1"/>
  <c r="N158" i="1"/>
  <c r="P158" i="1"/>
  <c r="Q158" i="1"/>
  <c r="R158" i="1"/>
  <c r="S158" i="1"/>
  <c r="C159" i="1"/>
  <c r="D159" i="1"/>
  <c r="E159" i="1"/>
  <c r="F159" i="1"/>
  <c r="G159" i="1"/>
  <c r="H159" i="1"/>
  <c r="I159" i="1"/>
  <c r="J159" i="1"/>
  <c r="K159" i="1"/>
  <c r="M159" i="1"/>
  <c r="N159" i="1"/>
  <c r="P159" i="1"/>
  <c r="Q159" i="1"/>
  <c r="R159" i="1"/>
  <c r="S159" i="1"/>
  <c r="B159" i="1"/>
  <c r="B158" i="1"/>
  <c r="B157" i="1"/>
  <c r="B156" i="1"/>
  <c r="B155" i="1"/>
  <c r="C154" i="1"/>
  <c r="D154" i="1"/>
  <c r="E154" i="1"/>
  <c r="F154" i="1"/>
  <c r="G154" i="1"/>
  <c r="H154" i="1"/>
  <c r="I154" i="1"/>
  <c r="J154" i="1"/>
  <c r="K154" i="1"/>
  <c r="L154" i="1"/>
  <c r="M154" i="1"/>
  <c r="N154" i="1"/>
  <c r="O154" i="1"/>
  <c r="P154" i="1"/>
  <c r="Q154" i="1"/>
  <c r="R154" i="1"/>
  <c r="S154" i="1"/>
  <c r="T154" i="1"/>
  <c r="U154" i="1"/>
  <c r="V154" i="1"/>
  <c r="W154" i="1"/>
  <c r="X154" i="1"/>
  <c r="Y154" i="1"/>
  <c r="Z154" i="1"/>
  <c r="AA154" i="1"/>
  <c r="AB154" i="1"/>
  <c r="AC154" i="1"/>
  <c r="AD154" i="1"/>
  <c r="B154" i="1"/>
  <c r="F16" i="5"/>
  <c r="F5" i="5"/>
  <c r="J24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3" i="4"/>
</calcChain>
</file>

<file path=xl/sharedStrings.xml><?xml version="1.0" encoding="utf-8"?>
<sst xmlns="http://schemas.openxmlformats.org/spreadsheetml/2006/main" count="3559" uniqueCount="292">
  <si>
    <t>PointOfBirth_pctPUP</t>
  </si>
  <si>
    <t>pointOfBith_month</t>
  </si>
  <si>
    <t>PointOFBirth_pctSchEvoTotal</t>
  </si>
  <si>
    <t>PointOfTopBand_month</t>
  </si>
  <si>
    <t>PointOfTopBand_pctPUP</t>
  </si>
  <si>
    <t>Interval_BirthToTopBand_PctPUP</t>
  </si>
  <si>
    <t>Interval_BirthToTopBand_Months</t>
  </si>
  <si>
    <t>Interval_TopBandEnd_PctPUP</t>
  </si>
  <si>
    <t>Interval_TopBandEnd_months</t>
  </si>
  <si>
    <t>pctPrjActivityAtV0</t>
  </si>
  <si>
    <t>labelPrjActivityAtV0</t>
  </si>
  <si>
    <t>monthOfReachingTopBandCumPrjActivity</t>
  </si>
  <si>
    <t>timeProgressAtPrjTopBand</t>
  </si>
  <si>
    <t>hasTailAtPrjTopBand</t>
  </si>
  <si>
    <t>GrowthMonthsWithChange</t>
  </si>
  <si>
    <t>GrowthMonthsWithoutChange</t>
  </si>
  <si>
    <t>pctActiveGrowthMonthsOverGrowth</t>
  </si>
  <si>
    <t>pctActiveGrowthMonthsOverPUP</t>
  </si>
  <si>
    <t>SchemaBirthTimingClass</t>
  </si>
  <si>
    <t>SchmeaBirthVolClass</t>
  </si>
  <si>
    <t>PointTopBandClass</t>
  </si>
  <si>
    <t>IntervalBirth-To-TopBClass</t>
  </si>
  <si>
    <t>IntervalTopB-To-EndClass</t>
  </si>
  <si>
    <t>activePctGrowthClass</t>
  </si>
  <si>
    <t>activePctPUP</t>
  </si>
  <si>
    <t>hasSingleVault</t>
  </si>
  <si>
    <t>MEGAPATTERN</t>
  </si>
  <si>
    <t>PATTERN</t>
  </si>
  <si>
    <t>PRJ-COPY</t>
  </si>
  <si>
    <t>IsExact</t>
  </si>
  <si>
    <t>Comment</t>
  </si>
  <si>
    <t>2_MILD</t>
  </si>
  <si>
    <t>0_V0</t>
  </si>
  <si>
    <t>3_high</t>
  </si>
  <si>
    <t>0_Zero</t>
  </si>
  <si>
    <t>4_full</t>
  </si>
  <si>
    <t>0_zero</t>
  </si>
  <si>
    <t>1_BeQuickOrBeDead</t>
  </si>
  <si>
    <t>11_FlatLiner</t>
  </si>
  <si>
    <t>atomjump__loop-server</t>
  </si>
  <si>
    <t>3_SIGNIFICANT</t>
  </si>
  <si>
    <t>Attendly__maillist</t>
  </si>
  <si>
    <t>bgentry__que-go</t>
  </si>
  <si>
    <t>comforme__comforme</t>
  </si>
  <si>
    <t>EricDepagne__Astrodb</t>
  </si>
  <si>
    <t>4_EXTREME</t>
  </si>
  <si>
    <t>etsy__mixer</t>
  </si>
  <si>
    <t>fastpress__fastpress</t>
  </si>
  <si>
    <t>1_REASONABLE</t>
  </si>
  <si>
    <t>georgringer__logging</t>
  </si>
  <si>
    <t>joomlatools__joomla-platform-categories</t>
  </si>
  <si>
    <t>joomlatools__joomla-platform-content</t>
  </si>
  <si>
    <t>marmelab__comfygure</t>
  </si>
  <si>
    <t>mozilla-services__go-bouncer</t>
  </si>
  <si>
    <t>portrino__px_hybrid_auth</t>
  </si>
  <si>
    <t>prooph__pdo-snapshot-store</t>
  </si>
  <si>
    <t>protosam__hostcontrol</t>
  </si>
  <si>
    <t>RichMercer__ContentMetadata</t>
  </si>
  <si>
    <t>seatgeek__djjob</t>
  </si>
  <si>
    <t>shouldbee__reserved-usernames</t>
  </si>
  <si>
    <t>starbs__yeh</t>
  </si>
  <si>
    <t>taskrabbit__empujar</t>
  </si>
  <si>
    <t>UlricQin__beego-blog</t>
  </si>
  <si>
    <t>voxpelli__node-connect-pg-simple</t>
  </si>
  <si>
    <t>zphalcon__phalcon-tip</t>
  </si>
  <si>
    <t>1_early</t>
  </si>
  <si>
    <t>3_long</t>
  </si>
  <si>
    <t>12_RadicalSign</t>
  </si>
  <si>
    <t>azzlack__Sentinel.OAuth</t>
  </si>
  <si>
    <t>enova__landable</t>
  </si>
  <si>
    <t>hugodias__cakegallery</t>
  </si>
  <si>
    <t>jgauffin__griffin.mvccontrib</t>
  </si>
  <si>
    <t>joomlatools__joomla-platform-finder</t>
  </si>
  <si>
    <t>keybase__node-client</t>
  </si>
  <si>
    <t>matthewfranglen__postgres-elasticsearch-fdw</t>
  </si>
  <si>
    <t>rogeriopvl__nodo</t>
  </si>
  <si>
    <t>rolfvreijdenberger__izzum-statemachine</t>
  </si>
  <si>
    <t>SeldonIO__seldon-server</t>
  </si>
  <si>
    <t>shopware__shopware</t>
  </si>
  <si>
    <t>symfony__security-acl</t>
  </si>
  <si>
    <t>travis-ci__jupiter-brain</t>
  </si>
  <si>
    <t>vzex__dog-tunnel</t>
  </si>
  <si>
    <t>webinverters__win-with-logs</t>
  </si>
  <si>
    <t>2_fair</t>
  </si>
  <si>
    <t>1_soon</t>
  </si>
  <si>
    <t>archan937__cached_record</t>
  </si>
  <si>
    <t>curt-labs__GoSurvey</t>
  </si>
  <si>
    <t>JRonak__OnlineJudge</t>
  </si>
  <si>
    <t>1_low</t>
  </si>
  <si>
    <t>lamassu__lamassu-admin</t>
  </si>
  <si>
    <t>ranaroussi__qtpylib</t>
  </si>
  <si>
    <t>teaminmedias-pluswerk__ke_search</t>
  </si>
  <si>
    <t>teresko__palladium</t>
  </si>
  <si>
    <t>thesues__catkeeper</t>
  </si>
  <si>
    <t>devture__silex-user-bundle</t>
  </si>
  <si>
    <t>duythien__blog</t>
  </si>
  <si>
    <t>h2oai__steam</t>
  </si>
  <si>
    <t>jaybennett89__thorium-go</t>
  </si>
  <si>
    <t>RubyMoney__money-rails</t>
  </si>
  <si>
    <t>Terry-Mao__gopush-cluster</t>
  </si>
  <si>
    <t>1_fair</t>
  </si>
  <si>
    <t>anchorcms__anchor-cms</t>
  </si>
  <si>
    <t>3_large</t>
  </si>
  <si>
    <t>cartalyst__sentry</t>
  </si>
  <si>
    <t>joomlatools__joomla-platform</t>
  </si>
  <si>
    <t>n2n__page</t>
  </si>
  <si>
    <t>tpolecat__doobie</t>
  </si>
  <si>
    <t>accgit__acl</t>
  </si>
  <si>
    <t>1_few</t>
  </si>
  <si>
    <t>GoBelieveIO__im_service</t>
  </si>
  <si>
    <t>lamassu__lamassu-scripts</t>
  </si>
  <si>
    <t>gugoan__economizzer</t>
  </si>
  <si>
    <t>thewhitetulip__Tasks</t>
  </si>
  <si>
    <t>2_high</t>
  </si>
  <si>
    <t>pinterest__teletraan</t>
  </si>
  <si>
    <t>sqlectron__sqlectron-core</t>
  </si>
  <si>
    <t>2_middle</t>
  </si>
  <si>
    <t>13_Sigmoid</t>
  </si>
  <si>
    <t>APTrust__exchange</t>
  </si>
  <si>
    <t>HXLStandard__hxl-proxy</t>
  </si>
  <si>
    <t>jalkoby__squasher</t>
  </si>
  <si>
    <t>jcoppieters__cody</t>
  </si>
  <si>
    <t>jingweno__jqplay</t>
  </si>
  <si>
    <t>jmcneese__bitmasked</t>
  </si>
  <si>
    <t>knightliao__disconf</t>
  </si>
  <si>
    <t>leapp-to__prototype</t>
  </si>
  <si>
    <t>marssa__footprint</t>
  </si>
  <si>
    <t>mbilbille__jpnforphp</t>
  </si>
  <si>
    <t>mozilla__ichnaea</t>
  </si>
  <si>
    <t>outbrain__orchestrator</t>
  </si>
  <si>
    <t>dotkernel__frontend</t>
  </si>
  <si>
    <t>quickapps__cms</t>
  </si>
  <si>
    <t>gem__oq-engine</t>
  </si>
  <si>
    <t>nats-io__nats-streaming-server</t>
  </si>
  <si>
    <t>the42__ogdat</t>
  </si>
  <si>
    <t>gousiosg__github-mirror</t>
  </si>
  <si>
    <t>ZachBergh__spark-mysql-protocol</t>
  </si>
  <si>
    <t>3_late</t>
  </si>
  <si>
    <t>14_LateRiser</t>
  </si>
  <si>
    <t>blueriver__MuraCMS</t>
  </si>
  <si>
    <t>byteball__byteballcore</t>
  </si>
  <si>
    <t>guardian__alerta</t>
  </si>
  <si>
    <t>mozilla-services__autograph</t>
  </si>
  <si>
    <t>openzipkin__zipkin</t>
  </si>
  <si>
    <t>remind101__empire</t>
  </si>
  <si>
    <t>rill-event-sourcing__rill</t>
  </si>
  <si>
    <t>rvadym__languages</t>
  </si>
  <si>
    <t>senecajs__seneca-postgres-store</t>
  </si>
  <si>
    <t>theskyinflames__bpulse-go-client</t>
  </si>
  <si>
    <t>twitter__zipkin</t>
  </si>
  <si>
    <t>wanlitao__HangfireExtension</t>
  </si>
  <si>
    <t>neos__flow-development-collection</t>
  </si>
  <si>
    <t>22_NeverTooLate</t>
  </si>
  <si>
    <t>processone__ejabberd</t>
  </si>
  <si>
    <t>2_StairwayToHeaven</t>
  </si>
  <si>
    <t>21_QuantumSteps</t>
  </si>
  <si>
    <t>enova__prodder</t>
  </si>
  <si>
    <t>mapbox__node-mbtiles</t>
  </si>
  <si>
    <t>spring-projects__spring-social</t>
  </si>
  <si>
    <t>AA-ALERT__frbcatdb</t>
  </si>
  <si>
    <t>webadmin87__rzwebsys7</t>
  </si>
  <si>
    <t>CityGrid__twonicorn</t>
  </si>
  <si>
    <t>scorelab__Bassa</t>
  </si>
  <si>
    <t>ironsmile__httpms</t>
  </si>
  <si>
    <t>imsamurai__cakephp-task-plugin</t>
  </si>
  <si>
    <t>chill117__express-mysql-session</t>
  </si>
  <si>
    <t>conceptsandtraining__libtree</t>
  </si>
  <si>
    <t>jaredbeck__paper_trail-sinatra</t>
  </si>
  <si>
    <t>josephspurrier__gowebapp</t>
  </si>
  <si>
    <t>neocogent__sqlchain</t>
  </si>
  <si>
    <t>simplepie__simplepie</t>
  </si>
  <si>
    <t>lisong__code-push-server</t>
  </si>
  <si>
    <t>TalkingData__OWL-v3</t>
  </si>
  <si>
    <t>dlds__yii2-mlm</t>
  </si>
  <si>
    <t>23_Climbers</t>
  </si>
  <si>
    <t>soapboxsys__ombudslib</t>
  </si>
  <si>
    <t>TwitchScience__rs_ingester</t>
  </si>
  <si>
    <t>tstack__lnav</t>
  </si>
  <si>
    <t>n2n__rocket</t>
  </si>
  <si>
    <t>hurad__hurad</t>
  </si>
  <si>
    <t>22_RegularlyCurated</t>
  </si>
  <si>
    <t>pods-framework__pods</t>
  </si>
  <si>
    <t>torrentpier__torrentpier</t>
  </si>
  <si>
    <t>opencart__opencart</t>
  </si>
  <si>
    <t>builderscon__octav</t>
  </si>
  <si>
    <t>studygolang__studygolang</t>
  </si>
  <si>
    <t>kronusme__dota2-api</t>
  </si>
  <si>
    <t>MDSLab__s4t-iotronic-standalone</t>
  </si>
  <si>
    <t>intelliants__subrion</t>
  </si>
  <si>
    <t>imbo__imbo</t>
  </si>
  <si>
    <t>tronsha__cerberus</t>
  </si>
  <si>
    <t>4_vlong</t>
  </si>
  <si>
    <t>nawork__nawork-uri</t>
  </si>
  <si>
    <t>mapbox__osm-comments-parser</t>
  </si>
  <si>
    <t>blabla1337__skf-flask</t>
  </si>
  <si>
    <t>cgrates__cgrates</t>
  </si>
  <si>
    <t>3_ScaredToFallAsleepAgain</t>
  </si>
  <si>
    <t>31_SmokingFunnel</t>
  </si>
  <si>
    <t>HaliteChallenge__Halite-II</t>
  </si>
  <si>
    <t>mozilla__mig</t>
  </si>
  <si>
    <t>nooku__joomla-todo</t>
  </si>
  <si>
    <t>mozilla__tls-observatory</t>
  </si>
  <si>
    <t>foodcoopshop__foodcoopshop</t>
  </si>
  <si>
    <t>symphonycms__symphony-2</t>
  </si>
  <si>
    <t>energine-cmf__energine</t>
  </si>
  <si>
    <t>32_Siesta</t>
  </si>
  <si>
    <t>BotBotMe__botbot-bot</t>
  </si>
  <si>
    <t>3ev__tev_label</t>
  </si>
  <si>
    <t>mem__padron</t>
  </si>
  <si>
    <t>benoitletondor__TwitterBot</t>
  </si>
  <si>
    <t>jasongrimes__silex-simpleuser</t>
  </si>
  <si>
    <t>umpirsky__tld-list</t>
  </si>
  <si>
    <t>brettkromkamp__topic_db</t>
  </si>
  <si>
    <t>aimeos__aimeos-typo3</t>
  </si>
  <si>
    <t>alextselegidis__easyappointments</t>
  </si>
  <si>
    <t>arnoldasgudas__Hangfire.MySqlStorage</t>
  </si>
  <si>
    <t>Row Labels</t>
  </si>
  <si>
    <t>Grand Total</t>
  </si>
  <si>
    <t>Count of PointOfTopBand_pctPUP</t>
  </si>
  <si>
    <t>0-0.1</t>
  </si>
  <si>
    <t>0.1-0.2</t>
  </si>
  <si>
    <t>0.2-0.3</t>
  </si>
  <si>
    <t>0.3-0.4</t>
  </si>
  <si>
    <t>0.4-0.5</t>
  </si>
  <si>
    <t>0.5-0.6</t>
  </si>
  <si>
    <t>0.6-0.7</t>
  </si>
  <si>
    <t>0.7-0.8</t>
  </si>
  <si>
    <t>0.8-0.9</t>
  </si>
  <si>
    <t>0.9-1</t>
  </si>
  <si>
    <t>Count of PointOfBirth_pctPUP</t>
  </si>
  <si>
    <t>count</t>
  </si>
  <si>
    <t>range</t>
  </si>
  <si>
    <t>Sum of count</t>
  </si>
  <si>
    <t>Range is left inclusive, i.e., 0.0 is [0.00 … 0.1)</t>
  </si>
  <si>
    <t>(0…0.1)</t>
  </si>
  <si>
    <t>Left inclusive, right exclusive -- e.g., 0-0.1 is [0 ..0.1)</t>
  </si>
  <si>
    <t>Count of Interval_BirthToTopBand_PctPUP</t>
  </si>
  <si>
    <t>(0-0.1]</t>
  </si>
  <si>
    <t>[0.1-0.2)</t>
  </si>
  <si>
    <t>[0.2-0.3)</t>
  </si>
  <si>
    <t>[0.3-0.4)</t>
  </si>
  <si>
    <t>[0.4-0.5)</t>
  </si>
  <si>
    <t>[0.5-0.6)</t>
  </si>
  <si>
    <t>[0.6-0.7)</t>
  </si>
  <si>
    <t>[0.7-0.8)</t>
  </si>
  <si>
    <t>[0.8-0.9)</t>
  </si>
  <si>
    <t>[0.9-1)</t>
  </si>
  <si>
    <t>Count</t>
  </si>
  <si>
    <t>Count of Interval_TopBandEnd_PctPUP</t>
  </si>
  <si>
    <t>Count of GrowthMonthsWithChange</t>
  </si>
  <si>
    <t>Count of pctActiveGrowthMonthsOverGrowth</t>
  </si>
  <si>
    <t>Count of pctActiveGrowthMonthsOverPUP</t>
  </si>
  <si>
    <t>min</t>
  </si>
  <si>
    <t>max</t>
  </si>
  <si>
    <t>median</t>
  </si>
  <si>
    <t>avg</t>
  </si>
  <si>
    <t>Count of PointOFBirth_pctSchEvoTotal</t>
  </si>
  <si>
    <t>exactly 1</t>
  </si>
  <si>
    <t>Count of PRJ-COPY</t>
  </si>
  <si>
    <t>ProjectName</t>
  </si>
  <si>
    <t>BirthVolClass</t>
  </si>
  <si>
    <t>BirthTimingClass</t>
  </si>
  <si>
    <t>actvivePctPUPClass</t>
  </si>
  <si>
    <t>3_ScaredTo FallAsleepAgain</t>
  </si>
  <si>
    <t>Column Labels</t>
  </si>
  <si>
    <t>Count of ProjectName</t>
  </si>
  <si>
    <t>0-3</t>
  </si>
  <si>
    <t>4-7</t>
  </si>
  <si>
    <t>16-19</t>
  </si>
  <si>
    <t>48-51</t>
  </si>
  <si>
    <t>12-15</t>
  </si>
  <si>
    <t>8-11</t>
  </si>
  <si>
    <t>24-27</t>
  </si>
  <si>
    <t>40-43</t>
  </si>
  <si>
    <t>Count of PATTERN</t>
  </si>
  <si>
    <t>-5-0</t>
  </si>
  <si>
    <t>1-6</t>
  </si>
  <si>
    <t>7-12</t>
  </si>
  <si>
    <t>13-18</t>
  </si>
  <si>
    <t>19-24</t>
  </si>
  <si>
    <t>25-30</t>
  </si>
  <si>
    <t>31-36</t>
  </si>
  <si>
    <t>37-42</t>
  </si>
  <si>
    <t>43-48</t>
  </si>
  <si>
    <t>55-60</t>
  </si>
  <si>
    <t>61-66</t>
  </si>
  <si>
    <t>67-72</t>
  </si>
  <si>
    <t>97-102</t>
  </si>
  <si>
    <t>175-181</t>
  </si>
  <si>
    <t>&gt;12</t>
  </si>
  <si>
    <t>%</t>
  </si>
  <si>
    <t>Month of Birth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</si>
</sst>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0"/>
      <color theme="1"/>
      <name val="Calibri"/>
      <family val="2"/>
    </font>
    <font>
      <sz val="10"/>
      <color rgb="FF006100"/>
      <name val="Calibri"/>
      <family val="2"/>
    </font>
    <font>
      <sz val="10"/>
      <color rgb="FF9C0006"/>
      <name val="Calibri"/>
      <family val="2"/>
    </font>
    <font>
      <sz val="10"/>
      <color rgb="FFFF0000"/>
      <name val="Calibri"/>
      <family val="2"/>
    </font>
    <font>
      <b/>
      <sz val="10"/>
      <name val="Calibri"/>
      <family val="2"/>
    </font>
    <font>
      <b/>
      <sz val="10"/>
      <color rgb="FF006100"/>
      <name val="Calibri"/>
      <family val="2"/>
    </font>
    <font>
      <b/>
      <sz val="10"/>
      <color rgb="FF0000FF"/>
      <name val="Calibri"/>
      <family val="2"/>
    </font>
    <font>
      <sz val="10"/>
      <color theme="1"/>
      <name val="Calibri"/>
      <family val="2"/>
      <charset val="161"/>
    </font>
    <font>
      <b/>
      <sz val="10"/>
      <color rgb="FF000000"/>
      <name val="Calibri"/>
      <family val="2"/>
    </font>
    <font>
      <sz val="10"/>
      <color rgb="FF7030A0"/>
      <name val="Calibri"/>
      <family val="2"/>
    </font>
    <font>
      <sz val="10"/>
      <color rgb="FF008000"/>
      <name val="Calibri"/>
      <family val="2"/>
    </font>
    <font>
      <sz val="10"/>
      <color rgb="FF0070C0"/>
      <name val="Calibri"/>
      <family val="2"/>
    </font>
    <font>
      <sz val="10"/>
      <name val="Calibri"/>
      <family val="2"/>
    </font>
    <font>
      <sz val="10"/>
      <color rgb="FF000000"/>
      <name val="Calibri"/>
      <family val="2"/>
      <charset val="161"/>
    </font>
    <font>
      <b/>
      <sz val="10"/>
      <color rgb="FFA6A6A6"/>
      <name val="Calibri"/>
      <family val="2"/>
    </font>
    <font>
      <sz val="10"/>
      <color rgb="FFA6A6A6"/>
      <name val="Calibri"/>
      <family val="2"/>
    </font>
    <font>
      <sz val="10"/>
      <color rgb="FF000000"/>
      <name val="Calibri"/>
      <family val="2"/>
    </font>
    <font>
      <sz val="10"/>
      <color rgb="FFBF8F00"/>
      <name val="Calibri"/>
      <family val="2"/>
    </font>
    <font>
      <b/>
      <sz val="10"/>
      <color rgb="FFFF0000"/>
      <name val="Calibri"/>
      <family val="2"/>
    </font>
    <font>
      <b/>
      <sz val="10"/>
      <color theme="1"/>
      <name val="Calibri"/>
      <family val="2"/>
    </font>
    <font>
      <b/>
      <sz val="12"/>
      <name val="Calibri"/>
      <family val="2"/>
    </font>
    <font>
      <b/>
      <sz val="12"/>
      <color theme="0" tint="-0.499984740745262"/>
      <name val="Calibri"/>
      <family val="2"/>
    </font>
    <font>
      <b/>
      <u/>
      <sz val="12"/>
      <name val="Calibri"/>
      <family val="2"/>
    </font>
    <font>
      <sz val="12"/>
      <color theme="0" tint="-0.499984740745262"/>
      <name val="Calibri"/>
      <family val="2"/>
    </font>
    <font>
      <sz val="12"/>
      <name val="Calibri"/>
      <family val="2"/>
    </font>
    <font>
      <sz val="12"/>
      <color rgb="FFFF0000"/>
      <name val="Calibri"/>
      <family val="2"/>
    </font>
    <font>
      <sz val="10"/>
      <color theme="0" tint="-0.499984740745262"/>
      <name val="Calibri"/>
      <family val="2"/>
    </font>
    <font>
      <sz val="10"/>
      <color theme="1"/>
      <name val="Calibri"/>
      <family val="2"/>
    </font>
  </fonts>
  <fills count="1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2CC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F8CBAD"/>
        <bgColor rgb="FF000000"/>
      </patternFill>
    </fill>
    <fill>
      <patternFill patternType="solid">
        <fgColor rgb="FFC6EFCE"/>
        <bgColor rgb="FFFFFFFF"/>
      </patternFill>
    </fill>
    <fill>
      <patternFill patternType="solid">
        <fgColor rgb="FFFFFFFF"/>
        <bgColor rgb="FF000000"/>
      </patternFill>
    </fill>
    <fill>
      <patternFill patternType="solid">
        <fgColor rgb="FFFFC7CE"/>
        <bgColor rgb="FFFFFFFF"/>
      </patternFill>
    </fill>
    <fill>
      <patternFill patternType="solid">
        <fgColor rgb="FFBFBFBF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CCE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B19F"/>
        <bgColor indexed="64"/>
      </patternFill>
    </fill>
    <fill>
      <patternFill patternType="solid">
        <fgColor rgb="FFFFFFCC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thin">
        <color theme="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7" fillId="0" borderId="0"/>
    <xf numFmtId="9" fontId="27" fillId="0" borderId="0" applyFont="0" applyFill="0" applyBorder="0" applyAlignment="0" applyProtection="0"/>
  </cellStyleXfs>
  <cellXfs count="134">
    <xf numFmtId="0" fontId="0" fillId="0" borderId="0" xfId="0"/>
    <xf numFmtId="0" fontId="8" fillId="4" borderId="0" xfId="3" applyFont="1" applyFill="1" applyAlignment="1">
      <alignment horizontal="left" wrapText="1"/>
    </xf>
    <xf numFmtId="0" fontId="8" fillId="4" borderId="0" xfId="3" applyFont="1" applyFill="1" applyAlignment="1">
      <alignment horizontal="center" wrapText="1"/>
    </xf>
    <xf numFmtId="2" fontId="9" fillId="0" borderId="1" xfId="0" applyNumberFormat="1" applyFont="1" applyBorder="1"/>
    <xf numFmtId="1" fontId="9" fillId="0" borderId="0" xfId="0" applyNumberFormat="1" applyFont="1"/>
    <xf numFmtId="2" fontId="9" fillId="0" borderId="0" xfId="0" applyNumberFormat="1" applyFont="1"/>
    <xf numFmtId="0" fontId="9" fillId="0" borderId="0" xfId="0" applyFont="1"/>
    <xf numFmtId="0" fontId="9" fillId="0" borderId="0" xfId="0" applyFont="1" applyAlignment="1">
      <alignment horizontal="center"/>
    </xf>
    <xf numFmtId="2" fontId="10" fillId="0" borderId="1" xfId="0" applyNumberFormat="1" applyFont="1" applyBorder="1"/>
    <xf numFmtId="1" fontId="10" fillId="0" borderId="0" xfId="0" applyNumberFormat="1" applyFont="1"/>
    <xf numFmtId="2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2" fontId="0" fillId="0" borderId="1" xfId="0" applyNumberFormat="1" applyBorder="1"/>
    <xf numFmtId="1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  <xf numFmtId="2" fontId="11" fillId="0" borderId="1" xfId="0" applyNumberFormat="1" applyFont="1" applyBorder="1"/>
    <xf numFmtId="1" fontId="11" fillId="0" borderId="0" xfId="0" applyNumberFormat="1" applyFont="1"/>
    <xf numFmtId="2" fontId="11" fillId="0" borderId="0" xfId="0" applyNumberFormat="1" applyFont="1"/>
    <xf numFmtId="0" fontId="11" fillId="0" borderId="0" xfId="0" applyFont="1"/>
    <xf numFmtId="0" fontId="11" fillId="0" borderId="0" xfId="0" applyFont="1" applyAlignment="1">
      <alignment horizontal="center"/>
    </xf>
    <xf numFmtId="2" fontId="3" fillId="0" borderId="1" xfId="0" applyNumberFormat="1" applyFont="1" applyBorder="1"/>
    <xf numFmtId="1" fontId="3" fillId="0" borderId="0" xfId="0" applyNumberFormat="1" applyFont="1"/>
    <xf numFmtId="2" fontId="3" fillId="0" borderId="0" xfId="0" applyNumberFormat="1" applyFont="1"/>
    <xf numFmtId="0" fontId="3" fillId="0" borderId="0" xfId="0" applyFont="1"/>
    <xf numFmtId="0" fontId="3" fillId="0" borderId="0" xfId="0" applyFont="1" applyAlignment="1">
      <alignment horizontal="center"/>
    </xf>
    <xf numFmtId="1" fontId="8" fillId="5" borderId="0" xfId="0" applyNumberFormat="1" applyFont="1" applyFill="1" applyAlignment="1">
      <alignment wrapText="1"/>
    </xf>
    <xf numFmtId="0" fontId="8" fillId="6" borderId="0" xfId="0" applyFont="1" applyFill="1" applyAlignment="1">
      <alignment wrapText="1"/>
    </xf>
    <xf numFmtId="2" fontId="5" fillId="7" borderId="0" xfId="1" applyNumberFormat="1" applyFont="1" applyFill="1" applyBorder="1" applyAlignment="1">
      <alignment wrapText="1"/>
    </xf>
    <xf numFmtId="0" fontId="5" fillId="7" borderId="0" xfId="1" applyFont="1" applyFill="1" applyBorder="1" applyAlignment="1">
      <alignment wrapText="1"/>
    </xf>
    <xf numFmtId="0" fontId="6" fillId="5" borderId="0" xfId="0" applyFont="1" applyFill="1" applyAlignment="1">
      <alignment horizontal="center" wrapText="1"/>
    </xf>
    <xf numFmtId="0" fontId="8" fillId="6" borderId="0" xfId="0" applyFont="1" applyFill="1" applyAlignment="1">
      <alignment horizontal="center" wrapText="1"/>
    </xf>
    <xf numFmtId="0" fontId="4" fillId="6" borderId="0" xfId="0" applyFont="1" applyFill="1" applyAlignment="1">
      <alignment wrapText="1"/>
    </xf>
    <xf numFmtId="0" fontId="14" fillId="8" borderId="0" xfId="3" applyFont="1" applyFill="1" applyAlignment="1">
      <alignment horizontal="left"/>
    </xf>
    <xf numFmtId="0" fontId="15" fillId="0" borderId="2" xfId="3" applyFont="1" applyBorder="1"/>
    <xf numFmtId="0" fontId="13" fillId="0" borderId="2" xfId="3" applyFont="1" applyBorder="1"/>
    <xf numFmtId="0" fontId="16" fillId="8" borderId="0" xfId="0" applyFont="1" applyFill="1" applyAlignment="1">
      <alignment horizontal="left"/>
    </xf>
    <xf numFmtId="0" fontId="8" fillId="8" borderId="0" xfId="0" applyFont="1" applyFill="1" applyAlignment="1">
      <alignment horizontal="center"/>
    </xf>
    <xf numFmtId="0" fontId="15" fillId="8" borderId="0" xfId="3" applyFont="1" applyFill="1" applyAlignment="1">
      <alignment horizontal="left"/>
    </xf>
    <xf numFmtId="0" fontId="15" fillId="0" borderId="0" xfId="3" applyFont="1"/>
    <xf numFmtId="0" fontId="13" fillId="0" borderId="0" xfId="3" applyFont="1"/>
    <xf numFmtId="2" fontId="17" fillId="0" borderId="1" xfId="0" applyNumberFormat="1" applyFont="1" applyBorder="1"/>
    <xf numFmtId="1" fontId="17" fillId="0" borderId="0" xfId="0" applyNumberFormat="1" applyFont="1"/>
    <xf numFmtId="2" fontId="17" fillId="0" borderId="0" xfId="0" applyNumberFormat="1" applyFont="1"/>
    <xf numFmtId="0" fontId="17" fillId="0" borderId="0" xfId="0" applyFont="1"/>
    <xf numFmtId="0" fontId="17" fillId="0" borderId="0" xfId="0" applyFont="1" applyAlignment="1">
      <alignment horizontal="center"/>
    </xf>
    <xf numFmtId="0" fontId="12" fillId="8" borderId="0" xfId="0" applyFont="1" applyFill="1" applyAlignment="1">
      <alignment horizontal="left"/>
    </xf>
    <xf numFmtId="0" fontId="4" fillId="8" borderId="0" xfId="0" applyFont="1" applyFill="1" applyAlignment="1">
      <alignment horizontal="center"/>
    </xf>
    <xf numFmtId="0" fontId="15" fillId="8" borderId="0" xfId="0" applyFont="1" applyFill="1" applyAlignment="1">
      <alignment horizontal="left"/>
    </xf>
    <xf numFmtId="0" fontId="2" fillId="9" borderId="0" xfId="2" applyFill="1" applyBorder="1"/>
    <xf numFmtId="0" fontId="8" fillId="10" borderId="0" xfId="0" applyFont="1" applyFill="1" applyAlignment="1">
      <alignment horizontal="center"/>
    </xf>
    <xf numFmtId="0" fontId="8" fillId="11" borderId="0" xfId="0" applyFont="1" applyFill="1" applyAlignment="1">
      <alignment horizontal="center"/>
    </xf>
    <xf numFmtId="0" fontId="0" fillId="8" borderId="0" xfId="0" applyFill="1"/>
    <xf numFmtId="0" fontId="0" fillId="0" borderId="0" xfId="0" pivotButton="1"/>
    <xf numFmtId="2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2" fontId="18" fillId="5" borderId="1" xfId="0" applyNumberFormat="1" applyFont="1" applyFill="1" applyBorder="1" applyAlignment="1">
      <alignment wrapText="1"/>
    </xf>
    <xf numFmtId="2" fontId="18" fillId="6" borderId="0" xfId="0" applyNumberFormat="1" applyFont="1" applyFill="1" applyAlignment="1">
      <alignment wrapText="1"/>
    </xf>
    <xf numFmtId="2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0" fontId="18" fillId="5" borderId="0" xfId="0" applyFont="1" applyFill="1" applyAlignment="1">
      <alignment horizontal="center" wrapText="1"/>
    </xf>
    <xf numFmtId="2" fontId="0" fillId="0" borderId="0" xfId="0" applyNumberFormat="1" applyAlignment="1">
      <alignment wrapText="1"/>
    </xf>
    <xf numFmtId="2" fontId="3" fillId="0" borderId="0" xfId="0" applyNumberFormat="1" applyFont="1" applyAlignment="1">
      <alignment wrapText="1"/>
    </xf>
    <xf numFmtId="2" fontId="18" fillId="5" borderId="0" xfId="0" applyNumberFormat="1" applyFont="1" applyFill="1" applyAlignment="1">
      <alignment wrapText="1"/>
    </xf>
    <xf numFmtId="0" fontId="0" fillId="0" borderId="0" xfId="0" applyAlignment="1">
      <alignment horizontal="left" indent="1"/>
    </xf>
    <xf numFmtId="0" fontId="19" fillId="12" borderId="4" xfId="0" applyFont="1" applyFill="1" applyBorder="1"/>
    <xf numFmtId="0" fontId="20" fillId="0" borderId="2" xfId="3" applyFont="1" applyBorder="1" applyAlignment="1">
      <alignment horizontal="left" wrapText="1"/>
    </xf>
    <xf numFmtId="0" fontId="20" fillId="0" borderId="2" xfId="3" applyFont="1" applyBorder="1" applyAlignment="1">
      <alignment horizontal="center" wrapText="1"/>
    </xf>
    <xf numFmtId="0" fontId="21" fillId="0" borderId="2" xfId="3" applyFont="1" applyBorder="1" applyAlignment="1">
      <alignment horizontal="left"/>
    </xf>
    <xf numFmtId="0" fontId="21" fillId="0" borderId="2" xfId="0" applyFont="1" applyBorder="1" applyAlignment="1">
      <alignment horizontal="center" wrapText="1"/>
    </xf>
    <xf numFmtId="0" fontId="22" fillId="0" borderId="2" xfId="0" applyFont="1" applyBorder="1" applyAlignment="1">
      <alignment horizontal="left" wrapText="1"/>
    </xf>
    <xf numFmtId="0" fontId="20" fillId="0" borderId="2" xfId="0" applyFont="1" applyBorder="1" applyAlignment="1">
      <alignment horizontal="left" wrapText="1"/>
    </xf>
    <xf numFmtId="0" fontId="22" fillId="0" borderId="2" xfId="3" applyFont="1" applyBorder="1" applyAlignment="1">
      <alignment horizontal="center" wrapText="1"/>
    </xf>
    <xf numFmtId="0" fontId="23" fillId="0" borderId="2" xfId="0" applyFont="1" applyBorder="1" applyAlignment="1">
      <alignment horizontal="center" wrapText="1"/>
    </xf>
    <xf numFmtId="0" fontId="24" fillId="13" borderId="0" xfId="0" applyFont="1" applyFill="1" applyAlignment="1">
      <alignment horizontal="left"/>
    </xf>
    <xf numFmtId="0" fontId="20" fillId="13" borderId="0" xfId="0" applyFont="1" applyFill="1" applyAlignment="1">
      <alignment horizontal="center"/>
    </xf>
    <xf numFmtId="0" fontId="23" fillId="13" borderId="0" xfId="3" applyFont="1" applyFill="1" applyAlignment="1">
      <alignment horizontal="left"/>
    </xf>
    <xf numFmtId="0" fontId="23" fillId="13" borderId="0" xfId="0" applyFont="1" applyFill="1" applyAlignment="1">
      <alignment horizontal="center"/>
    </xf>
    <xf numFmtId="0" fontId="20" fillId="13" borderId="0" xfId="0" applyFont="1" applyFill="1" applyAlignment="1">
      <alignment horizontal="left"/>
    </xf>
    <xf numFmtId="0" fontId="24" fillId="13" borderId="0" xfId="3" applyFont="1" applyFill="1" applyAlignment="1">
      <alignment horizontal="center" wrapText="1"/>
    </xf>
    <xf numFmtId="0" fontId="23" fillId="13" borderId="0" xfId="0" applyFont="1" applyFill="1" applyAlignment="1">
      <alignment horizontal="left"/>
    </xf>
    <xf numFmtId="0" fontId="21" fillId="13" borderId="0" xfId="0" applyFont="1" applyFill="1" applyAlignment="1">
      <alignment horizontal="center"/>
    </xf>
    <xf numFmtId="0" fontId="25" fillId="14" borderId="0" xfId="0" applyFont="1" applyFill="1" applyAlignment="1">
      <alignment horizontal="left"/>
    </xf>
    <xf numFmtId="0" fontId="24" fillId="0" borderId="0" xfId="0" applyFont="1" applyAlignment="1">
      <alignment horizontal="left"/>
    </xf>
    <xf numFmtId="0" fontId="20" fillId="0" borderId="0" xfId="0" applyFont="1" applyAlignment="1">
      <alignment horizontal="center"/>
    </xf>
    <xf numFmtId="0" fontId="23" fillId="0" borderId="0" xfId="3" applyFont="1" applyAlignment="1">
      <alignment horizontal="left"/>
    </xf>
    <xf numFmtId="0" fontId="23" fillId="0" borderId="0" xfId="0" applyFont="1" applyAlignment="1">
      <alignment horizontal="center"/>
    </xf>
    <xf numFmtId="0" fontId="20" fillId="0" borderId="0" xfId="0" applyFont="1" applyAlignment="1">
      <alignment horizontal="left"/>
    </xf>
    <xf numFmtId="0" fontId="20" fillId="0" borderId="0" xfId="3" applyFont="1" applyAlignment="1">
      <alignment horizontal="center" wrapText="1"/>
    </xf>
    <xf numFmtId="0" fontId="24" fillId="15" borderId="0" xfId="0" applyFont="1" applyFill="1" applyAlignment="1">
      <alignment horizontal="left"/>
    </xf>
    <xf numFmtId="0" fontId="20" fillId="15" borderId="0" xfId="0" applyFont="1" applyFill="1" applyAlignment="1">
      <alignment horizontal="center"/>
    </xf>
    <xf numFmtId="0" fontId="23" fillId="15" borderId="0" xfId="3" applyFont="1" applyFill="1" applyAlignment="1">
      <alignment horizontal="left"/>
    </xf>
    <xf numFmtId="0" fontId="23" fillId="15" borderId="0" xfId="0" applyFont="1" applyFill="1" applyAlignment="1">
      <alignment horizontal="center"/>
    </xf>
    <xf numFmtId="0" fontId="20" fillId="15" borderId="0" xfId="0" applyFont="1" applyFill="1" applyAlignment="1">
      <alignment horizontal="left"/>
    </xf>
    <xf numFmtId="0" fontId="20" fillId="15" borderId="0" xfId="3" applyFont="1" applyFill="1" applyAlignment="1">
      <alignment horizontal="center" wrapText="1"/>
    </xf>
    <xf numFmtId="0" fontId="24" fillId="13" borderId="0" xfId="0" applyFont="1" applyFill="1"/>
    <xf numFmtId="0" fontId="20" fillId="13" borderId="0" xfId="3" applyFont="1" applyFill="1" applyAlignment="1">
      <alignment horizontal="center" wrapText="1"/>
    </xf>
    <xf numFmtId="0" fontId="2" fillId="3" borderId="0" xfId="2" applyAlignment="1">
      <alignment horizontal="left"/>
    </xf>
    <xf numFmtId="0" fontId="2" fillId="3" borderId="0" xfId="2" applyAlignment="1">
      <alignment horizontal="center"/>
    </xf>
    <xf numFmtId="0" fontId="2" fillId="3" borderId="0" xfId="2" applyAlignment="1">
      <alignment horizontal="center" wrapText="1"/>
    </xf>
    <xf numFmtId="0" fontId="25" fillId="13" borderId="0" xfId="3" applyFont="1" applyFill="1" applyAlignment="1">
      <alignment horizontal="center" wrapText="1"/>
    </xf>
    <xf numFmtId="0" fontId="24" fillId="16" borderId="0" xfId="0" applyFont="1" applyFill="1"/>
    <xf numFmtId="0" fontId="20" fillId="16" borderId="0" xfId="0" applyFont="1" applyFill="1" applyAlignment="1">
      <alignment horizontal="center"/>
    </xf>
    <xf numFmtId="0" fontId="23" fillId="16" borderId="0" xfId="3" applyFont="1" applyFill="1" applyAlignment="1">
      <alignment horizontal="left"/>
    </xf>
    <xf numFmtId="0" fontId="23" fillId="16" borderId="0" xfId="0" applyFont="1" applyFill="1" applyAlignment="1">
      <alignment horizontal="center"/>
    </xf>
    <xf numFmtId="0" fontId="20" fillId="16" borderId="0" xfId="0" applyFont="1" applyFill="1" applyAlignment="1">
      <alignment horizontal="left"/>
    </xf>
    <xf numFmtId="0" fontId="24" fillId="16" borderId="0" xfId="0" applyFont="1" applyFill="1" applyAlignment="1">
      <alignment horizontal="left"/>
    </xf>
    <xf numFmtId="0" fontId="20" fillId="16" borderId="0" xfId="3" applyFont="1" applyFill="1" applyAlignment="1">
      <alignment horizontal="center" wrapText="1"/>
    </xf>
    <xf numFmtId="0" fontId="24" fillId="15" borderId="0" xfId="3" applyFont="1" applyFill="1" applyAlignment="1">
      <alignment horizontal="center" wrapText="1"/>
    </xf>
    <xf numFmtId="0" fontId="23" fillId="15" borderId="0" xfId="0" applyFont="1" applyFill="1"/>
    <xf numFmtId="0" fontId="25" fillId="14" borderId="0" xfId="3" applyFont="1" applyFill="1" applyAlignment="1">
      <alignment horizontal="center" wrapText="1"/>
    </xf>
    <xf numFmtId="0" fontId="26" fillId="0" borderId="0" xfId="0" applyFont="1"/>
    <xf numFmtId="0" fontId="19" fillId="0" borderId="0" xfId="0" applyFont="1" applyAlignment="1">
      <alignment horizontal="left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19" fillId="12" borderId="3" xfId="0" applyFont="1" applyFill="1" applyBorder="1" applyAlignment="1">
      <alignment wrapText="1"/>
    </xf>
    <xf numFmtId="0" fontId="19" fillId="12" borderId="3" xfId="0" applyFont="1" applyFill="1" applyBorder="1" applyAlignment="1">
      <alignment horizontal="right" wrapText="1"/>
    </xf>
    <xf numFmtId="0" fontId="19" fillId="14" borderId="0" xfId="0" applyFont="1" applyFill="1"/>
    <xf numFmtId="0" fontId="0" fillId="14" borderId="0" xfId="0" applyFill="1" applyAlignment="1">
      <alignment horizontal="right"/>
    </xf>
    <xf numFmtId="0" fontId="0" fillId="14" borderId="0" xfId="0" applyFill="1"/>
    <xf numFmtId="0" fontId="19" fillId="14" borderId="0" xfId="0" applyFont="1" applyFill="1" applyAlignment="1">
      <alignment horizontal="right"/>
    </xf>
    <xf numFmtId="0" fontId="19" fillId="14" borderId="5" xfId="0" applyFont="1" applyFill="1" applyBorder="1"/>
    <xf numFmtId="0" fontId="19" fillId="14" borderId="5" xfId="0" applyFont="1" applyFill="1" applyBorder="1" applyAlignment="1">
      <alignment horizontal="right"/>
    </xf>
    <xf numFmtId="0" fontId="19" fillId="12" borderId="4" xfId="0" applyFont="1" applyFill="1" applyBorder="1" applyAlignment="1">
      <alignment horizontal="right"/>
    </xf>
    <xf numFmtId="0" fontId="19" fillId="12" borderId="0" xfId="0" applyFont="1" applyFill="1"/>
    <xf numFmtId="0" fontId="19" fillId="12" borderId="3" xfId="0" applyFont="1" applyFill="1" applyBorder="1"/>
    <xf numFmtId="0" fontId="0" fillId="0" borderId="0" xfId="0" applyNumberFormat="1"/>
    <xf numFmtId="0" fontId="0" fillId="14" borderId="0" xfId="0" applyNumberFormat="1" applyFill="1"/>
    <xf numFmtId="0" fontId="0" fillId="14" borderId="0" xfId="0" applyFill="1" applyAlignment="1">
      <alignment horizontal="left"/>
    </xf>
    <xf numFmtId="9" fontId="0" fillId="14" borderId="0" xfId="4" applyFont="1" applyFill="1"/>
    <xf numFmtId="0" fontId="19" fillId="14" borderId="0" xfId="0" applyNumberFormat="1" applyFont="1" applyFill="1"/>
    <xf numFmtId="0" fontId="19" fillId="12" borderId="3" xfId="0" applyFont="1" applyFill="1" applyBorder="1" applyAlignment="1">
      <alignment horizontal="right"/>
    </xf>
    <xf numFmtId="0" fontId="19" fillId="12" borderId="3" xfId="0" applyFont="1" applyFill="1" applyBorder="1" applyAlignment="1">
      <alignment horizontal="left"/>
    </xf>
  </cellXfs>
  <cellStyles count="5">
    <cellStyle name="Bad" xfId="2" builtinId="27"/>
    <cellStyle name="Good" xfId="1" builtinId="26"/>
    <cellStyle name="Normal" xfId="0" builtinId="0"/>
    <cellStyle name="Normal 2" xfId="3" xr:uid="{FAF945F3-8850-4373-B193-25ACCB7E390E}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5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8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4.xml"/><Relationship Id="rId25" Type="http://schemas.openxmlformats.org/officeDocument/2006/relationships/pivotCacheDefinition" Target="pivotCache/pivotCacheDefinition12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3.xml"/><Relationship Id="rId20" Type="http://schemas.openxmlformats.org/officeDocument/2006/relationships/pivotCacheDefinition" Target="pivotCache/pivotCacheDefinition7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pivotCacheDefinition" Target="pivotCache/pivotCacheDefinition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2.xml"/><Relationship Id="rId23" Type="http://schemas.openxmlformats.org/officeDocument/2006/relationships/pivotCacheDefinition" Target="pivotCache/pivotCacheDefinition10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Relationship Id="rId22" Type="http://schemas.openxmlformats.org/officeDocument/2006/relationships/pivotCacheDefinition" Target="pivotCache/pivotCacheDefinition9.xml"/><Relationship Id="rId27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[041_PivotsAndCharts.xlsx]PointOfBirth_pctPUP!PivotTable2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PointOfBirth_pctPUP!$G$22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PointOfBirth_pctPUP!$F$23:$F$34</c:f>
              <c:strCache>
                <c:ptCount val="11"/>
                <c:pt idx="0">
                  <c:v>0.00</c:v>
                </c:pt>
                <c:pt idx="1">
                  <c:v>0.10</c:v>
                </c:pt>
                <c:pt idx="2">
                  <c:v>0.20</c:v>
                </c:pt>
                <c:pt idx="3">
                  <c:v>0.30</c:v>
                </c:pt>
                <c:pt idx="4">
                  <c:v>0.40</c:v>
                </c:pt>
                <c:pt idx="5">
                  <c:v>0.50</c:v>
                </c:pt>
                <c:pt idx="6">
                  <c:v>0.60</c:v>
                </c:pt>
                <c:pt idx="7">
                  <c:v>0.70</c:v>
                </c:pt>
                <c:pt idx="8">
                  <c:v>0.80</c:v>
                </c:pt>
                <c:pt idx="9">
                  <c:v>0.90</c:v>
                </c:pt>
                <c:pt idx="10">
                  <c:v>1.00</c:v>
                </c:pt>
              </c:strCache>
            </c:strRef>
          </c:cat>
          <c:val>
            <c:numRef>
              <c:f>PointOfBirth_pctPUP!$G$23:$G$34</c:f>
              <c:numCache>
                <c:formatCode>General</c:formatCode>
                <c:ptCount val="11"/>
                <c:pt idx="0">
                  <c:v>78</c:v>
                </c:pt>
                <c:pt idx="1">
                  <c:v>22</c:v>
                </c:pt>
                <c:pt idx="2">
                  <c:v>7</c:v>
                </c:pt>
                <c:pt idx="3">
                  <c:v>9</c:v>
                </c:pt>
                <c:pt idx="4">
                  <c:v>6</c:v>
                </c:pt>
                <c:pt idx="5">
                  <c:v>5</c:v>
                </c:pt>
                <c:pt idx="6">
                  <c:v>6</c:v>
                </c:pt>
                <c:pt idx="7">
                  <c:v>6</c:v>
                </c:pt>
                <c:pt idx="8">
                  <c:v>7</c:v>
                </c:pt>
                <c:pt idx="9">
                  <c:v>3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8C-4CC7-B272-C2929D5E37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3973040"/>
        <c:axId val="432632000"/>
      </c:barChart>
      <c:catAx>
        <c:axId val="533973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632000"/>
        <c:crosses val="autoZero"/>
        <c:auto val="1"/>
        <c:lblAlgn val="ctr"/>
        <c:lblOffset val="100"/>
        <c:noMultiLvlLbl val="0"/>
      </c:catAx>
      <c:valAx>
        <c:axId val="43263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973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[041_PivotsAndCharts.xlsx]birthVol!PivotTable1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birthVol!$B$3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birthVol!$A$4:$A$14</c:f>
              <c:strCache>
                <c:ptCount val="10"/>
                <c:pt idx="0">
                  <c:v>0-0.1</c:v>
                </c:pt>
                <c:pt idx="1">
                  <c:v>0.1-0.2</c:v>
                </c:pt>
                <c:pt idx="2">
                  <c:v>0.2-0.3</c:v>
                </c:pt>
                <c:pt idx="3">
                  <c:v>0.3-0.4</c:v>
                </c:pt>
                <c:pt idx="4">
                  <c:v>0.4-0.5</c:v>
                </c:pt>
                <c:pt idx="5">
                  <c:v>0.5-0.6</c:v>
                </c:pt>
                <c:pt idx="6">
                  <c:v>0.6-0.7</c:v>
                </c:pt>
                <c:pt idx="7">
                  <c:v>0.7-0.8</c:v>
                </c:pt>
                <c:pt idx="8">
                  <c:v>0.8-0.9</c:v>
                </c:pt>
                <c:pt idx="9">
                  <c:v>0.9-1</c:v>
                </c:pt>
              </c:strCache>
            </c:strRef>
          </c:cat>
          <c:val>
            <c:numRef>
              <c:f>birthVol!$B$4:$B$14</c:f>
              <c:numCache>
                <c:formatCode>General</c:formatCode>
                <c:ptCount val="10"/>
                <c:pt idx="0">
                  <c:v>6</c:v>
                </c:pt>
                <c:pt idx="1">
                  <c:v>4</c:v>
                </c:pt>
                <c:pt idx="2">
                  <c:v>9</c:v>
                </c:pt>
                <c:pt idx="3">
                  <c:v>12</c:v>
                </c:pt>
                <c:pt idx="4">
                  <c:v>9</c:v>
                </c:pt>
                <c:pt idx="5">
                  <c:v>10</c:v>
                </c:pt>
                <c:pt idx="6">
                  <c:v>13</c:v>
                </c:pt>
                <c:pt idx="7">
                  <c:v>16</c:v>
                </c:pt>
                <c:pt idx="8">
                  <c:v>10</c:v>
                </c:pt>
                <c:pt idx="9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31-417E-B50F-D21051AED7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3493856"/>
        <c:axId val="1462515600"/>
      </c:barChart>
      <c:catAx>
        <c:axId val="1353493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515600"/>
        <c:crosses val="autoZero"/>
        <c:auto val="1"/>
        <c:lblAlgn val="ctr"/>
        <c:lblOffset val="100"/>
        <c:noMultiLvlLbl val="0"/>
      </c:catAx>
      <c:valAx>
        <c:axId val="14625156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3493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[041_PivotsAndCharts.xlsx]PointTopBand_pctPUP!PivotTable2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Histogram of Point of Top Band (% PUP)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PointTopBand_pctPUP!$B$3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PointTopBand_pctPUP!$A$4:$A$14</c:f>
              <c:strCache>
                <c:ptCount val="10"/>
                <c:pt idx="0">
                  <c:v>0-0.1</c:v>
                </c:pt>
                <c:pt idx="1">
                  <c:v>0.1-0.2</c:v>
                </c:pt>
                <c:pt idx="2">
                  <c:v>0.2-0.3</c:v>
                </c:pt>
                <c:pt idx="3">
                  <c:v>0.3-0.4</c:v>
                </c:pt>
                <c:pt idx="4">
                  <c:v>0.4-0.5</c:v>
                </c:pt>
                <c:pt idx="5">
                  <c:v>0.5-0.6</c:v>
                </c:pt>
                <c:pt idx="6">
                  <c:v>0.6-0.7</c:v>
                </c:pt>
                <c:pt idx="7">
                  <c:v>0.7-0.8</c:v>
                </c:pt>
                <c:pt idx="8">
                  <c:v>0.8-0.9</c:v>
                </c:pt>
                <c:pt idx="9">
                  <c:v>0.9-1</c:v>
                </c:pt>
              </c:strCache>
            </c:strRef>
          </c:cat>
          <c:val>
            <c:numRef>
              <c:f>PointTopBand_pctPUP!$B$4:$B$14</c:f>
              <c:numCache>
                <c:formatCode>General</c:formatCode>
                <c:ptCount val="10"/>
                <c:pt idx="0">
                  <c:v>42</c:v>
                </c:pt>
                <c:pt idx="1">
                  <c:v>17</c:v>
                </c:pt>
                <c:pt idx="2">
                  <c:v>8</c:v>
                </c:pt>
                <c:pt idx="3">
                  <c:v>8</c:v>
                </c:pt>
                <c:pt idx="4">
                  <c:v>9</c:v>
                </c:pt>
                <c:pt idx="5">
                  <c:v>11</c:v>
                </c:pt>
                <c:pt idx="6">
                  <c:v>7</c:v>
                </c:pt>
                <c:pt idx="7">
                  <c:v>17</c:v>
                </c:pt>
                <c:pt idx="8">
                  <c:v>16</c:v>
                </c:pt>
                <c:pt idx="9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DC-4126-B94A-B86D65D79E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50232991"/>
        <c:axId val="1461260959"/>
      </c:barChart>
      <c:catAx>
        <c:axId val="1650232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1260959"/>
        <c:crosses val="autoZero"/>
        <c:auto val="1"/>
        <c:lblAlgn val="ctr"/>
        <c:lblOffset val="100"/>
        <c:noMultiLvlLbl val="0"/>
      </c:catAx>
      <c:valAx>
        <c:axId val="14612609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2329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Histogram of Interval_BirthToTopBand (%PUP)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'IntlB-To-Top'!$F$3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'IntlB-To-Top'!$E$4:$E$15</c:f>
              <c:strCache>
                <c:ptCount val="12"/>
                <c:pt idx="0">
                  <c:v>0</c:v>
                </c:pt>
                <c:pt idx="1">
                  <c:v>(0-0.1]</c:v>
                </c:pt>
                <c:pt idx="2">
                  <c:v>[0.1-0.2)</c:v>
                </c:pt>
                <c:pt idx="3">
                  <c:v>[0.2-0.3)</c:v>
                </c:pt>
                <c:pt idx="4">
                  <c:v>[0.3-0.4)</c:v>
                </c:pt>
                <c:pt idx="5">
                  <c:v>[0.4-0.5)</c:v>
                </c:pt>
                <c:pt idx="6">
                  <c:v>[0.5-0.6)</c:v>
                </c:pt>
                <c:pt idx="7">
                  <c:v>[0.6-0.7)</c:v>
                </c:pt>
                <c:pt idx="8">
                  <c:v>[0.7-0.8)</c:v>
                </c:pt>
                <c:pt idx="9">
                  <c:v>[0.8-0.9)</c:v>
                </c:pt>
                <c:pt idx="10">
                  <c:v>[0.9-1)</c:v>
                </c:pt>
                <c:pt idx="11">
                  <c:v>1</c:v>
                </c:pt>
              </c:strCache>
            </c:strRef>
          </c:cat>
          <c:val>
            <c:numRef>
              <c:f>'IntlB-To-Top'!$F$4:$F$15</c:f>
              <c:numCache>
                <c:formatCode>General</c:formatCode>
                <c:ptCount val="12"/>
                <c:pt idx="0">
                  <c:v>62</c:v>
                </c:pt>
                <c:pt idx="1">
                  <c:v>26</c:v>
                </c:pt>
                <c:pt idx="2">
                  <c:v>14</c:v>
                </c:pt>
                <c:pt idx="3">
                  <c:v>8</c:v>
                </c:pt>
                <c:pt idx="4">
                  <c:v>9</c:v>
                </c:pt>
                <c:pt idx="5">
                  <c:v>7</c:v>
                </c:pt>
                <c:pt idx="6">
                  <c:v>5</c:v>
                </c:pt>
                <c:pt idx="7">
                  <c:v>2</c:v>
                </c:pt>
                <c:pt idx="8">
                  <c:v>9</c:v>
                </c:pt>
                <c:pt idx="9">
                  <c:v>2</c:v>
                </c:pt>
                <c:pt idx="10">
                  <c:v>4</c:v>
                </c:pt>
                <c:pt idx="1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38-4925-805F-1FA0B67147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2447664"/>
        <c:axId val="432750560"/>
      </c:barChart>
      <c:catAx>
        <c:axId val="432447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750560"/>
        <c:crosses val="autoZero"/>
        <c:auto val="1"/>
        <c:lblAlgn val="ctr"/>
        <c:lblOffset val="100"/>
        <c:noMultiLvlLbl val="0"/>
      </c:catAx>
      <c:valAx>
        <c:axId val="4327505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447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[041_PivotsAndCharts.xlsx]IntlTop-End!PivotTable4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'IntlTop-End'!$B$3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'IntlTop-End'!$A$4:$A$14</c:f>
              <c:strCache>
                <c:ptCount val="10"/>
                <c:pt idx="0">
                  <c:v>0-0.1</c:v>
                </c:pt>
                <c:pt idx="1">
                  <c:v>0.1-0.2</c:v>
                </c:pt>
                <c:pt idx="2">
                  <c:v>0.2-0.3</c:v>
                </c:pt>
                <c:pt idx="3">
                  <c:v>0.3-0.4</c:v>
                </c:pt>
                <c:pt idx="4">
                  <c:v>0.4-0.5</c:v>
                </c:pt>
                <c:pt idx="5">
                  <c:v>0.5-0.6</c:v>
                </c:pt>
                <c:pt idx="6">
                  <c:v>0.6-0.7</c:v>
                </c:pt>
                <c:pt idx="7">
                  <c:v>0.7-0.8</c:v>
                </c:pt>
                <c:pt idx="8">
                  <c:v>0.8-0.9</c:v>
                </c:pt>
                <c:pt idx="9">
                  <c:v>0.9-1</c:v>
                </c:pt>
              </c:strCache>
            </c:strRef>
          </c:cat>
          <c:val>
            <c:numRef>
              <c:f>'IntlTop-End'!$B$4:$B$14</c:f>
              <c:numCache>
                <c:formatCode>General</c:formatCode>
                <c:ptCount val="10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8</c:v>
                </c:pt>
                <c:pt idx="4">
                  <c:v>10</c:v>
                </c:pt>
                <c:pt idx="5">
                  <c:v>10</c:v>
                </c:pt>
                <c:pt idx="6">
                  <c:v>8</c:v>
                </c:pt>
                <c:pt idx="7">
                  <c:v>7</c:v>
                </c:pt>
                <c:pt idx="8">
                  <c:v>18</c:v>
                </c:pt>
                <c:pt idx="9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B1-49D3-8689-755F766934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3979072"/>
        <c:axId val="765092336"/>
      </c:barChart>
      <c:catAx>
        <c:axId val="533979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092336"/>
        <c:crosses val="autoZero"/>
        <c:auto val="1"/>
        <c:lblAlgn val="ctr"/>
        <c:lblOffset val="100"/>
        <c:noMultiLvlLbl val="0"/>
      </c:catAx>
      <c:valAx>
        <c:axId val="76509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979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Growth Months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Gmonths!$D$4:$D$19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13</c:v>
                </c:pt>
                <c:pt idx="11">
                  <c:v>14</c:v>
                </c:pt>
                <c:pt idx="12">
                  <c:v>17</c:v>
                </c:pt>
                <c:pt idx="13">
                  <c:v>26</c:v>
                </c:pt>
                <c:pt idx="14">
                  <c:v>43</c:v>
                </c:pt>
                <c:pt idx="15">
                  <c:v>51</c:v>
                </c:pt>
              </c:numCache>
            </c:numRef>
          </c:xVal>
          <c:yVal>
            <c:numRef>
              <c:f>Gmonths!$E$4:$E$19</c:f>
              <c:numCache>
                <c:formatCode>General</c:formatCode>
                <c:ptCount val="16"/>
                <c:pt idx="0">
                  <c:v>98</c:v>
                </c:pt>
                <c:pt idx="1">
                  <c:v>17</c:v>
                </c:pt>
                <c:pt idx="2">
                  <c:v>5</c:v>
                </c:pt>
                <c:pt idx="3">
                  <c:v>6</c:v>
                </c:pt>
                <c:pt idx="4">
                  <c:v>6</c:v>
                </c:pt>
                <c:pt idx="5">
                  <c:v>4</c:v>
                </c:pt>
                <c:pt idx="6">
                  <c:v>3</c:v>
                </c:pt>
                <c:pt idx="7">
                  <c:v>3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80-4FD5-8D2B-6BA43C74AA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6310832"/>
        <c:axId val="765082736"/>
      </c:scatterChart>
      <c:valAx>
        <c:axId val="766310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082736"/>
        <c:crosses val="autoZero"/>
        <c:crossBetween val="midCat"/>
      </c:valAx>
      <c:valAx>
        <c:axId val="76508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310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0</xdr:row>
      <xdr:rowOff>33337</xdr:rowOff>
    </xdr:from>
    <xdr:to>
      <xdr:col>10</xdr:col>
      <xdr:colOff>161925</xdr:colOff>
      <xdr:row>17</xdr:row>
      <xdr:rowOff>23812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EFF8996-A72F-313F-1E35-015ACCF21B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</xdr:colOff>
      <xdr:row>1</xdr:row>
      <xdr:rowOff>157162</xdr:rowOff>
    </xdr:from>
    <xdr:to>
      <xdr:col>10</xdr:col>
      <xdr:colOff>85725</xdr:colOff>
      <xdr:row>18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225D31-C576-ECAC-E01B-38901E9D7F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333374</xdr:colOff>
      <xdr:row>2</xdr:row>
      <xdr:rowOff>14287</xdr:rowOff>
    </xdr:from>
    <xdr:to>
      <xdr:col>11</xdr:col>
      <xdr:colOff>200025</xdr:colOff>
      <xdr:row>23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95F4B3-C4C7-96A2-A589-44DD787BA5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309562</xdr:colOff>
      <xdr:row>1</xdr:row>
      <xdr:rowOff>42861</xdr:rowOff>
    </xdr:from>
    <xdr:to>
      <xdr:col>14</xdr:col>
      <xdr:colOff>590550</xdr:colOff>
      <xdr:row>19</xdr:row>
      <xdr:rowOff>123824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F45BD3-F288-63E0-6741-9131DEAF4E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538162</xdr:colOff>
      <xdr:row>0</xdr:row>
      <xdr:rowOff>0</xdr:rowOff>
    </xdr:from>
    <xdr:to>
      <xdr:col>10</xdr:col>
      <xdr:colOff>233362</xdr:colOff>
      <xdr:row>16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662C57-9A7D-6363-7A60-D1219EFE33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433387</xdr:colOff>
      <xdr:row>2</xdr:row>
      <xdr:rowOff>147637</xdr:rowOff>
    </xdr:from>
    <xdr:to>
      <xdr:col>13</xdr:col>
      <xdr:colOff>128587</xdr:colOff>
      <xdr:row>19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1F81D7-9AD4-EE59-7EE2-F669303A24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82550</xdr:colOff>
      <xdr:row>0</xdr:row>
      <xdr:rowOff>9525</xdr:rowOff>
    </xdr:from>
    <xdr:to>
      <xdr:col>20</xdr:col>
      <xdr:colOff>205154</xdr:colOff>
      <xdr:row>4</xdr:row>
      <xdr:rowOff>190500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08A1266-353D-4216-B666-931A97F1645B}"/>
            </a:ext>
          </a:extLst>
        </xdr:cNvPr>
        <xdr:cNvSpPr txBox="1"/>
      </xdr:nvSpPr>
      <xdr:spPr>
        <a:xfrm>
          <a:off x="12093575" y="9525"/>
          <a:ext cx="4999404" cy="1581150"/>
        </a:xfrm>
        <a:prstGeom prst="rect">
          <a:avLst/>
        </a:prstGeom>
        <a:ln/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We have defined patterns with respect</a:t>
          </a:r>
          <a:r>
            <a:rPr lang="en-US" sz="1100" baseline="0"/>
            <a:t> to the underlined attributes</a:t>
          </a:r>
        </a:p>
        <a:p>
          <a:r>
            <a:rPr lang="en-US" sz="1100" baseline="0"/>
            <a:t>We sort by these attributes (TopP, IntlTop, Birthp, AMonths) for the frozen half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/>
            <a:t>and by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(TopP, Birthp, IntlTop, AMonths) for the nonfrozen half</a:t>
          </a:r>
          <a:endParaRPr lang="en-US">
            <a:effectLst/>
          </a:endParaRPr>
        </a:p>
        <a:p>
          <a:endParaRPr lang="en-US" sz="1100" baseline="0"/>
        </a:p>
        <a:p>
          <a:r>
            <a:rPr lang="en-US" sz="1100" baseline="0"/>
            <a:t>If a pattern holds a single area wrt its definition it is </a:t>
          </a:r>
          <a:r>
            <a:rPr lang="en-US" sz="1100" u="sng" baseline="0"/>
            <a:t>cohesive</a:t>
          </a:r>
        </a:p>
        <a:p>
          <a:r>
            <a:rPr lang="en-US" sz="1100" baseline="0"/>
            <a:t>If no-one else is inside the pattern's area it is also </a:t>
          </a:r>
          <a:r>
            <a:rPr lang="en-US" sz="1100" u="sng" baseline="0"/>
            <a:t>well-separated </a:t>
          </a:r>
          <a:r>
            <a:rPr lang="en-US" sz="1100" baseline="0"/>
            <a:t>from the rest.</a:t>
          </a:r>
        </a:p>
        <a:p>
          <a:endParaRPr lang="en-US" sz="1100"/>
        </a:p>
        <a:p>
          <a:r>
            <a:rPr lang="en-US" sz="1100"/>
            <a:t>We depict defining values in </a:t>
          </a:r>
          <a:r>
            <a:rPr lang="en-US" sz="1100" b="1"/>
            <a:t>bold</a:t>
          </a:r>
        </a:p>
      </xdr:txBody>
    </xdr:sp>
    <xdr:clientData/>
  </xdr:twoCellAnchor>
  <xdr:twoCellAnchor>
    <xdr:from>
      <xdr:col>12</xdr:col>
      <xdr:colOff>504825</xdr:colOff>
      <xdr:row>5</xdr:row>
      <xdr:rowOff>171450</xdr:rowOff>
    </xdr:from>
    <xdr:to>
      <xdr:col>16</xdr:col>
      <xdr:colOff>266700</xdr:colOff>
      <xdr:row>12</xdr:row>
      <xdr:rowOff>57150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A421096F-1404-4FD7-AF03-9DB9B8689FBB}"/>
            </a:ext>
          </a:extLst>
        </xdr:cNvPr>
        <xdr:cNvSpPr txBox="1"/>
      </xdr:nvSpPr>
      <xdr:spPr>
        <a:xfrm>
          <a:off x="12515850" y="1771650"/>
          <a:ext cx="2200275" cy="12858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u="sng"/>
            <a:t>Flatliners (23)</a:t>
          </a:r>
        </a:p>
        <a:p>
          <a:r>
            <a:rPr lang="en-US" sz="1100"/>
            <a:t>- cohesive</a:t>
          </a:r>
        </a:p>
        <a:p>
          <a:r>
            <a:rPr lang="en-US" sz="1100"/>
            <a:t>- well-separated</a:t>
          </a:r>
        </a:p>
      </xdr:txBody>
    </xdr:sp>
    <xdr:clientData/>
  </xdr:twoCellAnchor>
  <xdr:twoCellAnchor>
    <xdr:from>
      <xdr:col>12</xdr:col>
      <xdr:colOff>409575</xdr:colOff>
      <xdr:row>24</xdr:row>
      <xdr:rowOff>123825</xdr:rowOff>
    </xdr:from>
    <xdr:to>
      <xdr:col>16</xdr:col>
      <xdr:colOff>171450</xdr:colOff>
      <xdr:row>31</xdr:row>
      <xdr:rowOff>9525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DD07B03C-59A9-4FFE-9097-082493F318EE}"/>
            </a:ext>
          </a:extLst>
        </xdr:cNvPr>
        <xdr:cNvSpPr txBox="1"/>
      </xdr:nvSpPr>
      <xdr:spPr>
        <a:xfrm>
          <a:off x="12420600" y="5524500"/>
          <a:ext cx="2200275" cy="12858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u="sng"/>
            <a:t>RadicalSign (41)</a:t>
          </a:r>
        </a:p>
        <a:p>
          <a:r>
            <a:rPr lang="en-US" sz="1100"/>
            <a:t>- cohesive</a:t>
          </a:r>
        </a:p>
        <a:p>
          <a:r>
            <a:rPr lang="en-US" sz="1100"/>
            <a:t>- well-separated</a:t>
          </a:r>
        </a:p>
      </xdr:txBody>
    </xdr:sp>
    <xdr:clientData/>
  </xdr:twoCellAnchor>
  <xdr:twoCellAnchor>
    <xdr:from>
      <xdr:col>13</xdr:col>
      <xdr:colOff>0</xdr:colOff>
      <xdr:row>66</xdr:row>
      <xdr:rowOff>0</xdr:rowOff>
    </xdr:from>
    <xdr:to>
      <xdr:col>16</xdr:col>
      <xdr:colOff>371475</xdr:colOff>
      <xdr:row>72</xdr:row>
      <xdr:rowOff>85725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FCA421DC-F39A-40AF-AE8D-62D4BABAF7AD}"/>
            </a:ext>
          </a:extLst>
        </xdr:cNvPr>
        <xdr:cNvSpPr txBox="1"/>
      </xdr:nvSpPr>
      <xdr:spPr>
        <a:xfrm>
          <a:off x="12620625" y="13801725"/>
          <a:ext cx="2200275" cy="12858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u="sng"/>
            <a:t>Sigmoid (19)</a:t>
          </a:r>
        </a:p>
        <a:p>
          <a:r>
            <a:rPr lang="en-US" sz="1100"/>
            <a:t>- alm. cohesive: 2 exceptions</a:t>
          </a:r>
        </a:p>
        <a:p>
          <a:r>
            <a:rPr lang="en-US" sz="1100"/>
            <a:t>- well-separated</a:t>
          </a:r>
        </a:p>
      </xdr:txBody>
    </xdr:sp>
    <xdr:clientData/>
  </xdr:twoCellAnchor>
  <xdr:twoCellAnchor>
    <xdr:from>
      <xdr:col>12</xdr:col>
      <xdr:colOff>590136</xdr:colOff>
      <xdr:row>120</xdr:row>
      <xdr:rowOff>13115</xdr:rowOff>
    </xdr:from>
    <xdr:to>
      <xdr:col>16</xdr:col>
      <xdr:colOff>358361</xdr:colOff>
      <xdr:row>126</xdr:row>
      <xdr:rowOff>131970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ECD97E80-9885-455B-8E9F-59354C46AB99}"/>
            </a:ext>
          </a:extLst>
        </xdr:cNvPr>
        <xdr:cNvSpPr txBox="1"/>
      </xdr:nvSpPr>
      <xdr:spPr>
        <a:xfrm>
          <a:off x="12601161" y="24578090"/>
          <a:ext cx="2206625" cy="128090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u="sng"/>
            <a:t>Late Riser (14)</a:t>
          </a:r>
        </a:p>
        <a:p>
          <a:r>
            <a:rPr lang="en-US" sz="1100"/>
            <a:t>- alm. cohesive: 1 exception</a:t>
          </a:r>
        </a:p>
        <a:p>
          <a:r>
            <a:rPr lang="en-US" sz="1100"/>
            <a:t>- well-separated</a:t>
          </a:r>
        </a:p>
      </xdr:txBody>
    </xdr:sp>
    <xdr:clientData/>
  </xdr:twoCellAnchor>
  <xdr:twoCellAnchor>
    <xdr:from>
      <xdr:col>12</xdr:col>
      <xdr:colOff>554934</xdr:colOff>
      <xdr:row>93</xdr:row>
      <xdr:rowOff>16566</xdr:rowOff>
    </xdr:from>
    <xdr:to>
      <xdr:col>16</xdr:col>
      <xdr:colOff>313496</xdr:colOff>
      <xdr:row>99</xdr:row>
      <xdr:rowOff>102291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493113C2-679C-4924-84AC-E3C2B2DDCF02}"/>
            </a:ext>
          </a:extLst>
        </xdr:cNvPr>
        <xdr:cNvSpPr txBox="1"/>
      </xdr:nvSpPr>
      <xdr:spPr>
        <a:xfrm>
          <a:off x="12565959" y="19218966"/>
          <a:ext cx="2196962" cy="12858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u="sng"/>
            <a:t>Smoking</a:t>
          </a:r>
          <a:r>
            <a:rPr lang="en-US" sz="1100" b="0" u="sng" baseline="0"/>
            <a:t> Funnel</a:t>
          </a:r>
          <a:r>
            <a:rPr lang="en-US" sz="1100" b="0" u="sng"/>
            <a:t> (07)</a:t>
          </a:r>
        </a:p>
        <a:p>
          <a:r>
            <a:rPr lang="en-US" sz="1100"/>
            <a:t>- cohesive</a:t>
          </a:r>
        </a:p>
        <a:p>
          <a:r>
            <a:rPr lang="en-US" sz="1100"/>
            <a:t>- well-separated</a:t>
          </a:r>
        </a:p>
        <a:p>
          <a:endParaRPr lang="en-US" sz="1100"/>
        </a:p>
        <a:p>
          <a:r>
            <a:rPr lang="en-US" sz="1100"/>
            <a:t>(in fact, the #active months is redundant)</a:t>
          </a:r>
        </a:p>
      </xdr:txBody>
    </xdr:sp>
    <xdr:clientData/>
  </xdr:twoCellAnchor>
  <xdr:twoCellAnchor>
    <xdr:from>
      <xdr:col>12</xdr:col>
      <xdr:colOff>430006</xdr:colOff>
      <xdr:row>139</xdr:row>
      <xdr:rowOff>120097</xdr:rowOff>
    </xdr:from>
    <xdr:to>
      <xdr:col>18</xdr:col>
      <xdr:colOff>17256</xdr:colOff>
      <xdr:row>146</xdr:row>
      <xdr:rowOff>7040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F1C65EAF-3558-42DD-83FF-6B6B12D3A323}"/>
            </a:ext>
          </a:extLst>
        </xdr:cNvPr>
        <xdr:cNvSpPr txBox="1"/>
      </xdr:nvSpPr>
      <xdr:spPr>
        <a:xfrm>
          <a:off x="12441031" y="28447447"/>
          <a:ext cx="3244850" cy="128711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u="sng"/>
            <a:t>Siesta (10)</a:t>
          </a:r>
        </a:p>
        <a:p>
          <a:r>
            <a:rPr lang="en-US" sz="1100"/>
            <a:t>- alm. cohesive: 3 exceptions</a:t>
          </a:r>
        </a:p>
        <a:p>
          <a:r>
            <a:rPr lang="en-US" sz="1100"/>
            <a:t>   (one long dur and 2 active months = 4)</a:t>
          </a:r>
        </a:p>
        <a:p>
          <a:r>
            <a:rPr lang="en-US" sz="1100"/>
            <a:t>- well-separated if growth months are taken into consideration</a:t>
          </a:r>
        </a:p>
      </xdr:txBody>
    </xdr:sp>
    <xdr:clientData/>
  </xdr:twoCellAnchor>
  <xdr:twoCellAnchor>
    <xdr:from>
      <xdr:col>12</xdr:col>
      <xdr:colOff>612913</xdr:colOff>
      <xdr:row>85</xdr:row>
      <xdr:rowOff>0</xdr:rowOff>
    </xdr:from>
    <xdr:to>
      <xdr:col>16</xdr:col>
      <xdr:colOff>371475</xdr:colOff>
      <xdr:row>91</xdr:row>
      <xdr:rowOff>85724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6F3C1AF2-907F-4DE9-8C7F-E1B337107371}"/>
            </a:ext>
          </a:extLst>
        </xdr:cNvPr>
        <xdr:cNvSpPr txBox="1"/>
      </xdr:nvSpPr>
      <xdr:spPr>
        <a:xfrm>
          <a:off x="12623938" y="17602200"/>
          <a:ext cx="2196962" cy="12858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u="sng"/>
            <a:t>Quantum Steps and</a:t>
          </a:r>
          <a:r>
            <a:rPr lang="en-US" sz="1100" b="0" u="sng" baseline="0"/>
            <a:t> Regularly Curated</a:t>
          </a:r>
          <a:endParaRPr lang="en-US" sz="1100" b="0" u="sng"/>
        </a:p>
        <a:p>
          <a:r>
            <a:rPr lang="en-US" sz="1100"/>
            <a:t>- well-separated only if growth months are taken into consideration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10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0.xml"/></Relationships>
</file>

<file path=xl/pivotCache/_rels/pivotCacheDefinition1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1.xml"/></Relationships>
</file>

<file path=xl/pivotCache/_rels/pivotCacheDefinition1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2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_rels/pivotCacheDefinition9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vassil" refreshedDate="45163.615248958333" createdVersion="8" refreshedVersion="8" minRefreshableVersion="3" recordCount="151" xr:uid="{2E104AB3-D78E-4BF1-9D2A-97ACDD71FDD7}">
  <cacheSource type="worksheet">
    <worksheetSource ref="F1:F152" sheet="rawData"/>
  </cacheSource>
  <cacheFields count="1">
    <cacheField name="PointOfTopBand_pctPUP" numFmtId="2">
      <sharedItems containsSemiMixedTypes="0" containsString="0" containsNumber="1" minValue="0" maxValue="1" count="115">
        <n v="0"/>
        <n v="0.2"/>
        <n v="2.6315789473684199E-2"/>
        <n v="6.6666666666666596E-2"/>
        <n v="6.4516129032257993E-2"/>
        <n v="2.94117647058823E-2"/>
        <n v="5.7142857142857099E-2"/>
        <n v="0.24"/>
        <n v="1.6129032258064498E-2"/>
        <n v="2.8571428571428501E-2"/>
        <n v="4.8780487804878002E-2"/>
        <n v="0.148148148148148"/>
        <n v="4.54545454545454E-2"/>
        <n v="0.10416666666666601"/>
        <n v="0.06"/>
        <n v="0.14285714285714199"/>
        <n v="3.8461538461538401E-2"/>
        <n v="2.1739130434782601E-2"/>
        <n v="7.1428571428571397E-2"/>
        <n v="5.2631578947368397E-2"/>
        <n v="6.0606060606060601E-2"/>
        <n v="2.27272727272727E-2"/>
        <n v="4.7619047619047603E-2"/>
        <n v="2.3809523809523801E-2"/>
        <n v="0.19642857142857101"/>
        <n v="0.169811320754716"/>
        <n v="0.13888888888888801"/>
        <n v="0.16666666666666599"/>
        <n v="0.116279069767441"/>
        <n v="0.125"/>
        <n v="0.221052631578947"/>
        <n v="0.20754716981131999"/>
        <n v="9.3023255813953404E-2"/>
        <n v="0.1875"/>
        <n v="0.19696969696969599"/>
        <n v="0.19047619047618999"/>
        <n v="0.152542372881355"/>
        <n v="0.15"/>
        <n v="0.25"/>
        <n v="0.146341463414634"/>
        <n v="0.44444444444444398"/>
        <n v="0.74"/>
        <n v="0.70967741935483797"/>
        <n v="0.31578947368421001"/>
        <n v="0.60714285714285698"/>
        <n v="0.33333333333333298"/>
        <n v="0.38"/>
        <n v="0.5"/>
        <n v="0.4375"/>
        <n v="0.62903225806451601"/>
        <n v="0.734375"/>
        <n v="0.625"/>
        <n v="0.28000000000000003"/>
        <n v="0.265306122448979"/>
        <n v="0.63207547169811296"/>
        <n v="0.52500000000000002"/>
        <n v="0.45833333333333298"/>
        <n v="0.7"/>
        <n v="0.80327868852458995"/>
        <n v="0.87878787878787801"/>
        <n v="0.76744186046511598"/>
        <n v="0.92500000000000004"/>
        <n v="0.86746987951807197"/>
        <n v="0.86"/>
        <n v="1"/>
        <n v="0.80434782608695599"/>
        <n v="0.89285714285714202"/>
        <n v="0.95652173913043403"/>
        <n v="0.80740740740740702"/>
        <n v="0.98484848484848397"/>
        <n v="0.28571428571428498"/>
        <n v="0.32291666666666602"/>
        <n v="0.53846153846153799"/>
        <n v="0.41379310344827502"/>
        <n v="0.35135135135135098"/>
        <n v="0.3125"/>
        <n v="0.546875"/>
        <n v="0.46875"/>
        <n v="0.51515151515151503"/>
        <n v="0.55000000000000004"/>
        <n v="0.51851851851851805"/>
        <n v="0.434782608695652"/>
        <n v="0.73333333333333295"/>
        <n v="0.56129032258064504"/>
        <n v="0.75"/>
        <n v="0.707317073170731"/>
        <n v="0.85714285714285698"/>
        <n v="0.80952380952380898"/>
        <n v="0.77586206896551702"/>
        <n v="0.83673469387755095"/>
        <n v="0.84210526315789402"/>
        <n v="0.30952380952380898"/>
        <n v="0.452380952380952"/>
        <n v="0.723577235772357"/>
        <n v="0.58823529411764697"/>
        <n v="0.75675675675675602"/>
        <n v="0.86956521739130399"/>
        <n v="0.79166666666666596"/>
        <n v="0.88157894736842102"/>
        <n v="0.78723404255319096"/>
        <n v="0.78205128205128205"/>
        <n v="0.76422764227642204"/>
        <n v="0.95454545454545403"/>
        <n v="0.92307692307692302"/>
        <n v="0.94318181818181801"/>
        <n v="0.53731343283582"/>
        <n v="0.49090909090909002"/>
        <n v="0.51968503937007804"/>
        <n v="0.68067226890756305"/>
        <n v="0.80357142857142805"/>
        <n v="0.95833333333333304"/>
        <n v="0.78260869565217395"/>
        <n v="0.93103448275862"/>
        <n v="0.89090909090908998"/>
        <n v="0.93055555555555503"/>
      </sharedItems>
      <fieldGroup base="0">
        <rangePr startNum="0" endNum="1" groupInterval="0.1"/>
        <groupItems count="12">
          <s v="&lt;0"/>
          <s v="0-0.1"/>
          <s v="0.1-0.2"/>
          <s v="0.2-0.3"/>
          <s v="0.3-0.4"/>
          <s v="0.4-0.5"/>
          <s v="0.5-0.6"/>
          <s v="0.6-0.7"/>
          <s v="0.7-0.8"/>
          <s v="0.8-0.9"/>
          <s v="0.9-1"/>
          <s v="&gt;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vassil" refreshedDate="45179.820571296295" createdVersion="8" refreshedVersion="8" minRefreshableVersion="3" recordCount="151" xr:uid="{92470B47-CFFA-4D5F-965F-2BE4ACC011F8}">
  <cacheSource type="worksheet">
    <worksheetSource ref="AB1:AD152" sheet="rawData"/>
  </cacheSource>
  <cacheFields count="3">
    <cacheField name="MEGAPATTERN" numFmtId="0">
      <sharedItems count="3">
        <s v="1_BeQuickOrBeDead"/>
        <s v="2_StairwayToHeaven"/>
        <s v="3_ScaredToFallAsleepAgain"/>
      </sharedItems>
    </cacheField>
    <cacheField name="PATTERN" numFmtId="0">
      <sharedItems count="8">
        <s v="11_FlatLiner"/>
        <s v="12_RadicalSign"/>
        <s v="13_Sigmoid"/>
        <s v="14_LateRiser"/>
        <s v="21_QuantumSteps"/>
        <s v="22_RegularlyCurated"/>
        <s v="31_SmokingFunnel"/>
        <s v="32_Siesta"/>
      </sharedItems>
    </cacheField>
    <cacheField name="PRJ-COP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vassil" refreshedDate="45310.575234953707" createdVersion="8" refreshedVersion="8" minRefreshableVersion="3" recordCount="151" xr:uid="{99A0DD28-0491-46D8-83BC-9F19699F394C}">
  <cacheSource type="worksheet">
    <worksheetSource ref="A1:L152" sheet="cohesion-separability"/>
  </cacheSource>
  <cacheFields count="12">
    <cacheField name="MEGAPATTERN" numFmtId="0">
      <sharedItems/>
    </cacheField>
    <cacheField name="PATTERN" numFmtId="0">
      <sharedItems count="8">
        <s v="11_FlatLiner"/>
        <s v="12_RadicalSign"/>
        <s v="13_Sigmoid"/>
        <s v="21_QuantumSteps"/>
        <s v="22_RegularlyCurated"/>
        <s v="31_SmokingFunnel"/>
        <s v="14_LateRiser"/>
        <s v="32_Siesta"/>
      </sharedItems>
    </cacheField>
    <cacheField name="ProjectName" numFmtId="0">
      <sharedItems/>
    </cacheField>
    <cacheField name="BirthVolClass" numFmtId="0">
      <sharedItems/>
    </cacheField>
    <cacheField name="hasSingleVault" numFmtId="0">
      <sharedItems/>
    </cacheField>
    <cacheField name="BirthTimingClass" numFmtId="0">
      <sharedItems count="4">
        <s v="0_V0"/>
        <s v="1_early"/>
        <s v="2_middle"/>
        <s v="3_late"/>
      </sharedItems>
    </cacheField>
    <cacheField name="PointTopBandClass" numFmtId="0">
      <sharedItems count="4">
        <s v="0_V0"/>
        <s v="1_early"/>
        <s v="2_middle"/>
        <s v="3_late"/>
      </sharedItems>
    </cacheField>
    <cacheField name="IntervalBirth-To-TopBClass" numFmtId="0">
      <sharedItems count="5">
        <s v="0_Zero"/>
        <s v="1_soon"/>
        <s v="2_fair"/>
        <s v="3_long"/>
        <s v="4_vlong"/>
      </sharedItems>
    </cacheField>
    <cacheField name="IntervalTopB-To-EndClass" numFmtId="0">
      <sharedItems/>
    </cacheField>
    <cacheField name="GrowthMonthsWithChange" numFmtId="0">
      <sharedItems containsSemiMixedTypes="0" containsString="0" containsNumber="1" containsInteger="1" minValue="0" maxValue="51" count="16">
        <n v="0"/>
        <n v="1"/>
        <n v="2"/>
        <n v="5"/>
        <n v="3"/>
        <n v="14"/>
        <n v="4"/>
        <n v="6"/>
        <n v="7"/>
        <n v="17"/>
        <n v="51"/>
        <n v="8"/>
        <n v="9"/>
        <n v="26"/>
        <n v="13"/>
        <n v="43"/>
      </sharedItems>
      <fieldGroup base="9">
        <rangePr startNum="0" endNum="51" groupInterval="4"/>
        <groupItems count="15">
          <s v="&lt;0"/>
          <s v="0-3"/>
          <s v="4-7"/>
          <s v="8-11"/>
          <s v="12-15"/>
          <s v="16-19"/>
          <s v="20-23"/>
          <s v="24-27"/>
          <s v="28-31"/>
          <s v="32-35"/>
          <s v="36-39"/>
          <s v="40-43"/>
          <s v="44-47"/>
          <s v="48-51"/>
          <s v="&gt;52"/>
        </groupItems>
      </fieldGroup>
    </cacheField>
    <cacheField name="activePctGrowthClass" numFmtId="0">
      <sharedItems/>
    </cacheField>
    <cacheField name="actvivePctPUPClas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vassil" refreshedDate="45310.587940625002" createdVersion="8" refreshedVersion="8" minRefreshableVersion="3" recordCount="151" xr:uid="{014DBBD6-26C4-433A-B621-86D3BF2A3F66}">
  <cacheSource type="worksheet">
    <worksheetSource ref="B1:AC152" sheet="rawData"/>
  </cacheSource>
  <cacheFields count="28">
    <cacheField name="PointOfBirth_pctPUP" numFmtId="2">
      <sharedItems containsSemiMixedTypes="0" containsString="0" containsNumber="1" minValue="0" maxValue="1"/>
    </cacheField>
    <cacheField name="pointOfBith_month" numFmtId="1">
      <sharedItems containsSemiMixedTypes="0" containsString="0" containsNumber="1" containsInteger="1" minValue="0" maxValue="181" count="43">
        <n v="0"/>
        <n v="6"/>
        <n v="1"/>
        <n v="4"/>
        <n v="2"/>
        <n v="12"/>
        <n v="3"/>
        <n v="5"/>
        <n v="9"/>
        <n v="8"/>
        <n v="7"/>
        <n v="17"/>
        <n v="20"/>
        <n v="37"/>
        <n v="44"/>
        <n v="18"/>
        <n v="34"/>
        <n v="16"/>
        <n v="19"/>
        <n v="13"/>
        <n v="39"/>
        <n v="47"/>
        <n v="11"/>
        <n v="66"/>
        <n v="21"/>
        <n v="46"/>
        <n v="98"/>
        <n v="29"/>
        <n v="72"/>
        <n v="43"/>
        <n v="25"/>
        <n v="22"/>
        <n v="101"/>
        <n v="181"/>
        <n v="26"/>
        <n v="10"/>
        <n v="45"/>
        <n v="31"/>
        <n v="23"/>
        <n v="15"/>
        <n v="14"/>
        <n v="38"/>
        <n v="58"/>
      </sharedItems>
      <fieldGroup base="1">
        <rangePr autoStart="0" startNum="-5" endNum="181" groupInterval="6"/>
        <groupItems count="33">
          <s v="&lt;-5"/>
          <s v="-5-0"/>
          <s v="1-6"/>
          <s v="7-12"/>
          <s v="13-18"/>
          <s v="19-24"/>
          <s v="25-30"/>
          <s v="31-36"/>
          <s v="37-42"/>
          <s v="43-48"/>
          <s v="49-54"/>
          <s v="55-60"/>
          <s v="61-66"/>
          <s v="67-72"/>
          <s v="73-78"/>
          <s v="79-84"/>
          <s v="85-90"/>
          <s v="91-96"/>
          <s v="97-102"/>
          <s v="103-108"/>
          <s v="109-114"/>
          <s v="115-120"/>
          <s v="121-126"/>
          <s v="127-132"/>
          <s v="133-138"/>
          <s v="139-144"/>
          <s v="145-150"/>
          <s v="151-156"/>
          <s v="157-162"/>
          <s v="163-168"/>
          <s v="169-174"/>
          <s v="175-181"/>
          <s v="&gt;181"/>
        </groupItems>
      </fieldGroup>
    </cacheField>
    <cacheField name="PointOFBirth_pctSchEvoTotal" numFmtId="2">
      <sharedItems containsSemiMixedTypes="0" containsString="0" containsNumber="1" minValue="1.7361111111111101E-2" maxValue="1"/>
    </cacheField>
    <cacheField name="PointOfTopBand_month" numFmtId="0">
      <sharedItems containsSemiMixedTypes="0" containsString="0" containsNumber="1" containsInteger="1" minValue="0" maxValue="195"/>
    </cacheField>
    <cacheField name="PointOfTopBand_pctPUP" numFmtId="2">
      <sharedItems containsSemiMixedTypes="0" containsString="0" containsNumber="1" minValue="0" maxValue="1"/>
    </cacheField>
    <cacheField name="Interval_BirthToTopBand_PctPUP" numFmtId="2">
      <sharedItems containsSemiMixedTypes="0" containsString="0" containsNumber="1" minValue="0" maxValue="1"/>
    </cacheField>
    <cacheField name="Interval_BirthToTopBand_Months" numFmtId="0">
      <sharedItems containsSemiMixedTypes="0" containsString="0" containsNumber="1" containsInteger="1" minValue="0" maxValue="94"/>
    </cacheField>
    <cacheField name="Interval_TopBandEnd_PctPUP" numFmtId="2">
      <sharedItems containsSemiMixedTypes="0" containsString="0" containsNumber="1" minValue="0" maxValue="1"/>
    </cacheField>
    <cacheField name="Interval_TopBandEnd_months" numFmtId="0">
      <sharedItems containsSemiMixedTypes="0" containsString="0" containsNumber="1" containsInteger="1" minValue="0" maxValue="87"/>
    </cacheField>
    <cacheField name="pctPrjActivityAtV0" numFmtId="2">
      <sharedItems containsSemiMixedTypes="0" containsString="0" containsNumber="1" minValue="0" maxValue="0.995203836930455"/>
    </cacheField>
    <cacheField name="labelPrjActivityAtV0" numFmtId="0">
      <sharedItems/>
    </cacheField>
    <cacheField name="monthOfReachingTopBandCumPrjActivity" numFmtId="0">
      <sharedItems containsSemiMixedTypes="0" containsString="0" containsNumber="1" containsInteger="1" minValue="0" maxValue="182"/>
    </cacheField>
    <cacheField name="timeProgressAtPrjTopBand" numFmtId="2">
      <sharedItems containsSemiMixedTypes="0" containsString="0" containsNumber="1" minValue="0" maxValue="1"/>
    </cacheField>
    <cacheField name="hasTailAtPrjTopBand" numFmtId="0">
      <sharedItems/>
    </cacheField>
    <cacheField name="GrowthMonthsWithChange" numFmtId="0">
      <sharedItems containsSemiMixedTypes="0" containsString="0" containsNumber="1" containsInteger="1" minValue="0" maxValue="51"/>
    </cacheField>
    <cacheField name="GrowthMonthsWithoutChange" numFmtId="0">
      <sharedItems containsSemiMixedTypes="0" containsString="0" containsNumber="1" containsInteger="1" minValue="0" maxValue="80"/>
    </cacheField>
    <cacheField name="pctActiveGrowthMonthsOverGrowth" numFmtId="2">
      <sharedItems containsSemiMixedTypes="0" containsString="0" containsNumber="1" minValue="0" maxValue="1"/>
    </cacheField>
    <cacheField name="pctActiveGrowthMonthsOverPUP" numFmtId="2">
      <sharedItems containsSemiMixedTypes="0" containsString="0" containsNumber="1" minValue="0" maxValue="0.48863636363636298"/>
    </cacheField>
    <cacheField name="SchemaBirthTimingClass" numFmtId="0">
      <sharedItems/>
    </cacheField>
    <cacheField name="SchmeaBirthVolClass" numFmtId="0">
      <sharedItems/>
    </cacheField>
    <cacheField name="PointTopBandClass" numFmtId="0">
      <sharedItems/>
    </cacheField>
    <cacheField name="IntervalBirth-To-TopBClass" numFmtId="0">
      <sharedItems/>
    </cacheField>
    <cacheField name="IntervalTopB-To-EndClass" numFmtId="0">
      <sharedItems/>
    </cacheField>
    <cacheField name="activePctGrowthClass" numFmtId="0">
      <sharedItems/>
    </cacheField>
    <cacheField name="activePctPUP" numFmtId="0">
      <sharedItems/>
    </cacheField>
    <cacheField name="hasSingleVault" numFmtId="0">
      <sharedItems/>
    </cacheField>
    <cacheField name="MEGAPATTERN" numFmtId="0">
      <sharedItems/>
    </cacheField>
    <cacheField name="PATTERN" numFmtId="0">
      <sharedItems count="8">
        <s v="11_FlatLiner"/>
        <s v="12_RadicalSign"/>
        <s v="13_Sigmoid"/>
        <s v="14_LateRiser"/>
        <s v="21_QuantumSteps"/>
        <s v="22_RegularlyCurated"/>
        <s v="31_SmokingFunnel"/>
        <s v="32_Siest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vassil" refreshedDate="45163.61629027778" createdVersion="8" refreshedVersion="8" minRefreshableVersion="3" recordCount="151" xr:uid="{2F040A06-0C33-4977-AC73-F4BC90FFFD1B}">
  <cacheSource type="worksheet">
    <worksheetSource ref="B1:B152" sheet="rawData"/>
  </cacheSource>
  <cacheFields count="1">
    <cacheField name="PointOfBirth_pctPUP" numFmtId="2">
      <sharedItems containsSemiMixedTypes="0" containsString="0" containsNumber="1" minValue="0" maxValue="1" count="88">
        <n v="0"/>
        <n v="0.2"/>
        <n v="2.6315789473684199E-2"/>
        <n v="6.6666666666666596E-2"/>
        <n v="6.4516129032257993E-2"/>
        <n v="2.94117647058823E-2"/>
        <n v="5.7142857142857099E-2"/>
        <n v="0.24"/>
        <n v="1.6129032258064498E-2"/>
        <n v="2.8571428571428501E-2"/>
        <n v="4.8780487804878002E-2"/>
        <n v="0.148148148148148"/>
        <n v="4.54545454545454E-2"/>
        <n v="0.10416666666666601"/>
        <n v="0.06"/>
        <n v="0.14285714285714199"/>
        <n v="0.160714285714285"/>
        <n v="0.15094339622641501"/>
        <n v="0.11111111111111099"/>
        <n v="0.14583333333333301"/>
        <n v="3.4883720930232502E-2"/>
        <n v="0.1"/>
        <n v="0.17894736842105199"/>
        <n v="0.169811320754716"/>
        <n v="4.6511627906976702E-2"/>
        <n v="2.3809523809523801E-2"/>
        <n v="0.44444444444444398"/>
        <n v="0.74"/>
        <n v="0.70967741935483797"/>
        <n v="0.31578947368421001"/>
        <n v="0.60714285714285698"/>
        <n v="0.33333333333333298"/>
        <n v="0.38"/>
        <n v="0.5"/>
        <n v="0.4375"/>
        <n v="0.62903225806451601"/>
        <n v="0.734375"/>
        <n v="0.625"/>
        <n v="0.22448979591836701"/>
        <n v="0.62264150943396201"/>
        <n v="0.54761904761904701"/>
        <n v="0.63333333333333297"/>
        <n v="0.80327868852458995"/>
        <n v="0.87878787878787801"/>
        <n v="0.76744186046511598"/>
        <n v="0.92500000000000004"/>
        <n v="0.86746987951807197"/>
        <n v="0.86"/>
        <n v="1"/>
        <n v="0.80434782608695599"/>
        <n v="0.89285714285714202"/>
        <n v="0.95652173913043403"/>
        <n v="0.74814814814814801"/>
        <n v="0.91414141414141403"/>
        <n v="0.19230769230769201"/>
        <n v="6.8965517241379296E-2"/>
        <n v="0.108108108108108"/>
        <n v="0.1875"/>
        <n v="2.0833333333333301E-2"/>
        <n v="0.05"/>
        <n v="4.3478260869565202E-2"/>
        <n v="0.14193548387096699"/>
        <n v="0.15625"/>
        <n v="0.31707317073170699"/>
        <n v="0.66666666666666596"/>
        <n v="0.71428571428571397"/>
        <n v="9.5238095238095205E-2"/>
        <n v="0.38793103448275801"/>
        <n v="0.32653061224489699"/>
        <n v="0.42105263157894701"/>
        <n v="7.9365079365079309E-3"/>
        <n v="5.8823529411764698E-2"/>
        <n v="0.52702702702702697"/>
        <n v="0.15217391304347799"/>
        <n v="0.144736842105263"/>
        <n v="0.30851063829787201"/>
        <n v="0.39743589743589702"/>
        <n v="3.8461538461538401E-2"/>
        <n v="0.18181818181818099"/>
        <n v="0.34328358208955201"/>
        <n v="0.27777777777777701"/>
        <n v="0.25454545454545402"/>
        <n v="0.483870967741935"/>
        <n v="0.29921259842519599"/>
        <n v="0.48739495798319299"/>
        <n v="8.9285714285714204E-2"/>
        <n v="1.8181818181818101E-2"/>
        <n v="0.1527777777777770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vassil" refreshedDate="45163.738246643516" createdVersion="8" refreshedVersion="8" minRefreshableVersion="3" recordCount="88" xr:uid="{C62EC554-CB11-44BF-B11E-7316D95A4864}">
  <cacheSource type="worksheet">
    <worksheetSource ref="N2:O90" sheet="PointOfBirth_pctPUP"/>
  </cacheSource>
  <cacheFields count="2">
    <cacheField name="count" numFmtId="0">
      <sharedItems containsSemiMixedTypes="0" containsString="0" containsNumber="1" containsInteger="1" minValue="1" maxValue="52"/>
    </cacheField>
    <cacheField name="range" numFmtId="2">
      <sharedItems containsSemiMixedTypes="0" containsString="0" containsNumber="1" minValue="0" maxValue="1" count="11">
        <n v="0"/>
        <n v="0.1"/>
        <n v="0.2"/>
        <n v="0.30000000000000004"/>
        <n v="0.4"/>
        <n v="0.5"/>
        <n v="0.60000000000000009"/>
        <n v="0.70000000000000007"/>
        <n v="0.8"/>
        <n v="0.9"/>
        <n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vassil" refreshedDate="45163.744606828703" createdVersion="8" refreshedVersion="8" minRefreshableVersion="3" recordCount="151" xr:uid="{6F108E48-BB32-459E-A4E5-D580FF017316}">
  <cacheSource type="worksheet">
    <worksheetSource ref="G1:G152" sheet="rawData"/>
  </cacheSource>
  <cacheFields count="1">
    <cacheField name="Interval_BirthToTopBand_PctPUP" numFmtId="2">
      <sharedItems containsSemiMixedTypes="0" containsString="0" containsNumber="1" minValue="0" maxValue="1" count="83">
        <n v="0"/>
        <n v="3.8461538461538401E-2"/>
        <n v="2.1739130434782601E-2"/>
        <n v="7.1428571428571397E-2"/>
        <n v="5.2631578947368397E-2"/>
        <n v="6.0606060606060601E-2"/>
        <n v="2.27272727272727E-2"/>
        <n v="4.7619047619047603E-2"/>
        <n v="2.3809523809523801E-2"/>
        <n v="3.5714285714285698E-2"/>
        <n v="1.8867924528301799E-2"/>
        <n v="2.77777777777777E-2"/>
        <n v="2.0833333333333301E-2"/>
        <n v="8.1395348837209294E-2"/>
        <n v="2.4999999999999901E-2"/>
        <n v="4.2105263157894701E-2"/>
        <n v="3.7735849056603703E-2"/>
        <n v="4.6511627906976702E-2"/>
        <n v="0.1875"/>
        <n v="0.19696969696969599"/>
        <n v="0.19047619047618999"/>
        <n v="0.152542372881355"/>
        <n v="0.15"/>
        <n v="0.25"/>
        <n v="0.146341463414634"/>
        <n v="0.16666666666666599"/>
        <n v="0.04"/>
        <n v="4.08163265306122E-2"/>
        <n v="9.4339622641509396E-3"/>
        <n v="2.5000000000000001E-2"/>
        <n v="5.9523809523809403E-2"/>
        <n v="6.6666666666666596E-2"/>
        <n v="5.9259259259259303E-2"/>
        <n v="7.0707070707070704E-2"/>
        <n v="0.28571428571428498"/>
        <n v="0.32291666666666602"/>
        <n v="0.34615384615384598"/>
        <n v="0.34482758620689602"/>
        <n v="0.24324324324324301"/>
        <n v="0.125"/>
        <n v="0.29166666666666602"/>
        <n v="0.546875"/>
        <n v="0.46875"/>
        <n v="0.469696969696969"/>
        <n v="0.5"/>
        <n v="0.407407407407407"/>
        <n v="0.39130434782608597"/>
        <n v="0.62222222222222201"/>
        <n v="0.41935483870967699"/>
        <n v="0.59375"/>
        <n v="0.39024390243902402"/>
        <n v="0.33333333333333298"/>
        <n v="0.14285714285714199"/>
        <n v="0.71428571428571397"/>
        <n v="0.38793103448275801"/>
        <n v="0.51020408163265296"/>
        <n v="0.42105263157894701"/>
        <n v="0.30158730158730102"/>
        <n v="0.452380952380952"/>
        <n v="0.723577235772357"/>
        <n v="0.52941176470588203"/>
        <n v="0.22972972972972899"/>
        <n v="0.71739130434782605"/>
        <n v="0.64583333333333304"/>
        <n v="0.73684210526315697"/>
        <n v="0.47872340425531901"/>
        <n v="0.38461538461538403"/>
        <n v="0.76422764227642204"/>
        <n v="0.90909090909090895"/>
        <n v="0.88461538461538403"/>
        <n v="0.76136363636363602"/>
        <n v="0.194029850746268"/>
        <n v="0.236363636363636"/>
        <n v="0.225806451612903"/>
        <n v="0.220472440944881"/>
        <n v="0.19327731092436901"/>
        <n v="0.95833333333333304"/>
        <n v="1"/>
        <n v="0.78260869565217395"/>
        <n v="0.93103448275862"/>
        <n v="0.87272727272727202"/>
        <n v="0.77777777777777701"/>
        <n v="0.9714285714285709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vassil" refreshedDate="45163.774612615744" createdVersion="8" refreshedVersion="8" minRefreshableVersion="3" recordCount="151" xr:uid="{222967FE-510D-4369-AF29-920DD4E51C90}">
  <cacheSource type="worksheet">
    <worksheetSource ref="I1:I152" sheet="rawData"/>
  </cacheSource>
  <cacheFields count="1">
    <cacheField name="Interval_TopBandEnd_PctPUP" numFmtId="2">
      <sharedItems containsSemiMixedTypes="0" containsString="0" containsNumber="1" minValue="0" maxValue="1" count="115">
        <n v="1"/>
        <n v="0.8"/>
        <n v="0.97368421052631504"/>
        <n v="0.93333333333333302"/>
        <n v="0.93548387096774199"/>
        <n v="0.97058823529411697"/>
        <n v="0.94285714285714195"/>
        <n v="0.76"/>
        <n v="0.98387096774193505"/>
        <n v="0.97142857142857097"/>
        <n v="0.95121951219512102"/>
        <n v="0.85185185185185097"/>
        <n v="0.95454545454545403"/>
        <n v="0.89583333333333304"/>
        <n v="0.94"/>
        <n v="0.85714285714285698"/>
        <n v="0.96153846153846101"/>
        <n v="0.97826086956521696"/>
        <n v="0.92857142857142805"/>
        <n v="0.94736842105263097"/>
        <n v="0.939393939393939"/>
        <n v="0.97727272727272696"/>
        <n v="0.952380952380952"/>
        <n v="0.97619047619047605"/>
        <n v="0.80357142857142805"/>
        <n v="0.83018867924528295"/>
        <n v="0.86111111111111105"/>
        <n v="0.83333333333333304"/>
        <n v="0.88372093023255804"/>
        <n v="0.875"/>
        <n v="0.77894736842105206"/>
        <n v="0.79245283018867896"/>
        <n v="0.90697674418604601"/>
        <n v="0.8125"/>
        <n v="0.80303030303030298"/>
        <n v="0.80952380952380898"/>
        <n v="0.84745762711864403"/>
        <n v="0.85"/>
        <n v="0.75"/>
        <n v="0.85365853658536495"/>
        <n v="0.55555555555555503"/>
        <n v="0.26"/>
        <n v="0.29032258064516098"/>
        <n v="0.68421052631578905"/>
        <n v="0.39285714285714202"/>
        <n v="0.66666666666666596"/>
        <n v="0.62"/>
        <n v="0.5"/>
        <n v="0.5625"/>
        <n v="0.37096774193548299"/>
        <n v="0.265625"/>
        <n v="0.375"/>
        <n v="0.72"/>
        <n v="0.73469387755102"/>
        <n v="0.36792452830188599"/>
        <n v="0.47499999999999998"/>
        <n v="0.54166666666666596"/>
        <n v="0.3"/>
        <n v="0.196721311475409"/>
        <n v="0.12121212121212099"/>
        <n v="0.232558139534883"/>
        <n v="7.49999999999999E-2"/>
        <n v="0.132530120481927"/>
        <n v="0.14000000000000001"/>
        <n v="0"/>
        <n v="0.19565217391304299"/>
        <n v="0.107142857142857"/>
        <n v="4.3478260869565098E-2"/>
        <n v="0.19259259259259201"/>
        <n v="1.51515151515151E-2"/>
        <n v="0.71428571428571397"/>
        <n v="0.67708333333333304"/>
        <n v="0.46153846153846101"/>
        <n v="0.58620689655172398"/>
        <n v="0.64864864864864802"/>
        <n v="0.6875"/>
        <n v="0.453125"/>
        <n v="0.53125"/>
        <n v="0.48484848484848397"/>
        <n v="0.44999999999999901"/>
        <n v="0.48148148148148101"/>
        <n v="0.56521739130434701"/>
        <n v="0.266666666666666"/>
        <n v="0.43870967741935402"/>
        <n v="0.25"/>
        <n v="0.292682926829268"/>
        <n v="0.14285714285714199"/>
        <n v="0.19047619047618999"/>
        <n v="0.22413793103448201"/>
        <n v="0.163265306122448"/>
        <n v="0.157894736842105"/>
        <n v="0.69047619047619002"/>
        <n v="0.54761904761904701"/>
        <n v="0.276422764227642"/>
        <n v="0.41176470588235198"/>
        <n v="0.24324324324324301"/>
        <n v="0.13043478260869501"/>
        <n v="0.20833333333333301"/>
        <n v="0.118421052631578"/>
        <n v="0.21276595744680801"/>
        <n v="0.21794871794871701"/>
        <n v="0.23577235772357699"/>
        <n v="4.54545454545454E-2"/>
        <n v="7.6923076923076802E-2"/>
        <n v="5.6818181818181698E-2"/>
        <n v="0.462686567164179"/>
        <n v="0.50909090909090904"/>
        <n v="0.48031496062992102"/>
        <n v="0.31932773109243601"/>
        <n v="0.19642857142857101"/>
        <n v="4.1666666666666602E-2"/>
        <n v="0.217391304347826"/>
        <n v="6.8965517241379296E-2"/>
        <n v="0.109090909090909"/>
        <n v="6.9444444444444406E-2"/>
      </sharedItems>
      <fieldGroup base="0">
        <rangePr startNum="0" endNum="1" groupInterval="0.1"/>
        <groupItems count="12">
          <s v="&lt;0"/>
          <s v="0-0.1"/>
          <s v="0.1-0.2"/>
          <s v="0.2-0.3"/>
          <s v="0.3-0.4"/>
          <s v="0.4-0.5"/>
          <s v="0.5-0.6"/>
          <s v="0.6-0.7"/>
          <s v="0.7-0.8"/>
          <s v="0.8-0.9"/>
          <s v="0.9-1"/>
          <s v="&gt;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vassil" refreshedDate="45163.775574768515" createdVersion="8" refreshedVersion="8" minRefreshableVersion="3" recordCount="151" xr:uid="{5CBDBAFF-A66B-49DC-ACAB-5B96EB1DC5EF}">
  <cacheSource type="worksheet">
    <worksheetSource ref="P1:P152" sheet="rawData"/>
  </cacheSource>
  <cacheFields count="1">
    <cacheField name="GrowthMonthsWithChange" numFmtId="0">
      <sharedItems containsSemiMixedTypes="0" containsString="0" containsNumber="1" containsInteger="1" minValue="0" maxValue="51" count="16">
        <n v="0"/>
        <n v="1"/>
        <n v="2"/>
        <n v="5"/>
        <n v="3"/>
        <n v="14"/>
        <n v="17"/>
        <n v="51"/>
        <n v="7"/>
        <n v="8"/>
        <n v="4"/>
        <n v="9"/>
        <n v="26"/>
        <n v="6"/>
        <n v="13"/>
        <n v="4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vassil" refreshedDate="45163.778559722225" createdVersion="8" refreshedVersion="8" minRefreshableVersion="3" recordCount="151" xr:uid="{AE04C364-ED0C-4A27-A02C-C7A6DA2F4B05}">
  <cacheSource type="worksheet">
    <worksheetSource ref="R1:R152" sheet="rawData"/>
  </cacheSource>
  <cacheFields count="1">
    <cacheField name="pctActiveGrowthMonthsOverGrowth" numFmtId="2">
      <sharedItems containsSemiMixedTypes="0" containsString="0" containsNumber="1" minValue="0" maxValue="1" count="39">
        <n v="0"/>
        <n v="0.33333333333333298"/>
        <n v="1"/>
        <n v="0.125"/>
        <n v="0.2"/>
        <n v="0.4"/>
        <n v="0.16666666666666599"/>
        <n v="0.25"/>
        <n v="0.38461538461538403"/>
        <n v="0.11111111111111099"/>
        <n v="0.66666666666666596"/>
        <n v="0.23076923076923"/>
        <n v="0.14285714285714199"/>
        <n v="5.5555555555555497E-2"/>
        <n v="0.10344827586206801"/>
        <n v="8.3333333333333301E-2"/>
        <n v="0.42857142857142799"/>
        <n v="0.37837837837837801"/>
        <n v="0.45945945945945899"/>
        <n v="0.57954545454545403"/>
        <n v="0.875"/>
        <n v="0.5"/>
        <n v="0.3"/>
        <n v="0.472727272727272"/>
        <n v="0.13636363636363599"/>
        <n v="0.24137931034482701"/>
        <n v="0.13978494623655899"/>
        <n v="0.26315789473684198"/>
        <n v="0.65151515151515105"/>
        <n v="0.41666666666666602"/>
        <n v="0.22222222222222199"/>
        <n v="0.31818181818181801"/>
        <n v="2.1276595744680799E-2"/>
        <n v="5.8823529411764698E-2"/>
        <n v="3.8461538461538401E-2"/>
        <n v="0.115384615384615"/>
        <n v="6.3829787234042507E-2"/>
        <n v="7.2727272727272696E-2"/>
        <n v="0.12121212121212099"/>
      </sharedItems>
      <fieldGroup base="0">
        <rangePr startNum="0" endNum="1" groupInterval="0.1"/>
        <groupItems count="12">
          <s v="&lt;0"/>
          <s v="0-0.1"/>
          <s v="0.1-0.2"/>
          <s v="0.2-0.3"/>
          <s v="0.3-0.4"/>
          <s v="0.4-0.5"/>
          <s v="0.5-0.6"/>
          <s v="0.6-0.7"/>
          <s v="0.7-0.8"/>
          <s v="0.8-0.9"/>
          <s v="0.9-1"/>
          <s v="&gt;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vassil" refreshedDate="45163.779309606478" createdVersion="8" refreshedVersion="8" minRefreshableVersion="3" recordCount="151" xr:uid="{00BD90F6-75BD-45CD-95F4-261C6F95ED7F}">
  <cacheSource type="worksheet">
    <worksheetSource ref="S1:S152" sheet="rawData"/>
  </cacheSource>
  <cacheFields count="1">
    <cacheField name="pctActiveGrowthMonthsOverPUP" numFmtId="2">
      <sharedItems containsSemiMixedTypes="0" containsString="0" containsNumber="1" minValue="0" maxValue="0.48863636363636298" count="51">
        <n v="0"/>
        <n v="1.0526315789473601E-2"/>
        <n v="1.8867924528301799E-2"/>
        <n v="2.3255813953488299E-2"/>
        <n v="4.7619047619047603E-2"/>
        <n v="1.6949152542372801E-2"/>
        <n v="2.5000000000000001E-2"/>
        <n v="4.54545454545454E-2"/>
        <n v="4.8780487804878002E-2"/>
        <n v="0.125"/>
        <n v="2.3809523809523801E-2"/>
        <n v="2.04081632653061E-2"/>
        <n v="1.1904761904761901E-2"/>
        <n v="3.3333333333333298E-2"/>
        <n v="2.52525252525252E-2"/>
        <n v="3.4482758620689599E-2"/>
        <n v="2.7027027027027001E-2"/>
        <n v="6.25E-2"/>
        <n v="3.125E-2"/>
        <n v="7.3170731707316999E-2"/>
        <n v="7.1428571428571397E-2"/>
        <n v="4.08163265306122E-2"/>
        <n v="0.157894736842105"/>
        <n v="0.11111111111111099"/>
        <n v="0.202380952380952"/>
        <n v="0.41463414634146301"/>
        <n v="0.41176470588235198"/>
        <n v="0.108108108108108"/>
        <n v="8.6956521739130405E-2"/>
        <n v="0.1875"/>
        <n v="0.34210526315789402"/>
        <n v="6.3829787234042507E-2"/>
        <n v="8.9743589743589702E-2"/>
        <n v="0.105691056910569"/>
        <n v="0.22727272727272699"/>
        <n v="0.17307692307692299"/>
        <n v="0.48863636363636298"/>
        <n v="0.1"/>
        <n v="5.9701492537313397E-2"/>
        <n v="7.4074074074074001E-2"/>
        <n v="9.0909090909090898E-2"/>
        <n v="0.19354838709677399"/>
        <n v="4.7244094488188899E-2"/>
        <n v="5.8823529411764698E-2"/>
        <n v="2.0833333333333301E-2"/>
        <n v="4.3478260869565202E-2"/>
        <n v="3.7037037037037E-2"/>
        <n v="0.10344827586206801"/>
        <n v="5.4545454545454501E-2"/>
        <n v="5.5555555555555497E-2"/>
        <n v="0.114285714285714"/>
      </sharedItems>
      <fieldGroup base="0">
        <rangePr autoEnd="0" startNum="0" endNum="0.48863636363636298" groupInterval="0.1"/>
        <groupItems count="7">
          <s v="&lt;0"/>
          <s v="0-0.1"/>
          <s v="0.1-0.2"/>
          <s v="0.2-0.3"/>
          <s v="0.3-0.4"/>
          <s v="0.4-0.5"/>
          <s v="&gt;0.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vassil" refreshedDate="45163.792902199071" createdVersion="8" refreshedVersion="8" minRefreshableVersion="3" recordCount="151" xr:uid="{88559A86-0953-4B8B-9E1E-786BC8E3882F}">
  <cacheSource type="worksheet">
    <worksheetSource ref="D1:D152" sheet="rawData"/>
  </cacheSource>
  <cacheFields count="1">
    <cacheField name="PointOFBirth_pctSchEvoTotal" numFmtId="2">
      <sharedItems containsSemiMixedTypes="0" containsString="0" containsNumber="1" minValue="1.7361111111111101E-2" maxValue="1" count="108">
        <n v="0.98591549295774605"/>
        <n v="0.97619047619047605"/>
        <n v="1"/>
        <n v="0.92105263157894701"/>
        <n v="0.96666666666666601"/>
        <n v="0.93333333333333302"/>
        <n v="0.90625"/>
        <n v="0.92045454545454497"/>
        <n v="0.98449612403100695"/>
        <n v="0.9"/>
        <n v="0.92222222222222205"/>
        <n v="0.952380952380952"/>
        <n v="0.95934959349593496"/>
        <n v="0.90384615384615297"/>
        <n v="0.92"/>
        <n v="0.96538461538461495"/>
        <n v="0.91666666666666596"/>
        <n v="0.48148148148148101"/>
        <n v="0.63"/>
        <n v="0.78260869565217395"/>
        <n v="0.22222222222222199"/>
        <n v="0.67272727272727195"/>
        <n v="0.88524590163934402"/>
        <n v="0.62962962962962898"/>
        <n v="0.69230769230769196"/>
        <n v="0.31578947368421001"/>
        <n v="0.78431372549019596"/>
        <n v="0.64500000000000002"/>
        <n v="0.62790697674418605"/>
        <n v="0.88888888888888795"/>
        <n v="0.58974358974358898"/>
        <n v="0.31318681318681302"/>
        <n v="0.57446808510638303"/>
        <n v="0.76016499705362395"/>
        <n v="0.88636363636363602"/>
        <n v="0.72727272727272696"/>
        <n v="0.38"/>
        <n v="1.7361111111111101E-2"/>
        <n v="0.490566037735849"/>
        <n v="8.2949308755760301E-2"/>
        <n v="0.20588235294117599"/>
        <n v="0.28993288590603999"/>
        <n v="0.75"/>
        <n v="0.97402597402597402"/>
        <n v="0.78571428571428503"/>
        <n v="0.562130177514792"/>
        <n v="0.48590604026845602"/>
        <n v="0.74285714285714199"/>
        <n v="0.86956521739130399"/>
        <n v="0.85106382978723405"/>
        <n v="0.38888888888888801"/>
        <n v="0.99349240780910997"/>
        <n v="0.90422535211267596"/>
        <n v="0.92134831460674105"/>
        <n v="0.96296296296296202"/>
        <n v="0.90909090909090895"/>
        <n v="0.76923076923076905"/>
        <n v="0.65538461538461501"/>
        <n v="0.77777777777777701"/>
        <n v="0.83333333333333304"/>
        <n v="0.397923875432525"/>
        <n v="0.26874999999999999"/>
        <n v="0.53333333333333299"/>
        <n v="0.14705882352941099"/>
        <n v="0.84615384615384603"/>
        <n v="0.67647058823529405"/>
        <n v="0.6"/>
        <n v="0.7"/>
        <n v="0.76"/>
        <n v="0.8"/>
        <n v="0.79090909090909001"/>
        <n v="0.44675324675324601"/>
        <n v="0.78723404255319096"/>
        <n v="0.64705882352941102"/>
        <n v="0.214285714285714"/>
        <n v="0.14285714285714199"/>
        <n v="0.76470588235294101"/>
        <n v="0.25"/>
        <n v="0.12"/>
        <n v="0.57894736842105199"/>
        <n v="7.1704490584258804E-2"/>
        <n v="0.34982332155476997"/>
        <n v="0.40858505564387898"/>
        <n v="0.33183856502242098"/>
        <n v="0.224683544303797"/>
        <n v="0.30323846908733998"/>
        <n v="0.32258064516128998"/>
        <n v="0.351190476190476"/>
        <n v="0.52222222222222203"/>
        <n v="0.47692307692307601"/>
        <n v="9.5833333333333298E-2"/>
        <n v="4.4736842105263103E-2"/>
        <n v="8.8235294117646995E-2"/>
        <n v="0.58088235294117596"/>
        <n v="0.25345622119815597"/>
        <n v="0.67777777777777704"/>
        <n v="0.49399999999999999"/>
        <n v="0.73793103448275799"/>
        <n v="0.59510869565217395"/>
        <n v="0.45454545454545398"/>
        <n v="0.33333333333333298"/>
        <n v="0.80645161290322498"/>
        <n v="0.48571428571428499"/>
        <n v="0.5"/>
        <n v="0.26797385620914999"/>
        <n v="0.5625"/>
        <n v="0.62886597938144295"/>
        <n v="0.141809290953545"/>
      </sharedItems>
      <fieldGroup base="0">
        <rangePr autoStart="0" startNum="0" endNum="1" groupInterval="0.1"/>
        <groupItems count="12">
          <s v="&lt;0"/>
          <s v="0-0.1"/>
          <s v="0.1-0.2"/>
          <s v="0.2-0.3"/>
          <s v="0.3-0.4"/>
          <s v="0.4-0.5"/>
          <s v="0.5-0.6"/>
          <s v="0.6-0.7"/>
          <s v="0.7-0.8"/>
          <s v="0.8-0.9"/>
          <s v="0.9-1"/>
          <s v="&gt;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1"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23"/>
  </r>
  <r>
    <x v="24"/>
  </r>
  <r>
    <x v="25"/>
  </r>
  <r>
    <x v="26"/>
  </r>
  <r>
    <x v="27"/>
  </r>
  <r>
    <x v="28"/>
  </r>
  <r>
    <x v="29"/>
  </r>
  <r>
    <x v="30"/>
  </r>
  <r>
    <x v="31"/>
  </r>
  <r>
    <x v="32"/>
  </r>
  <r>
    <x v="33"/>
  </r>
  <r>
    <x v="34"/>
  </r>
  <r>
    <x v="35"/>
  </r>
  <r>
    <x v="36"/>
  </r>
  <r>
    <x v="37"/>
  </r>
  <r>
    <x v="38"/>
  </r>
  <r>
    <x v="39"/>
  </r>
  <r>
    <x v="37"/>
  </r>
  <r>
    <x v="35"/>
  </r>
  <r>
    <x v="40"/>
  </r>
  <r>
    <x v="41"/>
  </r>
  <r>
    <x v="42"/>
  </r>
  <r>
    <x v="43"/>
  </r>
  <r>
    <x v="44"/>
  </r>
  <r>
    <x v="45"/>
  </r>
  <r>
    <x v="46"/>
  </r>
  <r>
    <x v="47"/>
  </r>
  <r>
    <x v="48"/>
  </r>
  <r>
    <x v="49"/>
  </r>
  <r>
    <x v="50"/>
  </r>
  <r>
    <x v="51"/>
  </r>
  <r>
    <x v="52"/>
  </r>
  <r>
    <x v="53"/>
  </r>
  <r>
    <x v="54"/>
  </r>
  <r>
    <x v="55"/>
  </r>
  <r>
    <x v="56"/>
  </r>
  <r>
    <x v="44"/>
  </r>
  <r>
    <x v="57"/>
  </r>
  <r>
    <x v="58"/>
  </r>
  <r>
    <x v="59"/>
  </r>
  <r>
    <x v="60"/>
  </r>
  <r>
    <x v="61"/>
  </r>
  <r>
    <x v="62"/>
  </r>
  <r>
    <x v="63"/>
  </r>
  <r>
    <x v="64"/>
  </r>
  <r>
    <x v="64"/>
  </r>
  <r>
    <x v="65"/>
  </r>
  <r>
    <x v="66"/>
  </r>
  <r>
    <x v="62"/>
  </r>
  <r>
    <x v="67"/>
  </r>
  <r>
    <x v="68"/>
  </r>
  <r>
    <x v="69"/>
  </r>
  <r>
    <x v="70"/>
  </r>
  <r>
    <x v="71"/>
  </r>
  <r>
    <x v="72"/>
  </r>
  <r>
    <x v="73"/>
  </r>
  <r>
    <x v="74"/>
  </r>
  <r>
    <x v="75"/>
  </r>
  <r>
    <x v="75"/>
  </r>
  <r>
    <x v="76"/>
  </r>
  <r>
    <x v="77"/>
  </r>
  <r>
    <x v="78"/>
  </r>
  <r>
    <x v="79"/>
  </r>
  <r>
    <x v="80"/>
  </r>
  <r>
    <x v="81"/>
  </r>
  <r>
    <x v="82"/>
  </r>
  <r>
    <x v="83"/>
  </r>
  <r>
    <x v="84"/>
  </r>
  <r>
    <x v="85"/>
  </r>
  <r>
    <x v="64"/>
  </r>
  <r>
    <x v="86"/>
  </r>
  <r>
    <x v="87"/>
  </r>
  <r>
    <x v="88"/>
  </r>
  <r>
    <x v="89"/>
  </r>
  <r>
    <x v="90"/>
  </r>
  <r>
    <x v="91"/>
  </r>
  <r>
    <x v="92"/>
  </r>
  <r>
    <x v="93"/>
  </r>
  <r>
    <x v="94"/>
  </r>
  <r>
    <x v="95"/>
  </r>
  <r>
    <x v="96"/>
  </r>
  <r>
    <x v="97"/>
  </r>
  <r>
    <x v="98"/>
  </r>
  <r>
    <x v="99"/>
  </r>
  <r>
    <x v="100"/>
  </r>
  <r>
    <x v="101"/>
  </r>
  <r>
    <x v="102"/>
  </r>
  <r>
    <x v="103"/>
  </r>
  <r>
    <x v="104"/>
  </r>
  <r>
    <x v="51"/>
  </r>
  <r>
    <x v="105"/>
  </r>
  <r>
    <x v="40"/>
  </r>
  <r>
    <x v="106"/>
  </r>
  <r>
    <x v="42"/>
  </r>
  <r>
    <x v="107"/>
  </r>
  <r>
    <x v="108"/>
  </r>
  <r>
    <x v="109"/>
  </r>
  <r>
    <x v="110"/>
  </r>
  <r>
    <x v="64"/>
  </r>
  <r>
    <x v="64"/>
  </r>
  <r>
    <x v="111"/>
  </r>
  <r>
    <x v="64"/>
  </r>
  <r>
    <x v="112"/>
  </r>
  <r>
    <x v="113"/>
  </r>
  <r>
    <x v="114"/>
  </r>
  <r>
    <x v="64"/>
  </r>
</pivotCacheRecords>
</file>

<file path=xl/pivotCache/pivotCacheRecords10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1">
  <r>
    <x v="0"/>
    <x v="0"/>
    <s v="atomjump__loop-server"/>
  </r>
  <r>
    <x v="0"/>
    <x v="0"/>
    <s v="Attendly__maillist"/>
  </r>
  <r>
    <x v="0"/>
    <x v="0"/>
    <s v="bgentry__que-go"/>
  </r>
  <r>
    <x v="0"/>
    <x v="0"/>
    <s v="comforme__comforme"/>
  </r>
  <r>
    <x v="0"/>
    <x v="0"/>
    <s v="EricDepagne__Astrodb"/>
  </r>
  <r>
    <x v="0"/>
    <x v="0"/>
    <s v="etsy__mixer"/>
  </r>
  <r>
    <x v="0"/>
    <x v="0"/>
    <s v="fastpress__fastpress"/>
  </r>
  <r>
    <x v="0"/>
    <x v="0"/>
    <s v="georgringer__logging"/>
  </r>
  <r>
    <x v="0"/>
    <x v="0"/>
    <s v="joomlatools__joomla-platform-categories"/>
  </r>
  <r>
    <x v="0"/>
    <x v="0"/>
    <s v="joomlatools__joomla-platform-content"/>
  </r>
  <r>
    <x v="0"/>
    <x v="0"/>
    <s v="marmelab__comfygure"/>
  </r>
  <r>
    <x v="0"/>
    <x v="0"/>
    <s v="mozilla-services__go-bouncer"/>
  </r>
  <r>
    <x v="0"/>
    <x v="0"/>
    <s v="portrino__px_hybrid_auth"/>
  </r>
  <r>
    <x v="0"/>
    <x v="0"/>
    <s v="prooph__pdo-snapshot-store"/>
  </r>
  <r>
    <x v="0"/>
    <x v="0"/>
    <s v="protosam__hostcontrol"/>
  </r>
  <r>
    <x v="0"/>
    <x v="0"/>
    <s v="RichMercer__ContentMetadata"/>
  </r>
  <r>
    <x v="0"/>
    <x v="0"/>
    <s v="seatgeek__djjob"/>
  </r>
  <r>
    <x v="0"/>
    <x v="0"/>
    <s v="shouldbee__reserved-usernames"/>
  </r>
  <r>
    <x v="0"/>
    <x v="0"/>
    <s v="starbs__yeh"/>
  </r>
  <r>
    <x v="0"/>
    <x v="0"/>
    <s v="taskrabbit__empujar"/>
  </r>
  <r>
    <x v="0"/>
    <x v="0"/>
    <s v="UlricQin__beego-blog"/>
  </r>
  <r>
    <x v="0"/>
    <x v="0"/>
    <s v="voxpelli__node-connect-pg-simple"/>
  </r>
  <r>
    <x v="0"/>
    <x v="0"/>
    <s v="zphalcon__phalcon-tip"/>
  </r>
  <r>
    <x v="0"/>
    <x v="1"/>
    <s v="azzlack__Sentinel.OAuth"/>
  </r>
  <r>
    <x v="0"/>
    <x v="1"/>
    <s v="enova__landable"/>
  </r>
  <r>
    <x v="0"/>
    <x v="1"/>
    <s v="hugodias__cakegallery"/>
  </r>
  <r>
    <x v="0"/>
    <x v="1"/>
    <s v="jgauffin__griffin.mvccontrib"/>
  </r>
  <r>
    <x v="0"/>
    <x v="1"/>
    <s v="joomlatools__joomla-platform-finder"/>
  </r>
  <r>
    <x v="0"/>
    <x v="1"/>
    <s v="keybase__node-client"/>
  </r>
  <r>
    <x v="0"/>
    <x v="1"/>
    <s v="matthewfranglen__postgres-elasticsearch-fdw"/>
  </r>
  <r>
    <x v="0"/>
    <x v="1"/>
    <s v="rogeriopvl__nodo"/>
  </r>
  <r>
    <x v="0"/>
    <x v="1"/>
    <s v="rolfvreijdenberger__izzum-statemachine"/>
  </r>
  <r>
    <x v="0"/>
    <x v="1"/>
    <s v="SeldonIO__seldon-server"/>
  </r>
  <r>
    <x v="0"/>
    <x v="1"/>
    <s v="shopware__shopware"/>
  </r>
  <r>
    <x v="0"/>
    <x v="1"/>
    <s v="symfony__security-acl"/>
  </r>
  <r>
    <x v="0"/>
    <x v="1"/>
    <s v="travis-ci__jupiter-brain"/>
  </r>
  <r>
    <x v="0"/>
    <x v="1"/>
    <s v="vzex__dog-tunnel"/>
  </r>
  <r>
    <x v="0"/>
    <x v="1"/>
    <s v="webinverters__win-with-logs"/>
  </r>
  <r>
    <x v="0"/>
    <x v="1"/>
    <s v="archan937__cached_record"/>
  </r>
  <r>
    <x v="0"/>
    <x v="1"/>
    <s v="curt-labs__GoSurvey"/>
  </r>
  <r>
    <x v="0"/>
    <x v="1"/>
    <s v="JRonak__OnlineJudge"/>
  </r>
  <r>
    <x v="0"/>
    <x v="1"/>
    <s v="lamassu__lamassu-admin"/>
  </r>
  <r>
    <x v="0"/>
    <x v="1"/>
    <s v="ranaroussi__qtpylib"/>
  </r>
  <r>
    <x v="0"/>
    <x v="1"/>
    <s v="teaminmedias-pluswerk__ke_search"/>
  </r>
  <r>
    <x v="0"/>
    <x v="1"/>
    <s v="teresko__palladium"/>
  </r>
  <r>
    <x v="0"/>
    <x v="1"/>
    <s v="thesues__catkeeper"/>
  </r>
  <r>
    <x v="0"/>
    <x v="1"/>
    <s v="devture__silex-user-bundle"/>
  </r>
  <r>
    <x v="0"/>
    <x v="1"/>
    <s v="duythien__blog"/>
  </r>
  <r>
    <x v="0"/>
    <x v="1"/>
    <s v="h2oai__steam"/>
  </r>
  <r>
    <x v="0"/>
    <x v="1"/>
    <s v="jaybennett89__thorium-go"/>
  </r>
  <r>
    <x v="0"/>
    <x v="1"/>
    <s v="RubyMoney__money-rails"/>
  </r>
  <r>
    <x v="0"/>
    <x v="1"/>
    <s v="Terry-Mao__gopush-cluster"/>
  </r>
  <r>
    <x v="0"/>
    <x v="1"/>
    <s v="anchorcms__anchor-cms"/>
  </r>
  <r>
    <x v="0"/>
    <x v="1"/>
    <s v="cartalyst__sentry"/>
  </r>
  <r>
    <x v="0"/>
    <x v="1"/>
    <s v="joomlatools__joomla-platform"/>
  </r>
  <r>
    <x v="0"/>
    <x v="1"/>
    <s v="n2n__page"/>
  </r>
  <r>
    <x v="0"/>
    <x v="1"/>
    <s v="tpolecat__doobie"/>
  </r>
  <r>
    <x v="0"/>
    <x v="1"/>
    <s v="accgit__acl"/>
  </r>
  <r>
    <x v="0"/>
    <x v="1"/>
    <s v="GoBelieveIO__im_service"/>
  </r>
  <r>
    <x v="0"/>
    <x v="1"/>
    <s v="lamassu__lamassu-scripts"/>
  </r>
  <r>
    <x v="0"/>
    <x v="1"/>
    <s v="gugoan__economizzer"/>
  </r>
  <r>
    <x v="0"/>
    <x v="1"/>
    <s v="thewhitetulip__Tasks"/>
  </r>
  <r>
    <x v="0"/>
    <x v="1"/>
    <s v="pinterest__teletraan"/>
  </r>
  <r>
    <x v="0"/>
    <x v="1"/>
    <s v="sqlectron__sqlectron-core"/>
  </r>
  <r>
    <x v="0"/>
    <x v="2"/>
    <s v="APTrust__exchange"/>
  </r>
  <r>
    <x v="0"/>
    <x v="2"/>
    <s v="HXLStandard__hxl-proxy"/>
  </r>
  <r>
    <x v="0"/>
    <x v="2"/>
    <s v="jalkoby__squasher"/>
  </r>
  <r>
    <x v="0"/>
    <x v="2"/>
    <s v="jcoppieters__cody"/>
  </r>
  <r>
    <x v="0"/>
    <x v="2"/>
    <s v="jingweno__jqplay"/>
  </r>
  <r>
    <x v="0"/>
    <x v="2"/>
    <s v="jmcneese__bitmasked"/>
  </r>
  <r>
    <x v="0"/>
    <x v="2"/>
    <s v="knightliao__disconf"/>
  </r>
  <r>
    <x v="0"/>
    <x v="2"/>
    <s v="leapp-to__prototype"/>
  </r>
  <r>
    <x v="0"/>
    <x v="2"/>
    <s v="marssa__footprint"/>
  </r>
  <r>
    <x v="0"/>
    <x v="2"/>
    <s v="mbilbille__jpnforphp"/>
  </r>
  <r>
    <x v="0"/>
    <x v="2"/>
    <s v="mozilla__ichnaea"/>
  </r>
  <r>
    <x v="0"/>
    <x v="2"/>
    <s v="outbrain__orchestrator"/>
  </r>
  <r>
    <x v="0"/>
    <x v="2"/>
    <s v="dotkernel__frontend"/>
  </r>
  <r>
    <x v="0"/>
    <x v="2"/>
    <s v="quickapps__cms"/>
  </r>
  <r>
    <x v="0"/>
    <x v="2"/>
    <s v="gem__oq-engine"/>
  </r>
  <r>
    <x v="0"/>
    <x v="2"/>
    <s v="nats-io__nats-streaming-server"/>
  </r>
  <r>
    <x v="0"/>
    <x v="2"/>
    <s v="the42__ogdat"/>
  </r>
  <r>
    <x v="0"/>
    <x v="2"/>
    <s v="gousiosg__github-mirror"/>
  </r>
  <r>
    <x v="0"/>
    <x v="2"/>
    <s v="ZachBergh__spark-mysql-protocol"/>
  </r>
  <r>
    <x v="0"/>
    <x v="3"/>
    <s v="blueriver__MuraCMS"/>
  </r>
  <r>
    <x v="0"/>
    <x v="3"/>
    <s v="byteball__byteballcore"/>
  </r>
  <r>
    <x v="0"/>
    <x v="3"/>
    <s v="guardian__alerta"/>
  </r>
  <r>
    <x v="0"/>
    <x v="3"/>
    <s v="mozilla-services__autograph"/>
  </r>
  <r>
    <x v="0"/>
    <x v="3"/>
    <s v="openzipkin__zipkin"/>
  </r>
  <r>
    <x v="0"/>
    <x v="3"/>
    <s v="remind101__empire"/>
  </r>
  <r>
    <x v="0"/>
    <x v="3"/>
    <s v="rill-event-sourcing__rill"/>
  </r>
  <r>
    <x v="0"/>
    <x v="3"/>
    <s v="rvadym__languages"/>
  </r>
  <r>
    <x v="0"/>
    <x v="3"/>
    <s v="senecajs__seneca-postgres-store"/>
  </r>
  <r>
    <x v="0"/>
    <x v="3"/>
    <s v="theskyinflames__bpulse-go-client"/>
  </r>
  <r>
    <x v="0"/>
    <x v="3"/>
    <s v="twitter__zipkin"/>
  </r>
  <r>
    <x v="0"/>
    <x v="3"/>
    <s v="wanlitao__HangfireExtension"/>
  </r>
  <r>
    <x v="0"/>
    <x v="3"/>
    <s v="neos__flow-development-collection"/>
  </r>
  <r>
    <x v="0"/>
    <x v="3"/>
    <s v="processone__ejabberd"/>
  </r>
  <r>
    <x v="1"/>
    <x v="4"/>
    <s v="enova__prodder"/>
  </r>
  <r>
    <x v="1"/>
    <x v="4"/>
    <s v="mapbox__node-mbtiles"/>
  </r>
  <r>
    <x v="1"/>
    <x v="4"/>
    <s v="spring-projects__spring-social"/>
  </r>
  <r>
    <x v="1"/>
    <x v="4"/>
    <s v="AA-ALERT__frbcatdb"/>
  </r>
  <r>
    <x v="1"/>
    <x v="4"/>
    <s v="webadmin87__rzwebsys7"/>
  </r>
  <r>
    <x v="1"/>
    <x v="4"/>
    <s v="CityGrid__twonicorn"/>
  </r>
  <r>
    <x v="1"/>
    <x v="4"/>
    <s v="scorelab__Bassa"/>
  </r>
  <r>
    <x v="1"/>
    <x v="4"/>
    <s v="ironsmile__httpms"/>
  </r>
  <r>
    <x v="1"/>
    <x v="4"/>
    <s v="imsamurai__cakephp-task-plugin"/>
  </r>
  <r>
    <x v="1"/>
    <x v="4"/>
    <s v="chill117__express-mysql-session"/>
  </r>
  <r>
    <x v="1"/>
    <x v="4"/>
    <s v="conceptsandtraining__libtree"/>
  </r>
  <r>
    <x v="1"/>
    <x v="4"/>
    <s v="jaredbeck__paper_trail-sinatra"/>
  </r>
  <r>
    <x v="1"/>
    <x v="4"/>
    <s v="josephspurrier__gowebapp"/>
  </r>
  <r>
    <x v="1"/>
    <x v="4"/>
    <s v="neocogent__sqlchain"/>
  </r>
  <r>
    <x v="1"/>
    <x v="4"/>
    <s v="simplepie__simplepie"/>
  </r>
  <r>
    <x v="1"/>
    <x v="4"/>
    <s v="lisong__code-push-server"/>
  </r>
  <r>
    <x v="1"/>
    <x v="4"/>
    <s v="TalkingData__OWL-v3"/>
  </r>
  <r>
    <x v="1"/>
    <x v="4"/>
    <s v="dlds__yii2-mlm"/>
  </r>
  <r>
    <x v="1"/>
    <x v="4"/>
    <s v="soapboxsys__ombudslib"/>
  </r>
  <r>
    <x v="1"/>
    <x v="4"/>
    <s v="TwitchScience__rs_ingester"/>
  </r>
  <r>
    <x v="1"/>
    <x v="4"/>
    <s v="tstack__lnav"/>
  </r>
  <r>
    <x v="1"/>
    <x v="4"/>
    <s v="n2n__rocket"/>
  </r>
  <r>
    <x v="1"/>
    <x v="4"/>
    <s v="hurad__hurad"/>
  </r>
  <r>
    <x v="1"/>
    <x v="5"/>
    <s v="pods-framework__pods"/>
  </r>
  <r>
    <x v="1"/>
    <x v="5"/>
    <s v="torrentpier__torrentpier"/>
  </r>
  <r>
    <x v="1"/>
    <x v="5"/>
    <s v="opencart__opencart"/>
  </r>
  <r>
    <x v="1"/>
    <x v="5"/>
    <s v="builderscon__octav"/>
  </r>
  <r>
    <x v="1"/>
    <x v="5"/>
    <s v="studygolang__studygolang"/>
  </r>
  <r>
    <x v="1"/>
    <x v="5"/>
    <s v="kronusme__dota2-api"/>
  </r>
  <r>
    <x v="1"/>
    <x v="5"/>
    <s v="MDSLab__s4t-iotronic-standalone"/>
  </r>
  <r>
    <x v="1"/>
    <x v="5"/>
    <s v="intelliants__subrion"/>
  </r>
  <r>
    <x v="1"/>
    <x v="5"/>
    <s v="imbo__imbo"/>
  </r>
  <r>
    <x v="1"/>
    <x v="5"/>
    <s v="tronsha__cerberus"/>
  </r>
  <r>
    <x v="1"/>
    <x v="5"/>
    <s v="nawork__nawork-uri"/>
  </r>
  <r>
    <x v="1"/>
    <x v="5"/>
    <s v="mapbox__osm-comments-parser"/>
  </r>
  <r>
    <x v="1"/>
    <x v="5"/>
    <s v="blabla1337__skf-flask"/>
  </r>
  <r>
    <x v="1"/>
    <x v="5"/>
    <s v="cgrates__cgrates"/>
  </r>
  <r>
    <x v="2"/>
    <x v="6"/>
    <s v="HaliteChallenge__Halite-II"/>
  </r>
  <r>
    <x v="2"/>
    <x v="6"/>
    <s v="mozilla__mig"/>
  </r>
  <r>
    <x v="2"/>
    <x v="6"/>
    <s v="nooku__joomla-todo"/>
  </r>
  <r>
    <x v="2"/>
    <x v="6"/>
    <s v="mozilla__tls-observatory"/>
  </r>
  <r>
    <x v="2"/>
    <x v="6"/>
    <s v="foodcoopshop__foodcoopshop"/>
  </r>
  <r>
    <x v="2"/>
    <x v="6"/>
    <s v="symphonycms__symphony-2"/>
  </r>
  <r>
    <x v="2"/>
    <x v="6"/>
    <s v="energine-cmf__energine"/>
  </r>
  <r>
    <x v="2"/>
    <x v="7"/>
    <s v="BotBotMe__botbot-bot"/>
  </r>
  <r>
    <x v="2"/>
    <x v="7"/>
    <s v="3ev__tev_label"/>
  </r>
  <r>
    <x v="2"/>
    <x v="7"/>
    <s v="mem__padron"/>
  </r>
  <r>
    <x v="2"/>
    <x v="7"/>
    <s v="benoitletondor__TwitterBot"/>
  </r>
  <r>
    <x v="2"/>
    <x v="7"/>
    <s v="jasongrimes__silex-simpleuser"/>
  </r>
  <r>
    <x v="2"/>
    <x v="7"/>
    <s v="umpirsky__tld-list"/>
  </r>
  <r>
    <x v="2"/>
    <x v="7"/>
    <s v="brettkromkamp__topic_db"/>
  </r>
  <r>
    <x v="2"/>
    <x v="7"/>
    <s v="aimeos__aimeos-typo3"/>
  </r>
  <r>
    <x v="2"/>
    <x v="7"/>
    <s v="alextselegidis__easyappointments"/>
  </r>
  <r>
    <x v="2"/>
    <x v="7"/>
    <s v="arnoldasgudas__Hangfire.MySqlStorage"/>
  </r>
</pivotCacheRecords>
</file>

<file path=xl/pivotCache/pivotCacheRecords1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1">
  <r>
    <s v="1_BeQuickOrBeDead"/>
    <x v="0"/>
    <s v="atomjump__loop-server"/>
    <s v="3_high"/>
    <b v="1"/>
    <x v="0"/>
    <x v="0"/>
    <x v="0"/>
    <s v="4_full"/>
    <x v="0"/>
    <s v="0_Zero"/>
    <s v="0_zero"/>
  </r>
  <r>
    <s v="1_BeQuickOrBeDead"/>
    <x v="0"/>
    <s v="Attendly__maillist"/>
    <s v="3_high"/>
    <b v="1"/>
    <x v="0"/>
    <x v="0"/>
    <x v="0"/>
    <s v="4_full"/>
    <x v="0"/>
    <s v="0_Zero"/>
    <s v="0_zero"/>
  </r>
  <r>
    <s v="1_BeQuickOrBeDead"/>
    <x v="0"/>
    <s v="bgentry__que-go"/>
    <s v="4_full"/>
    <b v="1"/>
    <x v="0"/>
    <x v="0"/>
    <x v="0"/>
    <s v="4_full"/>
    <x v="0"/>
    <s v="0_Zero"/>
    <s v="0_zero"/>
  </r>
  <r>
    <s v="1_BeQuickOrBeDead"/>
    <x v="0"/>
    <s v="comforme__comforme"/>
    <s v="3_high"/>
    <b v="1"/>
    <x v="0"/>
    <x v="0"/>
    <x v="0"/>
    <s v="4_full"/>
    <x v="0"/>
    <s v="0_Zero"/>
    <s v="0_zero"/>
  </r>
  <r>
    <s v="1_BeQuickOrBeDead"/>
    <x v="0"/>
    <s v="EricDepagne__Astrodb"/>
    <s v="4_full"/>
    <b v="1"/>
    <x v="0"/>
    <x v="0"/>
    <x v="0"/>
    <s v="4_full"/>
    <x v="0"/>
    <s v="0_Zero"/>
    <s v="0_zero"/>
  </r>
  <r>
    <s v="1_BeQuickOrBeDead"/>
    <x v="0"/>
    <s v="etsy__mixer"/>
    <s v="3_high"/>
    <b v="1"/>
    <x v="0"/>
    <x v="0"/>
    <x v="0"/>
    <s v="4_full"/>
    <x v="0"/>
    <s v="0_Zero"/>
    <s v="0_zero"/>
  </r>
  <r>
    <s v="1_BeQuickOrBeDead"/>
    <x v="0"/>
    <s v="fastpress__fastpress"/>
    <s v="4_full"/>
    <b v="1"/>
    <x v="0"/>
    <x v="0"/>
    <x v="0"/>
    <s v="4_full"/>
    <x v="0"/>
    <s v="0_Zero"/>
    <s v="0_zero"/>
  </r>
  <r>
    <s v="1_BeQuickOrBeDead"/>
    <x v="0"/>
    <s v="georgringer__logging"/>
    <s v="3_high"/>
    <b v="1"/>
    <x v="0"/>
    <x v="0"/>
    <x v="0"/>
    <s v="4_full"/>
    <x v="0"/>
    <s v="0_Zero"/>
    <s v="0_zero"/>
  </r>
  <r>
    <s v="1_BeQuickOrBeDead"/>
    <x v="0"/>
    <s v="joomlatools__joomla-platform-categories"/>
    <s v="3_high"/>
    <b v="1"/>
    <x v="0"/>
    <x v="0"/>
    <x v="0"/>
    <s v="4_full"/>
    <x v="0"/>
    <s v="0_Zero"/>
    <s v="0_zero"/>
  </r>
  <r>
    <s v="1_BeQuickOrBeDead"/>
    <x v="0"/>
    <s v="joomlatools__joomla-platform-content"/>
    <s v="3_high"/>
    <b v="1"/>
    <x v="0"/>
    <x v="0"/>
    <x v="0"/>
    <s v="4_full"/>
    <x v="0"/>
    <s v="0_Zero"/>
    <s v="0_zero"/>
  </r>
  <r>
    <s v="1_BeQuickOrBeDead"/>
    <x v="0"/>
    <s v="marmelab__comfygure"/>
    <s v="4_full"/>
    <b v="1"/>
    <x v="0"/>
    <x v="0"/>
    <x v="0"/>
    <s v="4_full"/>
    <x v="0"/>
    <s v="0_Zero"/>
    <s v="0_zero"/>
  </r>
  <r>
    <s v="1_BeQuickOrBeDead"/>
    <x v="0"/>
    <s v="mozilla-services__go-bouncer"/>
    <s v="3_high"/>
    <b v="1"/>
    <x v="0"/>
    <x v="0"/>
    <x v="0"/>
    <s v="4_full"/>
    <x v="0"/>
    <s v="0_Zero"/>
    <s v="0_zero"/>
  </r>
  <r>
    <s v="1_BeQuickOrBeDead"/>
    <x v="0"/>
    <s v="portrino__px_hybrid_auth"/>
    <s v="4_full"/>
    <b v="1"/>
    <x v="0"/>
    <x v="0"/>
    <x v="0"/>
    <s v="4_full"/>
    <x v="0"/>
    <s v="0_Zero"/>
    <s v="0_zero"/>
  </r>
  <r>
    <s v="1_BeQuickOrBeDead"/>
    <x v="0"/>
    <s v="prooph__pdo-snapshot-store"/>
    <s v="4_full"/>
    <b v="1"/>
    <x v="0"/>
    <x v="0"/>
    <x v="0"/>
    <s v="4_full"/>
    <x v="0"/>
    <s v="0_Zero"/>
    <s v="0_zero"/>
  </r>
  <r>
    <s v="1_BeQuickOrBeDead"/>
    <x v="0"/>
    <s v="protosam__hostcontrol"/>
    <s v="4_full"/>
    <b v="1"/>
    <x v="0"/>
    <x v="0"/>
    <x v="0"/>
    <s v="4_full"/>
    <x v="0"/>
    <s v="0_Zero"/>
    <s v="0_zero"/>
  </r>
  <r>
    <s v="1_BeQuickOrBeDead"/>
    <x v="0"/>
    <s v="RichMercer__ContentMetadata"/>
    <s v="4_full"/>
    <b v="1"/>
    <x v="0"/>
    <x v="0"/>
    <x v="0"/>
    <s v="4_full"/>
    <x v="0"/>
    <s v="0_Zero"/>
    <s v="0_zero"/>
  </r>
  <r>
    <s v="1_BeQuickOrBeDead"/>
    <x v="0"/>
    <s v="seatgeek__djjob"/>
    <s v="3_high"/>
    <b v="1"/>
    <x v="0"/>
    <x v="0"/>
    <x v="0"/>
    <s v="4_full"/>
    <x v="0"/>
    <s v="0_Zero"/>
    <s v="0_zero"/>
  </r>
  <r>
    <s v="1_BeQuickOrBeDead"/>
    <x v="0"/>
    <s v="shouldbee__reserved-usernames"/>
    <s v="4_full"/>
    <b v="1"/>
    <x v="0"/>
    <x v="0"/>
    <x v="0"/>
    <s v="4_full"/>
    <x v="0"/>
    <s v="0_Zero"/>
    <s v="0_zero"/>
  </r>
  <r>
    <s v="1_BeQuickOrBeDead"/>
    <x v="0"/>
    <s v="starbs__yeh"/>
    <s v="4_full"/>
    <b v="1"/>
    <x v="0"/>
    <x v="0"/>
    <x v="0"/>
    <s v="4_full"/>
    <x v="0"/>
    <s v="0_Zero"/>
    <s v="0_zero"/>
  </r>
  <r>
    <s v="1_BeQuickOrBeDead"/>
    <x v="0"/>
    <s v="taskrabbit__empujar"/>
    <s v="4_full"/>
    <b v="1"/>
    <x v="0"/>
    <x v="0"/>
    <x v="0"/>
    <s v="4_full"/>
    <x v="0"/>
    <s v="0_Zero"/>
    <s v="0_zero"/>
  </r>
  <r>
    <s v="1_BeQuickOrBeDead"/>
    <x v="0"/>
    <s v="UlricQin__beego-blog"/>
    <s v="4_full"/>
    <b v="1"/>
    <x v="0"/>
    <x v="0"/>
    <x v="0"/>
    <s v="4_full"/>
    <x v="0"/>
    <s v="0_Zero"/>
    <s v="0_zero"/>
  </r>
  <r>
    <s v="1_BeQuickOrBeDead"/>
    <x v="0"/>
    <s v="voxpelli__node-connect-pg-simple"/>
    <s v="4_full"/>
    <b v="1"/>
    <x v="0"/>
    <x v="0"/>
    <x v="0"/>
    <s v="4_full"/>
    <x v="0"/>
    <s v="0_Zero"/>
    <s v="0_zero"/>
  </r>
  <r>
    <s v="1_BeQuickOrBeDead"/>
    <x v="0"/>
    <s v="zphalcon__phalcon-tip"/>
    <s v="4_full"/>
    <b v="1"/>
    <x v="0"/>
    <x v="0"/>
    <x v="0"/>
    <s v="4_full"/>
    <x v="0"/>
    <s v="0_Zero"/>
    <s v="0_zero"/>
  </r>
  <r>
    <s v="1_BeQuickOrBeDead"/>
    <x v="1"/>
    <s v="azzlack__Sentinel.OAuth"/>
    <s v="4_full"/>
    <b v="1"/>
    <x v="1"/>
    <x v="1"/>
    <x v="0"/>
    <s v="3_long"/>
    <x v="0"/>
    <s v="0_Zero"/>
    <s v="0_zero"/>
  </r>
  <r>
    <s v="1_BeQuickOrBeDead"/>
    <x v="1"/>
    <s v="enova__landable"/>
    <s v="3_high"/>
    <b v="1"/>
    <x v="1"/>
    <x v="1"/>
    <x v="0"/>
    <s v="3_long"/>
    <x v="0"/>
    <s v="0_Zero"/>
    <s v="0_zero"/>
  </r>
  <r>
    <s v="1_BeQuickOrBeDead"/>
    <x v="1"/>
    <s v="hugodias__cakegallery"/>
    <s v="3_high"/>
    <b v="1"/>
    <x v="1"/>
    <x v="1"/>
    <x v="0"/>
    <s v="3_long"/>
    <x v="0"/>
    <s v="0_Zero"/>
    <s v="0_zero"/>
  </r>
  <r>
    <s v="1_BeQuickOrBeDead"/>
    <x v="1"/>
    <s v="jgauffin__griffin.mvccontrib"/>
    <s v="4_full"/>
    <b v="1"/>
    <x v="1"/>
    <x v="1"/>
    <x v="0"/>
    <s v="3_long"/>
    <x v="0"/>
    <s v="0_Zero"/>
    <s v="0_zero"/>
  </r>
  <r>
    <s v="1_BeQuickOrBeDead"/>
    <x v="1"/>
    <s v="joomlatools__joomla-platform-finder"/>
    <s v="3_high"/>
    <b v="1"/>
    <x v="1"/>
    <x v="1"/>
    <x v="0"/>
    <s v="3_long"/>
    <x v="0"/>
    <s v="0_Zero"/>
    <s v="0_zero"/>
  </r>
  <r>
    <s v="1_BeQuickOrBeDead"/>
    <x v="1"/>
    <s v="keybase__node-client"/>
    <s v="3_high"/>
    <b v="1"/>
    <x v="1"/>
    <x v="1"/>
    <x v="0"/>
    <s v="3_long"/>
    <x v="0"/>
    <s v="0_Zero"/>
    <s v="0_zero"/>
  </r>
  <r>
    <s v="1_BeQuickOrBeDead"/>
    <x v="1"/>
    <s v="matthewfranglen__postgres-elasticsearch-fdw"/>
    <s v="4_full"/>
    <b v="1"/>
    <x v="1"/>
    <x v="1"/>
    <x v="0"/>
    <s v="3_long"/>
    <x v="0"/>
    <s v="0_Zero"/>
    <s v="0_zero"/>
  </r>
  <r>
    <s v="1_BeQuickOrBeDead"/>
    <x v="1"/>
    <s v="rogeriopvl__nodo"/>
    <s v="4_full"/>
    <b v="1"/>
    <x v="1"/>
    <x v="1"/>
    <x v="0"/>
    <s v="3_long"/>
    <x v="0"/>
    <s v="0_Zero"/>
    <s v="0_zero"/>
  </r>
  <r>
    <s v="1_BeQuickOrBeDead"/>
    <x v="1"/>
    <s v="rolfvreijdenberger__izzum-statemachine"/>
    <s v="3_high"/>
    <b v="1"/>
    <x v="1"/>
    <x v="1"/>
    <x v="0"/>
    <s v="3_long"/>
    <x v="0"/>
    <s v="0_Zero"/>
    <s v="0_zero"/>
  </r>
  <r>
    <s v="1_BeQuickOrBeDead"/>
    <x v="1"/>
    <s v="SeldonIO__seldon-server"/>
    <s v="3_high"/>
    <b v="1"/>
    <x v="1"/>
    <x v="1"/>
    <x v="0"/>
    <s v="3_long"/>
    <x v="0"/>
    <s v="0_Zero"/>
    <s v="0_zero"/>
  </r>
  <r>
    <s v="1_BeQuickOrBeDead"/>
    <x v="1"/>
    <s v="shopware__shopware"/>
    <s v="4_full"/>
    <b v="1"/>
    <x v="1"/>
    <x v="1"/>
    <x v="0"/>
    <s v="3_long"/>
    <x v="0"/>
    <s v="0_Zero"/>
    <s v="0_zero"/>
  </r>
  <r>
    <s v="1_BeQuickOrBeDead"/>
    <x v="1"/>
    <s v="symfony__security-acl"/>
    <s v="4_full"/>
    <b v="1"/>
    <x v="1"/>
    <x v="1"/>
    <x v="0"/>
    <s v="3_long"/>
    <x v="0"/>
    <s v="0_Zero"/>
    <s v="0_zero"/>
  </r>
  <r>
    <s v="1_BeQuickOrBeDead"/>
    <x v="1"/>
    <s v="travis-ci__jupiter-brain"/>
    <s v="4_full"/>
    <b v="1"/>
    <x v="1"/>
    <x v="1"/>
    <x v="0"/>
    <s v="3_long"/>
    <x v="0"/>
    <s v="0_Zero"/>
    <s v="0_zero"/>
  </r>
  <r>
    <s v="1_BeQuickOrBeDead"/>
    <x v="1"/>
    <s v="vzex__dog-tunnel"/>
    <s v="3_high"/>
    <b v="1"/>
    <x v="1"/>
    <x v="1"/>
    <x v="0"/>
    <s v="3_long"/>
    <x v="0"/>
    <s v="0_Zero"/>
    <s v="0_zero"/>
  </r>
  <r>
    <s v="1_BeQuickOrBeDead"/>
    <x v="1"/>
    <s v="webinverters__win-with-logs"/>
    <s v="4_full"/>
    <b v="1"/>
    <x v="1"/>
    <x v="1"/>
    <x v="0"/>
    <s v="3_long"/>
    <x v="0"/>
    <s v="0_Zero"/>
    <s v="0_zero"/>
  </r>
  <r>
    <s v="1_BeQuickOrBeDead"/>
    <x v="1"/>
    <s v="archan937__cached_record"/>
    <s v="2_fair"/>
    <b v="1"/>
    <x v="0"/>
    <x v="1"/>
    <x v="1"/>
    <s v="3_long"/>
    <x v="0"/>
    <s v="0_Zero"/>
    <s v="0_zero"/>
  </r>
  <r>
    <s v="1_BeQuickOrBeDead"/>
    <x v="1"/>
    <s v="curt-labs__GoSurvey"/>
    <s v="2_fair"/>
    <b v="1"/>
    <x v="0"/>
    <x v="1"/>
    <x v="1"/>
    <s v="3_long"/>
    <x v="0"/>
    <s v="0_Zero"/>
    <s v="0_zero"/>
  </r>
  <r>
    <s v="1_BeQuickOrBeDead"/>
    <x v="1"/>
    <s v="JRonak__OnlineJudge"/>
    <s v="3_high"/>
    <b v="1"/>
    <x v="0"/>
    <x v="1"/>
    <x v="1"/>
    <s v="3_long"/>
    <x v="0"/>
    <s v="0_Zero"/>
    <s v="0_zero"/>
  </r>
  <r>
    <s v="1_BeQuickOrBeDead"/>
    <x v="1"/>
    <s v="lamassu__lamassu-admin"/>
    <s v="1_low"/>
    <b v="1"/>
    <x v="0"/>
    <x v="1"/>
    <x v="1"/>
    <s v="3_long"/>
    <x v="0"/>
    <s v="0_Zero"/>
    <s v="0_zero"/>
  </r>
  <r>
    <s v="1_BeQuickOrBeDead"/>
    <x v="1"/>
    <s v="ranaroussi__qtpylib"/>
    <s v="2_fair"/>
    <b v="1"/>
    <x v="0"/>
    <x v="1"/>
    <x v="1"/>
    <s v="3_long"/>
    <x v="0"/>
    <s v="0_Zero"/>
    <s v="0_zero"/>
  </r>
  <r>
    <s v="1_BeQuickOrBeDead"/>
    <x v="1"/>
    <s v="teaminmedias-pluswerk__ke_search"/>
    <s v="3_high"/>
    <b v="1"/>
    <x v="0"/>
    <x v="1"/>
    <x v="1"/>
    <s v="3_long"/>
    <x v="0"/>
    <s v="0_Zero"/>
    <s v="0_zero"/>
  </r>
  <r>
    <s v="1_BeQuickOrBeDead"/>
    <x v="1"/>
    <s v="teresko__palladium"/>
    <s v="2_fair"/>
    <b v="1"/>
    <x v="0"/>
    <x v="1"/>
    <x v="1"/>
    <s v="3_long"/>
    <x v="0"/>
    <s v="0_Zero"/>
    <s v="0_zero"/>
  </r>
  <r>
    <s v="1_BeQuickOrBeDead"/>
    <x v="1"/>
    <s v="thesues__catkeeper"/>
    <s v="2_fair"/>
    <b v="1"/>
    <x v="0"/>
    <x v="1"/>
    <x v="1"/>
    <s v="3_long"/>
    <x v="0"/>
    <s v="0_Zero"/>
    <s v="0_zero"/>
  </r>
  <r>
    <s v="1_BeQuickOrBeDead"/>
    <x v="1"/>
    <s v="devture__silex-user-bundle"/>
    <s v="2_fair"/>
    <b v="1"/>
    <x v="1"/>
    <x v="1"/>
    <x v="1"/>
    <s v="3_long"/>
    <x v="0"/>
    <s v="0_Zero"/>
    <s v="0_zero"/>
  </r>
  <r>
    <s v="1_BeQuickOrBeDead"/>
    <x v="1"/>
    <s v="duythien__blog"/>
    <s v="3_high"/>
    <b v="1"/>
    <x v="1"/>
    <x v="1"/>
    <x v="1"/>
    <s v="3_long"/>
    <x v="0"/>
    <s v="0_Zero"/>
    <s v="0_zero"/>
  </r>
  <r>
    <s v="1_BeQuickOrBeDead"/>
    <x v="1"/>
    <s v="h2oai__steam"/>
    <s v="2_fair"/>
    <b v="1"/>
    <x v="1"/>
    <x v="1"/>
    <x v="1"/>
    <s v="3_long"/>
    <x v="0"/>
    <s v="0_Zero"/>
    <s v="0_zero"/>
  </r>
  <r>
    <s v="1_BeQuickOrBeDead"/>
    <x v="1"/>
    <s v="jaybennett89__thorium-go"/>
    <s v="2_fair"/>
    <b v="1"/>
    <x v="1"/>
    <x v="1"/>
    <x v="1"/>
    <s v="3_long"/>
    <x v="0"/>
    <s v="0_Zero"/>
    <s v="0_zero"/>
  </r>
  <r>
    <s v="1_BeQuickOrBeDead"/>
    <x v="1"/>
    <s v="RubyMoney__money-rails"/>
    <s v="3_high"/>
    <b v="1"/>
    <x v="1"/>
    <x v="1"/>
    <x v="1"/>
    <s v="3_long"/>
    <x v="0"/>
    <s v="0_Zero"/>
    <s v="0_zero"/>
  </r>
  <r>
    <s v="1_BeQuickOrBeDead"/>
    <x v="1"/>
    <s v="Terry-Mao__gopush-cluster"/>
    <s v="2_fair"/>
    <b v="1"/>
    <x v="1"/>
    <x v="1"/>
    <x v="1"/>
    <s v="3_long"/>
    <x v="0"/>
    <s v="0_Zero"/>
    <s v="0_zero"/>
  </r>
  <r>
    <s v="1_BeQuickOrBeDead"/>
    <x v="1"/>
    <s v="anchorcms__anchor-cms"/>
    <s v="2_fair"/>
    <b v="1"/>
    <x v="1"/>
    <x v="1"/>
    <x v="1"/>
    <s v="3_long"/>
    <x v="1"/>
    <s v="2_fair"/>
    <s v="1_fair"/>
  </r>
  <r>
    <s v="1_BeQuickOrBeDead"/>
    <x v="1"/>
    <s v="cartalyst__sentry"/>
    <s v="2_fair"/>
    <b v="1"/>
    <x v="1"/>
    <x v="1"/>
    <x v="1"/>
    <s v="3_long"/>
    <x v="1"/>
    <s v="3_large"/>
    <s v="1_fair"/>
  </r>
  <r>
    <s v="1_BeQuickOrBeDead"/>
    <x v="1"/>
    <s v="joomlatools__joomla-platform"/>
    <s v="3_high"/>
    <b v="1"/>
    <x v="1"/>
    <x v="1"/>
    <x v="1"/>
    <s v="3_long"/>
    <x v="1"/>
    <s v="3_large"/>
    <s v="1_fair"/>
  </r>
  <r>
    <s v="1_BeQuickOrBeDead"/>
    <x v="1"/>
    <s v="n2n__page"/>
    <s v="3_high"/>
    <b v="0"/>
    <x v="0"/>
    <x v="1"/>
    <x v="2"/>
    <s v="3_long"/>
    <x v="0"/>
    <s v="0_Zero"/>
    <s v="0_zero"/>
  </r>
  <r>
    <s v="1_BeQuickOrBeDead"/>
    <x v="1"/>
    <s v="tpolecat__doobie"/>
    <s v="2_fair"/>
    <b v="0"/>
    <x v="0"/>
    <x v="1"/>
    <x v="2"/>
    <s v="3_long"/>
    <x v="0"/>
    <s v="0_Zero"/>
    <s v="0_zero"/>
  </r>
  <r>
    <s v="1_BeQuickOrBeDead"/>
    <x v="1"/>
    <s v="accgit__acl"/>
    <s v="2_fair"/>
    <b v="0"/>
    <x v="0"/>
    <x v="1"/>
    <x v="2"/>
    <s v="3_long"/>
    <x v="1"/>
    <s v="2_fair"/>
    <s v="1_fair"/>
  </r>
  <r>
    <s v="1_BeQuickOrBeDead"/>
    <x v="1"/>
    <s v="GoBelieveIO__im_service"/>
    <s v="1_low"/>
    <b v="0"/>
    <x v="0"/>
    <x v="1"/>
    <x v="2"/>
    <s v="3_long"/>
    <x v="1"/>
    <s v="1_few"/>
    <s v="1_fair"/>
  </r>
  <r>
    <s v="1_BeQuickOrBeDead"/>
    <x v="1"/>
    <s v="lamassu__lamassu-scripts"/>
    <s v="2_fair"/>
    <b v="0"/>
    <x v="0"/>
    <x v="1"/>
    <x v="2"/>
    <s v="3_long"/>
    <x v="1"/>
    <s v="1_few"/>
    <s v="1_fair"/>
  </r>
  <r>
    <s v="1_BeQuickOrBeDead"/>
    <x v="1"/>
    <s v="gugoan__economizzer"/>
    <s v="1_low"/>
    <b v="0"/>
    <x v="0"/>
    <x v="1"/>
    <x v="2"/>
    <s v="2_fair"/>
    <x v="2"/>
    <s v="1_few"/>
    <s v="1_fair"/>
  </r>
  <r>
    <s v="1_BeQuickOrBeDead"/>
    <x v="1"/>
    <s v="thewhitetulip__Tasks"/>
    <s v="1_low"/>
    <b v="0"/>
    <x v="0"/>
    <x v="1"/>
    <x v="2"/>
    <s v="3_long"/>
    <x v="2"/>
    <s v="2_fair"/>
    <s v="1_fair"/>
  </r>
  <r>
    <s v="1_BeQuickOrBeDead"/>
    <x v="1"/>
    <s v="pinterest__teletraan"/>
    <s v="2_fair"/>
    <b v="0"/>
    <x v="0"/>
    <x v="1"/>
    <x v="2"/>
    <s v="3_long"/>
    <x v="3"/>
    <s v="3_large"/>
    <s v="2_high"/>
  </r>
  <r>
    <s v="1_BeQuickOrBeDead"/>
    <x v="1"/>
    <s v="sqlectron__sqlectron-core"/>
    <s v="2_fair"/>
    <b v="0"/>
    <x v="1"/>
    <x v="1"/>
    <x v="2"/>
    <s v="3_long"/>
    <x v="1"/>
    <s v="1_few"/>
    <s v="1_fair"/>
  </r>
  <r>
    <s v="1_BeQuickOrBeDead"/>
    <x v="2"/>
    <s v="APTrust__exchange"/>
    <s v="4_full"/>
    <b v="1"/>
    <x v="2"/>
    <x v="2"/>
    <x v="0"/>
    <s v="2_fair"/>
    <x v="0"/>
    <s v="0_Zero"/>
    <s v="0_zero"/>
  </r>
  <r>
    <s v="1_BeQuickOrBeDead"/>
    <x v="2"/>
    <s v="HXLStandard__hxl-proxy"/>
    <s v="4_full"/>
    <b v="1"/>
    <x v="2"/>
    <x v="2"/>
    <x v="0"/>
    <s v="2_fair"/>
    <x v="0"/>
    <s v="0_Zero"/>
    <s v="0_zero"/>
  </r>
  <r>
    <s v="1_BeQuickOrBeDead"/>
    <x v="2"/>
    <s v="jalkoby__squasher"/>
    <s v="4_full"/>
    <b v="1"/>
    <x v="2"/>
    <x v="2"/>
    <x v="0"/>
    <s v="2_fair"/>
    <x v="0"/>
    <s v="0_Zero"/>
    <s v="0_zero"/>
  </r>
  <r>
    <s v="1_BeQuickOrBeDead"/>
    <x v="2"/>
    <s v="jcoppieters__cody"/>
    <s v="3_high"/>
    <b v="1"/>
    <x v="2"/>
    <x v="2"/>
    <x v="0"/>
    <s v="2_fair"/>
    <x v="0"/>
    <s v="0_Zero"/>
    <s v="0_zero"/>
  </r>
  <r>
    <s v="1_BeQuickOrBeDead"/>
    <x v="2"/>
    <s v="jingweno__jqplay"/>
    <s v="4_full"/>
    <b v="1"/>
    <x v="2"/>
    <x v="2"/>
    <x v="0"/>
    <s v="2_fair"/>
    <x v="0"/>
    <s v="0_Zero"/>
    <s v="0_zero"/>
  </r>
  <r>
    <s v="1_BeQuickOrBeDead"/>
    <x v="2"/>
    <s v="jmcneese__bitmasked"/>
    <s v="4_full"/>
    <b v="1"/>
    <x v="2"/>
    <x v="2"/>
    <x v="0"/>
    <s v="2_fair"/>
    <x v="0"/>
    <s v="0_Zero"/>
    <s v="0_zero"/>
  </r>
  <r>
    <s v="1_BeQuickOrBeDead"/>
    <x v="2"/>
    <s v="knightliao__disconf"/>
    <s v="4_full"/>
    <b v="1"/>
    <x v="2"/>
    <x v="2"/>
    <x v="0"/>
    <s v="2_fair"/>
    <x v="0"/>
    <s v="0_Zero"/>
    <s v="0_zero"/>
  </r>
  <r>
    <s v="1_BeQuickOrBeDead"/>
    <x v="2"/>
    <s v="leapp-to__prototype"/>
    <s v="4_full"/>
    <b v="1"/>
    <x v="2"/>
    <x v="2"/>
    <x v="0"/>
    <s v="2_fair"/>
    <x v="0"/>
    <s v="0_Zero"/>
    <s v="0_zero"/>
  </r>
  <r>
    <s v="1_BeQuickOrBeDead"/>
    <x v="2"/>
    <s v="marssa__footprint"/>
    <s v="4_full"/>
    <b v="1"/>
    <x v="2"/>
    <x v="2"/>
    <x v="0"/>
    <s v="2_fair"/>
    <x v="0"/>
    <s v="0_Zero"/>
    <s v="0_zero"/>
  </r>
  <r>
    <s v="1_BeQuickOrBeDead"/>
    <x v="2"/>
    <s v="mbilbille__jpnforphp"/>
    <s v="4_full"/>
    <b v="1"/>
    <x v="2"/>
    <x v="2"/>
    <x v="0"/>
    <s v="2_fair"/>
    <x v="0"/>
    <s v="0_Zero"/>
    <s v="0_zero"/>
  </r>
  <r>
    <s v="1_BeQuickOrBeDead"/>
    <x v="2"/>
    <s v="mozilla__ichnaea"/>
    <s v="4_full"/>
    <b v="1"/>
    <x v="2"/>
    <x v="2"/>
    <x v="0"/>
    <s v="2_fair"/>
    <x v="0"/>
    <s v="0_Zero"/>
    <s v="0_zero"/>
  </r>
  <r>
    <s v="1_BeQuickOrBeDead"/>
    <x v="2"/>
    <s v="outbrain__orchestrator"/>
    <s v="4_full"/>
    <b v="1"/>
    <x v="2"/>
    <x v="2"/>
    <x v="0"/>
    <s v="2_fair"/>
    <x v="0"/>
    <s v="0_Zero"/>
    <s v="0_zero"/>
  </r>
  <r>
    <s v="1_BeQuickOrBeDead"/>
    <x v="2"/>
    <s v="dotkernel__frontend"/>
    <s v="3_high"/>
    <b v="1"/>
    <x v="1"/>
    <x v="2"/>
    <x v="1"/>
    <s v="2_fair"/>
    <x v="0"/>
    <s v="0_Zero"/>
    <s v="0_zero"/>
  </r>
  <r>
    <s v="1_BeQuickOrBeDead"/>
    <x v="2"/>
    <s v="quickapps__cms"/>
    <s v="2_fair"/>
    <b v="1"/>
    <x v="1"/>
    <x v="2"/>
    <x v="1"/>
    <s v="2_fair"/>
    <x v="1"/>
    <s v="3_large"/>
    <s v="1_fair"/>
  </r>
  <r>
    <s v="1_BeQuickOrBeDead"/>
    <x v="2"/>
    <s v="gem__oq-engine"/>
    <s v="2_fair"/>
    <b v="1"/>
    <x v="2"/>
    <x v="2"/>
    <x v="1"/>
    <s v="2_fair"/>
    <x v="0"/>
    <s v="0_Zero"/>
    <s v="0_zero"/>
  </r>
  <r>
    <s v="1_BeQuickOrBeDead"/>
    <x v="2"/>
    <s v="nats-io__nats-streaming-server"/>
    <s v="2_fair"/>
    <b v="1"/>
    <x v="2"/>
    <x v="2"/>
    <x v="1"/>
    <s v="2_fair"/>
    <x v="0"/>
    <s v="0_Zero"/>
    <s v="0_zero"/>
  </r>
  <r>
    <s v="1_BeQuickOrBeDead"/>
    <x v="2"/>
    <s v="the42__ogdat"/>
    <s v="3_high"/>
    <b v="1"/>
    <x v="2"/>
    <x v="2"/>
    <x v="1"/>
    <s v="2_fair"/>
    <x v="0"/>
    <s v="0_Zero"/>
    <s v="0_zero"/>
  </r>
  <r>
    <s v="1_BeQuickOrBeDead"/>
    <x v="2"/>
    <s v="gousiosg__github-mirror"/>
    <s v="3_high"/>
    <b v="1"/>
    <x v="2"/>
    <x v="2"/>
    <x v="1"/>
    <s v="2_fair"/>
    <x v="1"/>
    <s v="2_fair"/>
    <s v="1_fair"/>
  </r>
  <r>
    <s v="1_BeQuickOrBeDead"/>
    <x v="2"/>
    <s v="ZachBergh__spark-mysql-protocol"/>
    <s v="2_fair"/>
    <b v="1"/>
    <x v="2"/>
    <x v="2"/>
    <x v="1"/>
    <s v="2_fair"/>
    <x v="1"/>
    <s v="3_large"/>
    <s v="1_fair"/>
  </r>
  <r>
    <s v="2_StairwayToHeaven"/>
    <x v="3"/>
    <s v="enova__prodder"/>
    <s v="3_high"/>
    <b v="0"/>
    <x v="0"/>
    <x v="2"/>
    <x v="2"/>
    <s v="2_fair"/>
    <x v="0"/>
    <s v="0_Zero"/>
    <s v="0_zero"/>
  </r>
  <r>
    <s v="2_StairwayToHeaven"/>
    <x v="3"/>
    <s v="mapbox__node-mbtiles"/>
    <s v="3_high"/>
    <b v="0"/>
    <x v="0"/>
    <x v="2"/>
    <x v="2"/>
    <s v="2_fair"/>
    <x v="0"/>
    <s v="0_Zero"/>
    <s v="0_zero"/>
  </r>
  <r>
    <s v="2_StairwayToHeaven"/>
    <x v="3"/>
    <s v="spring-projects__spring-social"/>
    <s v="3_high"/>
    <b v="0"/>
    <x v="1"/>
    <x v="2"/>
    <x v="2"/>
    <s v="2_fair"/>
    <x v="0"/>
    <s v="0_Zero"/>
    <s v="0_zero"/>
  </r>
  <r>
    <s v="2_StairwayToHeaven"/>
    <x v="3"/>
    <s v="AA-ALERT__frbcatdb"/>
    <s v="2_fair"/>
    <b v="0"/>
    <x v="1"/>
    <x v="2"/>
    <x v="2"/>
    <s v="2_fair"/>
    <x v="1"/>
    <s v="1_few"/>
    <s v="1_fair"/>
  </r>
  <r>
    <s v="2_StairwayToHeaven"/>
    <x v="3"/>
    <s v="webadmin87__rzwebsys7"/>
    <s v="2_fair"/>
    <b v="0"/>
    <x v="1"/>
    <x v="2"/>
    <x v="2"/>
    <s v="2_fair"/>
    <x v="1"/>
    <s v="1_few"/>
    <s v="1_fair"/>
  </r>
  <r>
    <s v="2_StairwayToHeaven"/>
    <x v="3"/>
    <s v="CityGrid__twonicorn"/>
    <s v="2_fair"/>
    <b v="0"/>
    <x v="1"/>
    <x v="2"/>
    <x v="2"/>
    <s v="2_fair"/>
    <x v="2"/>
    <s v="2_fair"/>
    <s v="1_fair"/>
  </r>
  <r>
    <s v="2_StairwayToHeaven"/>
    <x v="3"/>
    <s v="scorelab__Bassa"/>
    <s v="1_low"/>
    <b v="0"/>
    <x v="1"/>
    <x v="2"/>
    <x v="2"/>
    <s v="2_fair"/>
    <x v="4"/>
    <s v="2_fair"/>
    <s v="1_fair"/>
  </r>
  <r>
    <s v="2_StairwayToHeaven"/>
    <x v="4"/>
    <s v="pods-framework__pods"/>
    <s v="1_low"/>
    <b v="0"/>
    <x v="1"/>
    <x v="2"/>
    <x v="2"/>
    <s v="2_fair"/>
    <x v="5"/>
    <s v="2_fair"/>
    <s v="2_high"/>
  </r>
  <r>
    <s v="3_ScaredTo FallAsleepAgain"/>
    <x v="5"/>
    <s v="HaliteChallenge__Halite-II"/>
    <s v="1_low"/>
    <b v="0"/>
    <x v="2"/>
    <x v="2"/>
    <x v="2"/>
    <s v="2_fair"/>
    <x v="6"/>
    <s v="3_large"/>
    <s v="2_high"/>
  </r>
  <r>
    <s v="3_ScaredTo FallAsleepAgain"/>
    <x v="5"/>
    <s v="mozilla__mig"/>
    <s v="2_fair"/>
    <b v="0"/>
    <x v="2"/>
    <x v="2"/>
    <x v="2"/>
    <s v="2_fair"/>
    <x v="6"/>
    <s v="2_fair"/>
    <s v="1_fair"/>
  </r>
  <r>
    <s v="3_ScaredTo FallAsleepAgain"/>
    <x v="5"/>
    <s v="nooku__joomla-todo"/>
    <s v="2_fair"/>
    <b v="0"/>
    <x v="2"/>
    <x v="2"/>
    <x v="2"/>
    <s v="2_fair"/>
    <x v="6"/>
    <s v="2_fair"/>
    <s v="1_fair"/>
  </r>
  <r>
    <s v="3_ScaredTo FallAsleepAgain"/>
    <x v="5"/>
    <s v="mozilla__tls-observatory"/>
    <s v="2_fair"/>
    <b v="0"/>
    <x v="2"/>
    <x v="2"/>
    <x v="2"/>
    <s v="2_fair"/>
    <x v="3"/>
    <s v="2_fair"/>
    <s v="2_high"/>
  </r>
  <r>
    <s v="3_ScaredTo FallAsleepAgain"/>
    <x v="5"/>
    <s v="foodcoopshop__foodcoopshop"/>
    <s v="2_fair"/>
    <b v="0"/>
    <x v="2"/>
    <x v="2"/>
    <x v="2"/>
    <s v="2_fair"/>
    <x v="7"/>
    <s v="3_large"/>
    <s v="2_high"/>
  </r>
  <r>
    <s v="3_ScaredTo FallAsleepAgain"/>
    <x v="5"/>
    <s v="symphonycms__symphony-2"/>
    <s v="2_fair"/>
    <b v="0"/>
    <x v="2"/>
    <x v="2"/>
    <x v="2"/>
    <s v="2_fair"/>
    <x v="7"/>
    <s v="2_fair"/>
    <s v="1_fair"/>
  </r>
  <r>
    <s v="3_ScaredTo FallAsleepAgain"/>
    <x v="5"/>
    <s v="energine-cmf__energine"/>
    <s v="2_fair"/>
    <b v="0"/>
    <x v="2"/>
    <x v="2"/>
    <x v="2"/>
    <s v="2_fair"/>
    <x v="8"/>
    <s v="2_fair"/>
    <s v="1_fair"/>
  </r>
  <r>
    <s v="2_StairwayToHeaven"/>
    <x v="3"/>
    <s v="ironsmile__httpms"/>
    <s v="3_high"/>
    <b v="0"/>
    <x v="0"/>
    <x v="2"/>
    <x v="3"/>
    <s v="2_fair"/>
    <x v="0"/>
    <s v="0_Zero"/>
    <s v="0_zero"/>
  </r>
  <r>
    <s v="2_StairwayToHeaven"/>
    <x v="3"/>
    <s v="imsamurai__cakephp-task-plugin"/>
    <s v="2_fair"/>
    <b v="0"/>
    <x v="0"/>
    <x v="2"/>
    <x v="3"/>
    <s v="2_fair"/>
    <x v="2"/>
    <s v="1_few"/>
    <s v="1_fair"/>
  </r>
  <r>
    <s v="2_StairwayToHeaven"/>
    <x v="4"/>
    <s v="torrentpier__torrentpier"/>
    <s v="2_fair"/>
    <b v="0"/>
    <x v="0"/>
    <x v="2"/>
    <x v="3"/>
    <s v="2_fair"/>
    <x v="9"/>
    <s v="2_fair"/>
    <s v="2_high"/>
  </r>
  <r>
    <s v="2_StairwayToHeaven"/>
    <x v="4"/>
    <s v="opencart__opencart"/>
    <s v="1_low"/>
    <b v="0"/>
    <x v="0"/>
    <x v="2"/>
    <x v="3"/>
    <s v="2_fair"/>
    <x v="10"/>
    <s v="2_fair"/>
    <s v="2_high"/>
  </r>
  <r>
    <s v="2_StairwayToHeaven"/>
    <x v="3"/>
    <s v="chill117__express-mysql-session"/>
    <s v="2_fair"/>
    <b v="0"/>
    <x v="1"/>
    <x v="2"/>
    <x v="3"/>
    <s v="2_fair"/>
    <x v="0"/>
    <s v="0_Zero"/>
    <s v="0_zero"/>
  </r>
  <r>
    <s v="2_StairwayToHeaven"/>
    <x v="3"/>
    <s v="conceptsandtraining__libtree"/>
    <s v="2_fair"/>
    <b v="0"/>
    <x v="1"/>
    <x v="2"/>
    <x v="3"/>
    <s v="2_fair"/>
    <x v="0"/>
    <s v="0_Zero"/>
    <s v="0_zero"/>
  </r>
  <r>
    <s v="2_StairwayToHeaven"/>
    <x v="3"/>
    <s v="jaredbeck__paper_trail-sinatra"/>
    <s v="3_high"/>
    <b v="0"/>
    <x v="1"/>
    <x v="2"/>
    <x v="3"/>
    <s v="2_fair"/>
    <x v="0"/>
    <s v="0_Zero"/>
    <s v="0_zero"/>
  </r>
  <r>
    <s v="2_StairwayToHeaven"/>
    <x v="3"/>
    <s v="josephspurrier__gowebapp"/>
    <s v="2_fair"/>
    <b v="0"/>
    <x v="1"/>
    <x v="2"/>
    <x v="3"/>
    <s v="2_fair"/>
    <x v="0"/>
    <s v="0_Zero"/>
    <s v="0_zero"/>
  </r>
  <r>
    <s v="2_StairwayToHeaven"/>
    <x v="3"/>
    <s v="neocogent__sqlchain"/>
    <s v="3_high"/>
    <b v="0"/>
    <x v="1"/>
    <x v="2"/>
    <x v="3"/>
    <s v="2_fair"/>
    <x v="0"/>
    <s v="0_Zero"/>
    <s v="0_zero"/>
  </r>
  <r>
    <s v="2_StairwayToHeaven"/>
    <x v="3"/>
    <s v="simplepie__simplepie"/>
    <s v="3_high"/>
    <b v="0"/>
    <x v="1"/>
    <x v="2"/>
    <x v="3"/>
    <s v="2_fair"/>
    <x v="0"/>
    <s v="0_Zero"/>
    <s v="0_zero"/>
  </r>
  <r>
    <s v="2_StairwayToHeaven"/>
    <x v="3"/>
    <s v="lisong__code-push-server"/>
    <s v="3_high"/>
    <b v="0"/>
    <x v="1"/>
    <x v="2"/>
    <x v="3"/>
    <s v="1_soon"/>
    <x v="1"/>
    <s v="1_few"/>
    <s v="1_fair"/>
  </r>
  <r>
    <s v="2_StairwayToHeaven"/>
    <x v="4"/>
    <s v="builderscon__octav"/>
    <s v="2_fair"/>
    <b v="0"/>
    <x v="1"/>
    <x v="2"/>
    <x v="3"/>
    <s v="2_fair"/>
    <x v="8"/>
    <s v="3_large"/>
    <s v="2_high"/>
  </r>
  <r>
    <s v="2_StairwayToHeaven"/>
    <x v="3"/>
    <s v="TalkingData__OWL-v3"/>
    <s v="2_fair"/>
    <b v="0"/>
    <x v="2"/>
    <x v="2"/>
    <x v="3"/>
    <s v="2_fair"/>
    <x v="4"/>
    <s v="1_few"/>
    <s v="1_fair"/>
  </r>
  <r>
    <s v="1_BeQuickOrBeDead"/>
    <x v="6"/>
    <s v="blueriver__MuraCMS"/>
    <s v="3_high"/>
    <b v="1"/>
    <x v="3"/>
    <x v="3"/>
    <x v="0"/>
    <s v="1_soon"/>
    <x v="0"/>
    <s v="0_Zero"/>
    <s v="0_zero"/>
  </r>
  <r>
    <s v="1_BeQuickOrBeDead"/>
    <x v="6"/>
    <s v="byteball__byteballcore"/>
    <s v="3_high"/>
    <b v="1"/>
    <x v="3"/>
    <x v="3"/>
    <x v="0"/>
    <s v="1_soon"/>
    <x v="0"/>
    <s v="0_Zero"/>
    <s v="0_zero"/>
  </r>
  <r>
    <s v="1_BeQuickOrBeDead"/>
    <x v="6"/>
    <s v="guardian__alerta"/>
    <s v="3_high"/>
    <b v="1"/>
    <x v="3"/>
    <x v="3"/>
    <x v="0"/>
    <s v="1_soon"/>
    <x v="0"/>
    <s v="0_Zero"/>
    <s v="0_zero"/>
  </r>
  <r>
    <s v="1_BeQuickOrBeDead"/>
    <x v="6"/>
    <s v="mozilla-services__autograph"/>
    <s v="4_full"/>
    <b v="1"/>
    <x v="3"/>
    <x v="3"/>
    <x v="0"/>
    <s v="1_soon"/>
    <x v="0"/>
    <s v="0_Zero"/>
    <s v="0_zero"/>
  </r>
  <r>
    <s v="1_BeQuickOrBeDead"/>
    <x v="6"/>
    <s v="openzipkin__zipkin"/>
    <s v="3_high"/>
    <b v="1"/>
    <x v="3"/>
    <x v="3"/>
    <x v="0"/>
    <s v="1_soon"/>
    <x v="0"/>
    <s v="0_Zero"/>
    <s v="0_zero"/>
  </r>
  <r>
    <s v="1_BeQuickOrBeDead"/>
    <x v="6"/>
    <s v="remind101__empire"/>
    <s v="4_full"/>
    <b v="1"/>
    <x v="3"/>
    <x v="3"/>
    <x v="0"/>
    <s v="1_soon"/>
    <x v="0"/>
    <s v="0_Zero"/>
    <s v="0_zero"/>
  </r>
  <r>
    <s v="1_BeQuickOrBeDead"/>
    <x v="6"/>
    <s v="rill-event-sourcing__rill"/>
    <s v="4_full"/>
    <b v="1"/>
    <x v="3"/>
    <x v="3"/>
    <x v="0"/>
    <s v="1_soon"/>
    <x v="0"/>
    <s v="0_Zero"/>
    <s v="0_zero"/>
  </r>
  <r>
    <s v="1_BeQuickOrBeDead"/>
    <x v="6"/>
    <s v="rvadym__languages"/>
    <s v="4_full"/>
    <b v="1"/>
    <x v="3"/>
    <x v="3"/>
    <x v="0"/>
    <s v="1_soon"/>
    <x v="0"/>
    <s v="0_Zero"/>
    <s v="0_zero"/>
  </r>
  <r>
    <s v="1_BeQuickOrBeDead"/>
    <x v="6"/>
    <s v="senecajs__seneca-postgres-store"/>
    <s v="3_high"/>
    <b v="1"/>
    <x v="3"/>
    <x v="3"/>
    <x v="0"/>
    <s v="1_soon"/>
    <x v="0"/>
    <s v="0_Zero"/>
    <s v="0_zero"/>
  </r>
  <r>
    <s v="1_BeQuickOrBeDead"/>
    <x v="6"/>
    <s v="theskyinflames__bpulse-go-client"/>
    <s v="4_full"/>
    <b v="1"/>
    <x v="3"/>
    <x v="3"/>
    <x v="0"/>
    <s v="1_soon"/>
    <x v="0"/>
    <s v="0_Zero"/>
    <s v="0_zero"/>
  </r>
  <r>
    <s v="1_BeQuickOrBeDead"/>
    <x v="6"/>
    <s v="twitter__zipkin"/>
    <s v="3_high"/>
    <b v="1"/>
    <x v="3"/>
    <x v="3"/>
    <x v="0"/>
    <s v="1_soon"/>
    <x v="0"/>
    <s v="0_Zero"/>
    <s v="0_zero"/>
  </r>
  <r>
    <s v="1_BeQuickOrBeDead"/>
    <x v="6"/>
    <s v="wanlitao__HangfireExtension"/>
    <s v="4_full"/>
    <b v="1"/>
    <x v="3"/>
    <x v="3"/>
    <x v="0"/>
    <s v="1_soon"/>
    <x v="0"/>
    <s v="0_Zero"/>
    <s v="0_zero"/>
  </r>
  <r>
    <s v="1_BeQuickOrBeDead"/>
    <x v="6"/>
    <s v="neos__flow-development-collection"/>
    <s v="3_high"/>
    <b v="1"/>
    <x v="2"/>
    <x v="3"/>
    <x v="1"/>
    <s v="1_soon"/>
    <x v="0"/>
    <s v="0_Zero"/>
    <s v="0_zero"/>
  </r>
  <r>
    <s v="1_BeQuickOrBeDead"/>
    <x v="6"/>
    <s v="processone__ejabberd"/>
    <s v="2_fair"/>
    <b v="1"/>
    <x v="3"/>
    <x v="3"/>
    <x v="1"/>
    <s v="1_soon"/>
    <x v="3"/>
    <s v="2_fair"/>
    <s v="1_fair"/>
  </r>
  <r>
    <s v="2_StairwayToHeaven"/>
    <x v="3"/>
    <s v="dlds__yii2-mlm"/>
    <s v="3_high"/>
    <b v="0"/>
    <x v="2"/>
    <x v="3"/>
    <x v="2"/>
    <s v="1_soon"/>
    <x v="0"/>
    <s v="0_Zero"/>
    <s v="0_zero"/>
  </r>
  <r>
    <s v="2_StairwayToHeaven"/>
    <x v="3"/>
    <s v="soapboxsys__ombudslib"/>
    <s v="2_fair"/>
    <b v="0"/>
    <x v="2"/>
    <x v="3"/>
    <x v="2"/>
    <s v="1_soon"/>
    <x v="1"/>
    <s v="3_large"/>
    <s v="1_fair"/>
  </r>
  <r>
    <s v="2_StairwayToHeaven"/>
    <x v="4"/>
    <s v="studygolang__studygolang"/>
    <s v="2_fair"/>
    <b v="0"/>
    <x v="2"/>
    <x v="3"/>
    <x v="2"/>
    <s v="1_soon"/>
    <x v="11"/>
    <s v="2_fair"/>
    <s v="2_high"/>
  </r>
  <r>
    <s v="3_ScaredTo FallAsleepAgain"/>
    <x v="7"/>
    <s v="BotBotMe__botbot-bot"/>
    <s v="2_fair"/>
    <b v="0"/>
    <x v="1"/>
    <x v="3"/>
    <x v="3"/>
    <s v="1_soon"/>
    <x v="0"/>
    <s v="0_Zero"/>
    <s v="0_zero"/>
  </r>
  <r>
    <s v="2_StairwayToHeaven"/>
    <x v="3"/>
    <s v="TwitchScience__rs_ingester"/>
    <s v="1_low"/>
    <b v="0"/>
    <x v="1"/>
    <x v="3"/>
    <x v="3"/>
    <s v="1_soon"/>
    <x v="4"/>
    <s v="1_few"/>
    <s v="1_fair"/>
  </r>
  <r>
    <s v="2_StairwayToHeaven"/>
    <x v="4"/>
    <s v="kronusme__dota2-api"/>
    <s v="2_fair"/>
    <b v="0"/>
    <x v="1"/>
    <x v="3"/>
    <x v="3"/>
    <s v="1_soon"/>
    <x v="6"/>
    <s v="1_few"/>
    <s v="2_high"/>
  </r>
  <r>
    <s v="2_StairwayToHeaven"/>
    <x v="4"/>
    <s v="MDSLab__s4t-iotronic-standalone"/>
    <s v="1_low"/>
    <b v="0"/>
    <x v="1"/>
    <x v="3"/>
    <x v="3"/>
    <s v="1_soon"/>
    <x v="12"/>
    <s v="2_fair"/>
    <s v="2_high"/>
  </r>
  <r>
    <s v="2_StairwayToHeaven"/>
    <x v="4"/>
    <s v="intelliants__subrion"/>
    <s v="2_fair"/>
    <b v="0"/>
    <x v="1"/>
    <x v="3"/>
    <x v="3"/>
    <s v="1_soon"/>
    <x v="13"/>
    <s v="2_fair"/>
    <s v="2_high"/>
  </r>
  <r>
    <s v="2_StairwayToHeaven"/>
    <x v="3"/>
    <s v="tstack__lnav"/>
    <s v="1_low"/>
    <b v="0"/>
    <x v="2"/>
    <x v="3"/>
    <x v="3"/>
    <s v="1_soon"/>
    <x v="0"/>
    <s v="0_Zero"/>
    <s v="0_zero"/>
  </r>
  <r>
    <s v="2_StairwayToHeaven"/>
    <x v="3"/>
    <s v="n2n__rocket"/>
    <s v="3_high"/>
    <b v="0"/>
    <x v="2"/>
    <x v="3"/>
    <x v="3"/>
    <s v="1_soon"/>
    <x v="2"/>
    <s v="1_few"/>
    <s v="1_fair"/>
  </r>
  <r>
    <s v="2_StairwayToHeaven"/>
    <x v="3"/>
    <s v="hurad__hurad"/>
    <s v="1_low"/>
    <b v="0"/>
    <x v="2"/>
    <x v="3"/>
    <x v="3"/>
    <s v="1_soon"/>
    <x v="4"/>
    <s v="2_fair"/>
    <s v="2_high"/>
  </r>
  <r>
    <s v="2_StairwayToHeaven"/>
    <x v="4"/>
    <s v="imbo__imbo"/>
    <s v="2_fair"/>
    <b v="0"/>
    <x v="2"/>
    <x v="3"/>
    <x v="3"/>
    <s v="1_soon"/>
    <x v="7"/>
    <s v="1_few"/>
    <s v="1_fair"/>
  </r>
  <r>
    <s v="2_StairwayToHeaven"/>
    <x v="4"/>
    <s v="tronsha__cerberus"/>
    <s v="2_fair"/>
    <b v="0"/>
    <x v="2"/>
    <x v="3"/>
    <x v="3"/>
    <s v="1_soon"/>
    <x v="8"/>
    <s v="2_fair"/>
    <s v="2_high"/>
  </r>
  <r>
    <s v="3_ScaredTo FallAsleepAgain"/>
    <x v="7"/>
    <s v="3ev__tev_label"/>
    <s v="2_fair"/>
    <b v="0"/>
    <x v="0"/>
    <x v="3"/>
    <x v="4"/>
    <s v="1_soon"/>
    <x v="0"/>
    <s v="0_Zero"/>
    <s v="0_zero"/>
  </r>
  <r>
    <s v="3_ScaredTo FallAsleepAgain"/>
    <x v="7"/>
    <s v="mem__padron"/>
    <s v="3_high"/>
    <b v="0"/>
    <x v="0"/>
    <x v="3"/>
    <x v="4"/>
    <s v="1_soon"/>
    <x v="0"/>
    <s v="0_Zero"/>
    <s v="0_zero"/>
  </r>
  <r>
    <s v="3_ScaredTo FallAsleepAgain"/>
    <x v="7"/>
    <s v="benoitletondor__TwitterBot"/>
    <s v="2_fair"/>
    <b v="0"/>
    <x v="0"/>
    <x v="3"/>
    <x v="4"/>
    <s v="1_soon"/>
    <x v="1"/>
    <s v="1_few"/>
    <s v="1_fair"/>
  </r>
  <r>
    <s v="3_ScaredTo FallAsleepAgain"/>
    <x v="7"/>
    <s v="jasongrimes__silex-simpleuser"/>
    <s v="2_fair"/>
    <b v="0"/>
    <x v="0"/>
    <x v="3"/>
    <x v="4"/>
    <s v="1_soon"/>
    <x v="1"/>
    <s v="1_few"/>
    <s v="1_fair"/>
  </r>
  <r>
    <s v="3_ScaredTo FallAsleepAgain"/>
    <x v="7"/>
    <s v="umpirsky__tld-list"/>
    <s v="2_fair"/>
    <b v="0"/>
    <x v="0"/>
    <x v="3"/>
    <x v="4"/>
    <s v="1_soon"/>
    <x v="1"/>
    <s v="1_few"/>
    <s v="1_fair"/>
  </r>
  <r>
    <s v="3_ScaredTo FallAsleepAgain"/>
    <x v="7"/>
    <s v="brettkromkamp__topic_db"/>
    <s v="2_fair"/>
    <b v="0"/>
    <x v="0"/>
    <x v="3"/>
    <x v="4"/>
    <s v="1_soon"/>
    <x v="4"/>
    <s v="1_few"/>
    <s v="2_high"/>
  </r>
  <r>
    <s v="2_StairwayToHeaven"/>
    <x v="4"/>
    <s v="nawork__nawork-uri"/>
    <s v="2_fair"/>
    <b v="0"/>
    <x v="0"/>
    <x v="3"/>
    <x v="4"/>
    <s v="1_soon"/>
    <x v="14"/>
    <s v="1_few"/>
    <s v="2_high"/>
  </r>
  <r>
    <s v="3_ScaredTo FallAsleepAgain"/>
    <x v="7"/>
    <s v="aimeos__aimeos-typo3"/>
    <s v="2_fair"/>
    <b v="0"/>
    <x v="1"/>
    <x v="3"/>
    <x v="4"/>
    <s v="1_soon"/>
    <x v="4"/>
    <s v="1_few"/>
    <s v="1_fair"/>
  </r>
  <r>
    <s v="3_ScaredTo FallAsleepAgain"/>
    <x v="7"/>
    <s v="alextselegidis__easyappointments"/>
    <s v="2_fair"/>
    <b v="0"/>
    <x v="1"/>
    <x v="3"/>
    <x v="4"/>
    <s v="1_soon"/>
    <x v="6"/>
    <s v="1_few"/>
    <s v="1_fair"/>
  </r>
  <r>
    <s v="3_ScaredTo FallAsleepAgain"/>
    <x v="7"/>
    <s v="arnoldasgudas__Hangfire.MySqlStorage"/>
    <s v="1_low"/>
    <b v="0"/>
    <x v="1"/>
    <x v="3"/>
    <x v="4"/>
    <s v="1_soon"/>
    <x v="6"/>
    <s v="1_few"/>
    <s v="2_high"/>
  </r>
  <r>
    <s v="2_StairwayToHeaven"/>
    <x v="4"/>
    <s v="mapbox__osm-comments-parser"/>
    <s v="2_fair"/>
    <b v="0"/>
    <x v="1"/>
    <x v="3"/>
    <x v="4"/>
    <s v="1_soon"/>
    <x v="3"/>
    <s v="2_fair"/>
    <s v="2_high"/>
  </r>
  <r>
    <s v="2_StairwayToHeaven"/>
    <x v="4"/>
    <s v="blabla1337__skf-flask"/>
    <s v="1_low"/>
    <b v="0"/>
    <x v="1"/>
    <x v="3"/>
    <x v="4"/>
    <s v="1_soon"/>
    <x v="12"/>
    <s v="1_few"/>
    <s v="2_high"/>
  </r>
  <r>
    <s v="2_StairwayToHeaven"/>
    <x v="4"/>
    <s v="cgrates__cgrates"/>
    <s v="1_low"/>
    <b v="0"/>
    <x v="1"/>
    <x v="3"/>
    <x v="4"/>
    <s v="1_soon"/>
    <x v="15"/>
    <s v="2_fair"/>
    <s v="2_high"/>
  </r>
</pivotCacheRecords>
</file>

<file path=xl/pivotCache/pivotCacheRecords1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1">
  <r>
    <n v="0"/>
    <x v="0"/>
    <n v="0.98591549295774605"/>
    <n v="0"/>
    <n v="0"/>
    <n v="0"/>
    <n v="0"/>
    <n v="1"/>
    <n v="36"/>
    <n v="0.29656724817107399"/>
    <s v="2_MILD"/>
    <n v="35"/>
    <n v="0.97222222222222199"/>
    <b v="0"/>
    <n v="0"/>
    <n v="0"/>
    <n v="0"/>
    <n v="0"/>
    <s v="0_V0"/>
    <s v="3_high"/>
    <s v="0_V0"/>
    <s v="0_Zero"/>
    <s v="4_full"/>
    <s v="0_Zero"/>
    <s v="0_zero"/>
    <b v="1"/>
    <s v="1_BeQuickOrBeDead"/>
    <x v="0"/>
  </r>
  <r>
    <n v="0"/>
    <x v="0"/>
    <n v="0.97619047619047605"/>
    <n v="0"/>
    <n v="0"/>
    <n v="0"/>
    <n v="0"/>
    <n v="1"/>
    <n v="20"/>
    <n v="0.72774869109947604"/>
    <s v="3_SIGNIFICANT"/>
    <n v="6"/>
    <n v="0.3"/>
    <b v="1"/>
    <n v="0"/>
    <n v="0"/>
    <n v="0"/>
    <n v="0"/>
    <s v="0_V0"/>
    <s v="3_high"/>
    <s v="0_V0"/>
    <s v="0_Zero"/>
    <s v="4_full"/>
    <s v="0_Zero"/>
    <s v="0_zero"/>
    <b v="1"/>
    <s v="1_BeQuickOrBeDead"/>
    <x v="0"/>
  </r>
  <r>
    <n v="0"/>
    <x v="0"/>
    <n v="1"/>
    <n v="0"/>
    <n v="0"/>
    <n v="0"/>
    <n v="0"/>
    <n v="1"/>
    <n v="50"/>
    <n v="0.36619718309859101"/>
    <s v="2_MILD"/>
    <n v="20"/>
    <n v="0.4"/>
    <b v="1"/>
    <n v="0"/>
    <n v="0"/>
    <n v="0"/>
    <n v="0"/>
    <s v="0_V0"/>
    <s v="4_full"/>
    <s v="0_V0"/>
    <s v="0_Zero"/>
    <s v="4_full"/>
    <s v="0_Zero"/>
    <s v="0_zero"/>
    <b v="1"/>
    <s v="1_BeQuickOrBeDead"/>
    <x v="0"/>
  </r>
  <r>
    <n v="0"/>
    <x v="0"/>
    <n v="0.92105263157894701"/>
    <n v="0"/>
    <n v="0"/>
    <n v="0"/>
    <n v="0"/>
    <n v="1"/>
    <n v="16"/>
    <n v="0.55538098978790196"/>
    <s v="3_SIGNIFICANT"/>
    <n v="8"/>
    <n v="0.5"/>
    <b v="1"/>
    <n v="0"/>
    <n v="0"/>
    <n v="0"/>
    <n v="0"/>
    <s v="0_V0"/>
    <s v="3_high"/>
    <s v="0_V0"/>
    <s v="0_Zero"/>
    <s v="4_full"/>
    <s v="0_Zero"/>
    <s v="0_zero"/>
    <b v="1"/>
    <s v="1_BeQuickOrBeDead"/>
    <x v="0"/>
  </r>
  <r>
    <n v="0"/>
    <x v="0"/>
    <n v="1"/>
    <n v="0"/>
    <n v="0"/>
    <n v="0"/>
    <n v="0"/>
    <n v="1"/>
    <n v="28"/>
    <n v="0.63218390804597702"/>
    <s v="3_SIGNIFICANT"/>
    <n v="5"/>
    <n v="0.17857142857142799"/>
    <b v="1"/>
    <n v="0"/>
    <n v="0"/>
    <n v="0"/>
    <n v="0"/>
    <s v="0_V0"/>
    <s v="4_full"/>
    <s v="0_V0"/>
    <s v="0_Zero"/>
    <s v="4_full"/>
    <s v="0_Zero"/>
    <s v="0_zero"/>
    <b v="1"/>
    <s v="1_BeQuickOrBeDead"/>
    <x v="0"/>
  </r>
  <r>
    <n v="0"/>
    <x v="0"/>
    <n v="0.96666666666666601"/>
    <n v="0"/>
    <n v="0"/>
    <n v="0"/>
    <n v="0"/>
    <n v="1"/>
    <n v="15"/>
    <n v="0.894409937888198"/>
    <s v="4_EXTREME"/>
    <n v="4"/>
    <n v="0.266666666666666"/>
    <b v="1"/>
    <n v="0"/>
    <n v="0"/>
    <n v="0"/>
    <n v="0"/>
    <s v="0_V0"/>
    <s v="3_high"/>
    <s v="0_V0"/>
    <s v="0_Zero"/>
    <s v="4_full"/>
    <s v="0_Zero"/>
    <s v="0_zero"/>
    <b v="1"/>
    <s v="1_BeQuickOrBeDead"/>
    <x v="0"/>
  </r>
  <r>
    <n v="0"/>
    <x v="0"/>
    <n v="1"/>
    <n v="0"/>
    <n v="0"/>
    <n v="0"/>
    <n v="0"/>
    <n v="1"/>
    <n v="32"/>
    <n v="0.9951171875"/>
    <s v="4_EXTREME"/>
    <n v="0"/>
    <n v="0"/>
    <b v="1"/>
    <n v="0"/>
    <n v="0"/>
    <n v="0"/>
    <n v="0"/>
    <s v="0_V0"/>
    <s v="4_full"/>
    <s v="0_V0"/>
    <s v="0_Zero"/>
    <s v="4_full"/>
    <s v="0_Zero"/>
    <s v="0_zero"/>
    <b v="1"/>
    <s v="1_BeQuickOrBeDead"/>
    <x v="0"/>
  </r>
  <r>
    <n v="0"/>
    <x v="0"/>
    <n v="0.93333333333333302"/>
    <n v="0"/>
    <n v="0"/>
    <n v="0"/>
    <n v="0"/>
    <n v="1"/>
    <n v="31"/>
    <n v="0.11740890688259099"/>
    <s v="1_REASONABLE"/>
    <n v="31"/>
    <n v="1"/>
    <b v="0"/>
    <n v="0"/>
    <n v="0"/>
    <n v="0"/>
    <n v="0"/>
    <s v="0_V0"/>
    <s v="3_high"/>
    <s v="0_V0"/>
    <s v="0_Zero"/>
    <s v="4_full"/>
    <s v="0_Zero"/>
    <s v="0_zero"/>
    <b v="1"/>
    <s v="1_BeQuickOrBeDead"/>
    <x v="0"/>
  </r>
  <r>
    <n v="0"/>
    <x v="0"/>
    <n v="0.90625"/>
    <n v="0"/>
    <n v="0"/>
    <n v="0"/>
    <n v="0"/>
    <n v="1"/>
    <n v="34"/>
    <n v="0.34269662921348298"/>
    <s v="2_MILD"/>
    <n v="19"/>
    <n v="0.55882352941176405"/>
    <b v="1"/>
    <n v="0"/>
    <n v="0"/>
    <n v="0"/>
    <n v="0"/>
    <s v="0_V0"/>
    <s v="3_high"/>
    <s v="0_V0"/>
    <s v="0_Zero"/>
    <s v="4_full"/>
    <s v="0_Zero"/>
    <s v="0_zero"/>
    <b v="1"/>
    <s v="1_BeQuickOrBeDead"/>
    <x v="0"/>
  </r>
  <r>
    <n v="0"/>
    <x v="0"/>
    <n v="0.92045454545454497"/>
    <n v="0"/>
    <n v="0"/>
    <n v="0"/>
    <n v="0"/>
    <n v="1"/>
    <n v="33"/>
    <n v="0.49613402061855599"/>
    <s v="3_SIGNIFICANT"/>
    <n v="19"/>
    <n v="0.57575757575757502"/>
    <b v="1"/>
    <n v="0"/>
    <n v="0"/>
    <n v="0"/>
    <n v="0"/>
    <s v="0_V0"/>
    <s v="3_high"/>
    <s v="0_V0"/>
    <s v="0_Zero"/>
    <s v="4_full"/>
    <s v="0_Zero"/>
    <s v="0_zero"/>
    <b v="1"/>
    <s v="1_BeQuickOrBeDead"/>
    <x v="0"/>
  </r>
  <r>
    <n v="0"/>
    <x v="0"/>
    <n v="1"/>
    <n v="0"/>
    <n v="0"/>
    <n v="0"/>
    <n v="0"/>
    <n v="1"/>
    <n v="27"/>
    <n v="5.6603773584905599E-2"/>
    <s v="1_REASONABLE"/>
    <n v="21"/>
    <n v="0.77777777777777701"/>
    <b v="1"/>
    <n v="0"/>
    <n v="0"/>
    <n v="0"/>
    <n v="0"/>
    <s v="0_V0"/>
    <s v="4_full"/>
    <s v="0_V0"/>
    <s v="0_Zero"/>
    <s v="4_full"/>
    <s v="0_Zero"/>
    <s v="0_zero"/>
    <b v="1"/>
    <s v="1_BeQuickOrBeDead"/>
    <x v="0"/>
  </r>
  <r>
    <n v="0"/>
    <x v="0"/>
    <n v="0.98449612403100695"/>
    <n v="0"/>
    <n v="0"/>
    <n v="0"/>
    <n v="0"/>
    <n v="1"/>
    <n v="45"/>
    <n v="0.12022630834512001"/>
    <s v="1_REASONABLE"/>
    <n v="31"/>
    <n v="0.688888888888888"/>
    <b v="1"/>
    <n v="0"/>
    <n v="0"/>
    <n v="0"/>
    <n v="0"/>
    <s v="0_V0"/>
    <s v="3_high"/>
    <s v="0_V0"/>
    <s v="0_Zero"/>
    <s v="4_full"/>
    <s v="0_Zero"/>
    <s v="0_zero"/>
    <b v="1"/>
    <s v="1_BeQuickOrBeDead"/>
    <x v="0"/>
  </r>
  <r>
    <n v="0"/>
    <x v="0"/>
    <n v="1"/>
    <n v="0"/>
    <n v="0"/>
    <n v="0"/>
    <n v="0"/>
    <n v="1"/>
    <n v="24"/>
    <n v="0.43442622950819598"/>
    <s v="3_SIGNIFICANT"/>
    <n v="17"/>
    <n v="0.70833333333333304"/>
    <b v="1"/>
    <n v="0"/>
    <n v="0"/>
    <n v="0"/>
    <n v="0"/>
    <s v="0_V0"/>
    <s v="4_full"/>
    <s v="0_V0"/>
    <s v="0_Zero"/>
    <s v="4_full"/>
    <s v="0_Zero"/>
    <s v="0_zero"/>
    <b v="1"/>
    <s v="1_BeQuickOrBeDead"/>
    <x v="0"/>
  </r>
  <r>
    <n v="0"/>
    <x v="0"/>
    <n v="1"/>
    <n v="0"/>
    <n v="0"/>
    <n v="0"/>
    <n v="0"/>
    <n v="1"/>
    <n v="28"/>
    <n v="0.22727272727272699"/>
    <s v="2_MILD"/>
    <n v="23"/>
    <n v="0.82142857142857095"/>
    <b v="0"/>
    <n v="0"/>
    <n v="0"/>
    <n v="0"/>
    <n v="0"/>
    <s v="0_V0"/>
    <s v="4_full"/>
    <s v="0_V0"/>
    <s v="0_Zero"/>
    <s v="4_full"/>
    <s v="0_Zero"/>
    <s v="0_zero"/>
    <b v="1"/>
    <s v="1_BeQuickOrBeDead"/>
    <x v="0"/>
  </r>
  <r>
    <n v="0"/>
    <x v="0"/>
    <n v="1"/>
    <n v="0"/>
    <n v="0"/>
    <n v="0"/>
    <n v="0"/>
    <n v="1"/>
    <n v="35"/>
    <n v="0.995203836930455"/>
    <s v="4_EXTREME"/>
    <n v="0"/>
    <n v="0"/>
    <b v="1"/>
    <n v="0"/>
    <n v="0"/>
    <n v="0"/>
    <n v="0"/>
    <s v="0_V0"/>
    <s v="4_full"/>
    <s v="0_V0"/>
    <s v="0_Zero"/>
    <s v="4_full"/>
    <s v="0_Zero"/>
    <s v="0_zero"/>
    <b v="1"/>
    <s v="1_BeQuickOrBeDead"/>
    <x v="0"/>
  </r>
  <r>
    <n v="0"/>
    <x v="0"/>
    <n v="1"/>
    <n v="0"/>
    <n v="0"/>
    <n v="0"/>
    <n v="0"/>
    <n v="1"/>
    <n v="32"/>
    <n v="0.95614035087719296"/>
    <s v="4_EXTREME"/>
    <n v="0"/>
    <n v="0"/>
    <b v="1"/>
    <n v="0"/>
    <n v="0"/>
    <n v="0"/>
    <n v="0"/>
    <s v="0_V0"/>
    <s v="4_full"/>
    <s v="0_V0"/>
    <s v="0_Zero"/>
    <s v="4_full"/>
    <s v="0_Zero"/>
    <s v="0_zero"/>
    <b v="1"/>
    <s v="1_BeQuickOrBeDead"/>
    <x v="0"/>
  </r>
  <r>
    <n v="0"/>
    <x v="0"/>
    <n v="0.9"/>
    <n v="0"/>
    <n v="0"/>
    <n v="0"/>
    <n v="0"/>
    <n v="1"/>
    <n v="83"/>
    <n v="0.26190476190476097"/>
    <s v="2_MILD"/>
    <n v="47"/>
    <n v="0.56626506024096301"/>
    <b v="1"/>
    <n v="0"/>
    <n v="0"/>
    <n v="0"/>
    <n v="0"/>
    <s v="0_V0"/>
    <s v="3_high"/>
    <s v="0_V0"/>
    <s v="0_Zero"/>
    <s v="4_full"/>
    <s v="0_Zero"/>
    <s v="0_zero"/>
    <b v="1"/>
    <s v="1_BeQuickOrBeDead"/>
    <x v="0"/>
  </r>
  <r>
    <n v="0"/>
    <x v="0"/>
    <n v="1"/>
    <n v="0"/>
    <n v="0"/>
    <n v="0"/>
    <n v="0"/>
    <n v="1"/>
    <n v="55"/>
    <n v="0.51923076923076905"/>
    <s v="3_SIGNIFICANT"/>
    <n v="34"/>
    <n v="0.61818181818181805"/>
    <b v="1"/>
    <n v="0"/>
    <n v="0"/>
    <n v="0"/>
    <n v="0"/>
    <s v="0_V0"/>
    <s v="4_full"/>
    <s v="0_V0"/>
    <s v="0_Zero"/>
    <s v="4_full"/>
    <s v="0_Zero"/>
    <s v="0_zero"/>
    <b v="1"/>
    <s v="1_BeQuickOrBeDead"/>
    <x v="0"/>
  </r>
  <r>
    <n v="0"/>
    <x v="0"/>
    <n v="1"/>
    <n v="0"/>
    <n v="0"/>
    <n v="0"/>
    <n v="0"/>
    <n v="1"/>
    <n v="23"/>
    <n v="0.60416666666666596"/>
    <s v="3_SIGNIFICANT"/>
    <n v="1"/>
    <n v="4.3478260869565202E-2"/>
    <b v="1"/>
    <n v="0"/>
    <n v="0"/>
    <n v="0"/>
    <n v="0"/>
    <s v="0_V0"/>
    <s v="4_full"/>
    <s v="0_V0"/>
    <s v="0_Zero"/>
    <s v="4_full"/>
    <s v="0_Zero"/>
    <s v="0_zero"/>
    <b v="1"/>
    <s v="1_BeQuickOrBeDead"/>
    <x v="0"/>
  </r>
  <r>
    <n v="0"/>
    <x v="0"/>
    <n v="1"/>
    <n v="0"/>
    <n v="0"/>
    <n v="0"/>
    <n v="0"/>
    <n v="1"/>
    <n v="43"/>
    <n v="0.27810650887573901"/>
    <s v="2_MILD"/>
    <n v="40"/>
    <n v="0.93023255813953398"/>
    <b v="0"/>
    <n v="0"/>
    <n v="0"/>
    <n v="0"/>
    <n v="0"/>
    <s v="0_V0"/>
    <s v="4_full"/>
    <s v="0_V0"/>
    <s v="0_Zero"/>
    <s v="4_full"/>
    <s v="0_Zero"/>
    <s v="0_zero"/>
    <b v="1"/>
    <s v="1_BeQuickOrBeDead"/>
    <x v="0"/>
  </r>
  <r>
    <n v="0"/>
    <x v="0"/>
    <n v="1"/>
    <n v="0"/>
    <n v="0"/>
    <n v="0"/>
    <n v="0"/>
    <n v="1"/>
    <n v="58"/>
    <n v="0.68148148148148102"/>
    <s v="3_SIGNIFICANT"/>
    <n v="58"/>
    <n v="1"/>
    <b v="0"/>
    <n v="0"/>
    <n v="0"/>
    <n v="0"/>
    <n v="0"/>
    <s v="0_V0"/>
    <s v="4_full"/>
    <s v="0_V0"/>
    <s v="0_Zero"/>
    <s v="4_full"/>
    <s v="0_Zero"/>
    <s v="0_zero"/>
    <b v="1"/>
    <s v="1_BeQuickOrBeDead"/>
    <x v="0"/>
  </r>
  <r>
    <n v="0"/>
    <x v="0"/>
    <n v="1"/>
    <n v="0"/>
    <n v="0"/>
    <n v="0"/>
    <n v="0"/>
    <n v="1"/>
    <n v="62"/>
    <n v="3.1674208144796302E-2"/>
    <s v="1_REASONABLE"/>
    <n v="54"/>
    <n v="0.87096774193548299"/>
    <b v="0"/>
    <n v="0"/>
    <n v="0"/>
    <n v="0"/>
    <n v="0"/>
    <s v="0_V0"/>
    <s v="4_full"/>
    <s v="0_V0"/>
    <s v="0_Zero"/>
    <s v="4_full"/>
    <s v="0_Zero"/>
    <s v="0_zero"/>
    <b v="1"/>
    <s v="1_BeQuickOrBeDead"/>
    <x v="0"/>
  </r>
  <r>
    <n v="0"/>
    <x v="0"/>
    <n v="1"/>
    <n v="0"/>
    <n v="0"/>
    <n v="0"/>
    <n v="0"/>
    <n v="1"/>
    <n v="23"/>
    <n v="0.42708333333333298"/>
    <s v="3_SIGNIFICANT"/>
    <n v="9"/>
    <n v="0.39130434782608697"/>
    <b v="1"/>
    <n v="0"/>
    <n v="0"/>
    <n v="0"/>
    <n v="0"/>
    <s v="0_V0"/>
    <s v="4_full"/>
    <s v="0_V0"/>
    <s v="0_Zero"/>
    <s v="4_full"/>
    <s v="0_Zero"/>
    <s v="0_zero"/>
    <b v="1"/>
    <s v="1_BeQuickOrBeDead"/>
    <x v="0"/>
  </r>
  <r>
    <n v="0.2"/>
    <x v="1"/>
    <n v="1"/>
    <n v="6"/>
    <n v="0.2"/>
    <n v="0"/>
    <n v="0"/>
    <n v="0.8"/>
    <n v="24"/>
    <n v="5.4203539823008802E-2"/>
    <s v="1_REASONABLE"/>
    <n v="18"/>
    <n v="0.6"/>
    <b v="1"/>
    <n v="0"/>
    <n v="0"/>
    <n v="0"/>
    <n v="0"/>
    <s v="1_early"/>
    <s v="4_full"/>
    <s v="1_early"/>
    <s v="0_Zero"/>
    <s v="3_long"/>
    <s v="0_Zero"/>
    <s v="0_zero"/>
    <b v="1"/>
    <s v="1_BeQuickOrBeDead"/>
    <x v="1"/>
  </r>
  <r>
    <n v="2.6315789473684199E-2"/>
    <x v="2"/>
    <n v="0.92222222222222205"/>
    <n v="1"/>
    <n v="2.6315789473684199E-2"/>
    <n v="0"/>
    <n v="0"/>
    <n v="0.97368421052631504"/>
    <n v="37"/>
    <n v="6.3739376770538198E-3"/>
    <s v="1_REASONABLE"/>
    <n v="17"/>
    <n v="0.44736842105263103"/>
    <b v="1"/>
    <n v="0"/>
    <n v="0"/>
    <n v="0"/>
    <n v="0"/>
    <s v="1_early"/>
    <s v="3_high"/>
    <s v="1_early"/>
    <s v="0_Zero"/>
    <s v="3_long"/>
    <s v="0_Zero"/>
    <s v="0_zero"/>
    <b v="1"/>
    <s v="1_BeQuickOrBeDead"/>
    <x v="1"/>
  </r>
  <r>
    <n v="6.6666666666666596E-2"/>
    <x v="2"/>
    <n v="0.952380952380952"/>
    <n v="1"/>
    <n v="6.6666666666666596E-2"/>
    <n v="0"/>
    <n v="0"/>
    <n v="0.93333333333333302"/>
    <n v="14"/>
    <n v="0.286036036036036"/>
    <s v="2_MILD"/>
    <n v="14"/>
    <n v="0.93333333333333302"/>
    <b v="0"/>
    <n v="0"/>
    <n v="0"/>
    <n v="0"/>
    <n v="0"/>
    <s v="1_early"/>
    <s v="3_high"/>
    <s v="1_early"/>
    <s v="0_Zero"/>
    <s v="3_long"/>
    <s v="0_Zero"/>
    <s v="0_zero"/>
    <b v="1"/>
    <s v="1_BeQuickOrBeDead"/>
    <x v="1"/>
  </r>
  <r>
    <n v="6.4516129032257993E-2"/>
    <x v="3"/>
    <n v="1"/>
    <n v="4"/>
    <n v="6.4516129032257993E-2"/>
    <n v="0"/>
    <n v="0"/>
    <n v="0.93548387096774199"/>
    <n v="58"/>
    <n v="0.10293219303604099"/>
    <s v="1_REASONABLE"/>
    <n v="11"/>
    <n v="0.17741935483870899"/>
    <b v="1"/>
    <n v="0"/>
    <n v="0"/>
    <n v="0"/>
    <n v="0"/>
    <s v="1_early"/>
    <s v="4_full"/>
    <s v="1_early"/>
    <s v="0_Zero"/>
    <s v="3_long"/>
    <s v="0_Zero"/>
    <s v="0_zero"/>
    <b v="1"/>
    <s v="1_BeQuickOrBeDead"/>
    <x v="1"/>
  </r>
  <r>
    <n v="2.94117647058823E-2"/>
    <x v="2"/>
    <n v="0.95934959349593496"/>
    <n v="1"/>
    <n v="2.94117647058823E-2"/>
    <n v="0"/>
    <n v="0"/>
    <n v="0.97058823529411697"/>
    <n v="33"/>
    <n v="3.90625E-3"/>
    <s v="1_REASONABLE"/>
    <n v="21"/>
    <n v="0.61764705882352899"/>
    <b v="1"/>
    <n v="0"/>
    <n v="0"/>
    <n v="0"/>
    <n v="0"/>
    <s v="1_early"/>
    <s v="3_high"/>
    <s v="1_early"/>
    <s v="0_Zero"/>
    <s v="3_long"/>
    <s v="0_Zero"/>
    <s v="0_zero"/>
    <b v="1"/>
    <s v="1_BeQuickOrBeDead"/>
    <x v="1"/>
  </r>
  <r>
    <n v="5.7142857142857099E-2"/>
    <x v="4"/>
    <n v="0.90384615384615297"/>
    <n v="2"/>
    <n v="5.7142857142857099E-2"/>
    <n v="0"/>
    <n v="0"/>
    <n v="0.94285714285714195"/>
    <n v="33"/>
    <n v="4.6078702423739702E-4"/>
    <s v="1_REASONABLE"/>
    <n v="21"/>
    <n v="0.6"/>
    <b v="1"/>
    <n v="0"/>
    <n v="0"/>
    <n v="0"/>
    <n v="0"/>
    <s v="1_early"/>
    <s v="3_high"/>
    <s v="1_early"/>
    <s v="0_Zero"/>
    <s v="3_long"/>
    <s v="0_Zero"/>
    <s v="0_zero"/>
    <b v="1"/>
    <s v="1_BeQuickOrBeDead"/>
    <x v="1"/>
  </r>
  <r>
    <n v="0.24"/>
    <x v="1"/>
    <n v="1"/>
    <n v="6"/>
    <n v="0.24"/>
    <n v="0"/>
    <n v="0"/>
    <n v="0.76"/>
    <n v="19"/>
    <n v="5.4298642533936597E-2"/>
    <s v="1_REASONABLE"/>
    <n v="22"/>
    <n v="0.88"/>
    <b v="0"/>
    <n v="0"/>
    <n v="0"/>
    <n v="0"/>
    <n v="0"/>
    <s v="1_early"/>
    <s v="4_full"/>
    <s v="1_early"/>
    <s v="0_Zero"/>
    <s v="3_long"/>
    <s v="0_Zero"/>
    <s v="0_zero"/>
    <b v="1"/>
    <s v="1_BeQuickOrBeDead"/>
    <x v="1"/>
  </r>
  <r>
    <n v="1.6129032258064498E-2"/>
    <x v="2"/>
    <n v="1"/>
    <n v="1"/>
    <n v="1.6129032258064498E-2"/>
    <n v="0"/>
    <n v="0"/>
    <n v="0.98387096774193505"/>
    <n v="61"/>
    <n v="9.375E-2"/>
    <s v="1_REASONABLE"/>
    <n v="15"/>
    <n v="0.241935483870967"/>
    <b v="1"/>
    <n v="0"/>
    <n v="0"/>
    <n v="0"/>
    <n v="0"/>
    <s v="1_early"/>
    <s v="4_full"/>
    <s v="1_early"/>
    <s v="0_Zero"/>
    <s v="3_long"/>
    <s v="0_Zero"/>
    <s v="0_zero"/>
    <b v="1"/>
    <s v="1_BeQuickOrBeDead"/>
    <x v="1"/>
  </r>
  <r>
    <n v="2.8571428571428501E-2"/>
    <x v="2"/>
    <n v="0.92"/>
    <n v="1"/>
    <n v="2.8571428571428501E-2"/>
    <n v="0"/>
    <n v="0"/>
    <n v="0.97142857142857097"/>
    <n v="34"/>
    <n v="9.7613882863340495E-2"/>
    <s v="1_REASONABLE"/>
    <n v="9"/>
    <n v="0.25714285714285701"/>
    <b v="1"/>
    <n v="0"/>
    <n v="0"/>
    <n v="0"/>
    <n v="0"/>
    <s v="1_early"/>
    <s v="3_high"/>
    <s v="1_early"/>
    <s v="0_Zero"/>
    <s v="3_long"/>
    <s v="0_Zero"/>
    <s v="0_zero"/>
    <b v="1"/>
    <s v="1_BeQuickOrBeDead"/>
    <x v="1"/>
  </r>
  <r>
    <n v="4.8780487804878002E-2"/>
    <x v="4"/>
    <n v="0.96538461538461495"/>
    <n v="2"/>
    <n v="4.8780487804878002E-2"/>
    <n v="0"/>
    <n v="0"/>
    <n v="0.95121951219512102"/>
    <n v="39"/>
    <n v="0.23013565891472801"/>
    <s v="2_MILD"/>
    <n v="20"/>
    <n v="0.48780487804877998"/>
    <b v="1"/>
    <n v="0"/>
    <n v="0"/>
    <n v="0"/>
    <n v="0"/>
    <s v="1_early"/>
    <s v="3_high"/>
    <s v="1_early"/>
    <s v="0_Zero"/>
    <s v="3_long"/>
    <s v="0_Zero"/>
    <s v="0_zero"/>
    <b v="1"/>
    <s v="1_BeQuickOrBeDead"/>
    <x v="1"/>
  </r>
  <r>
    <n v="0.148148148148148"/>
    <x v="5"/>
    <n v="1"/>
    <n v="12"/>
    <n v="0.148148148148148"/>
    <n v="0"/>
    <n v="0"/>
    <n v="0.85185185185185097"/>
    <n v="69"/>
    <n v="0.120232247435936"/>
    <s v="1_REASONABLE"/>
    <n v="69"/>
    <n v="0.85185185185185097"/>
    <b v="0"/>
    <n v="0"/>
    <n v="0"/>
    <n v="0"/>
    <n v="0"/>
    <s v="1_early"/>
    <s v="4_full"/>
    <s v="1_early"/>
    <s v="0_Zero"/>
    <s v="3_long"/>
    <s v="0_Zero"/>
    <s v="0_zero"/>
    <b v="1"/>
    <s v="1_BeQuickOrBeDead"/>
    <x v="1"/>
  </r>
  <r>
    <n v="4.54545454545454E-2"/>
    <x v="6"/>
    <n v="1"/>
    <n v="3"/>
    <n v="4.54545454545454E-2"/>
    <n v="0"/>
    <n v="0"/>
    <n v="0.95454545454545403"/>
    <n v="63"/>
    <n v="0.11936339522546401"/>
    <s v="1_REASONABLE"/>
    <n v="22"/>
    <n v="0.33333333333333298"/>
    <b v="1"/>
    <n v="0"/>
    <n v="0"/>
    <n v="0"/>
    <n v="0"/>
    <s v="1_early"/>
    <s v="4_full"/>
    <s v="1_early"/>
    <s v="0_Zero"/>
    <s v="3_long"/>
    <s v="0_Zero"/>
    <s v="0_zero"/>
    <b v="1"/>
    <s v="1_BeQuickOrBeDead"/>
    <x v="1"/>
  </r>
  <r>
    <n v="0.10416666666666601"/>
    <x v="7"/>
    <n v="1"/>
    <n v="5"/>
    <n v="0.10416666666666601"/>
    <n v="0"/>
    <n v="0"/>
    <n v="0.89583333333333304"/>
    <n v="43"/>
    <n v="1.6652789342214799E-2"/>
    <s v="1_REASONABLE"/>
    <n v="18"/>
    <n v="0.375"/>
    <b v="1"/>
    <n v="0"/>
    <n v="0"/>
    <n v="0"/>
    <n v="0"/>
    <s v="1_early"/>
    <s v="4_full"/>
    <s v="1_early"/>
    <s v="0_Zero"/>
    <s v="3_long"/>
    <s v="0_Zero"/>
    <s v="0_zero"/>
    <b v="1"/>
    <s v="1_BeQuickOrBeDead"/>
    <x v="1"/>
  </r>
  <r>
    <n v="0.06"/>
    <x v="6"/>
    <n v="0.91666666666666596"/>
    <n v="3"/>
    <n v="0.06"/>
    <n v="0"/>
    <n v="0"/>
    <n v="0.94"/>
    <n v="47"/>
    <n v="8.3018867924528297E-2"/>
    <s v="1_REASONABLE"/>
    <n v="33"/>
    <n v="0.66"/>
    <b v="1"/>
    <n v="0"/>
    <n v="0"/>
    <n v="0"/>
    <n v="0"/>
    <s v="1_early"/>
    <s v="3_high"/>
    <s v="1_early"/>
    <s v="0_Zero"/>
    <s v="3_long"/>
    <s v="0_Zero"/>
    <s v="0_zero"/>
    <b v="1"/>
    <s v="1_BeQuickOrBeDead"/>
    <x v="1"/>
  </r>
  <r>
    <n v="0.14285714285714199"/>
    <x v="6"/>
    <n v="1"/>
    <n v="3"/>
    <n v="0.14285714285714199"/>
    <n v="0"/>
    <n v="0"/>
    <n v="0.85714285714285698"/>
    <n v="18"/>
    <n v="3.3823529411764697E-2"/>
    <s v="1_REASONABLE"/>
    <n v="18"/>
    <n v="0.85714285714285698"/>
    <b v="0"/>
    <n v="0"/>
    <n v="0"/>
    <n v="0"/>
    <n v="0"/>
    <s v="1_early"/>
    <s v="4_full"/>
    <s v="1_early"/>
    <s v="0_Zero"/>
    <s v="3_long"/>
    <s v="0_Zero"/>
    <s v="0_zero"/>
    <b v="1"/>
    <s v="1_BeQuickOrBeDead"/>
    <x v="1"/>
  </r>
  <r>
    <n v="0"/>
    <x v="0"/>
    <n v="0.48148148148148101"/>
    <n v="1"/>
    <n v="3.8461538461538401E-2"/>
    <n v="3.8461538461538401E-2"/>
    <n v="1"/>
    <n v="0.96153846153846101"/>
    <n v="25"/>
    <n v="0.25757575757575701"/>
    <s v="2_MILD"/>
    <n v="4"/>
    <n v="0.15384615384615299"/>
    <b v="1"/>
    <n v="0"/>
    <n v="0"/>
    <n v="0"/>
    <n v="0"/>
    <s v="0_V0"/>
    <s v="2_fair"/>
    <s v="1_early"/>
    <s v="1_soon"/>
    <s v="3_long"/>
    <s v="0_Zero"/>
    <s v="0_zero"/>
    <b v="1"/>
    <s v="1_BeQuickOrBeDead"/>
    <x v="1"/>
  </r>
  <r>
    <n v="0"/>
    <x v="0"/>
    <n v="0.63"/>
    <n v="1"/>
    <n v="2.1739130434782601E-2"/>
    <n v="2.1739130434782601E-2"/>
    <n v="1"/>
    <n v="0.97826086956521696"/>
    <n v="45"/>
    <n v="0.75208820581356495"/>
    <s v="3_SIGNIFICANT"/>
    <n v="1"/>
    <n v="2.1739130434782601E-2"/>
    <b v="1"/>
    <n v="0"/>
    <n v="0"/>
    <n v="0"/>
    <n v="0"/>
    <s v="0_V0"/>
    <s v="2_fair"/>
    <s v="1_early"/>
    <s v="1_soon"/>
    <s v="3_long"/>
    <s v="0_Zero"/>
    <s v="0_zero"/>
    <b v="1"/>
    <s v="1_BeQuickOrBeDead"/>
    <x v="1"/>
  </r>
  <r>
    <n v="0"/>
    <x v="0"/>
    <n v="0.78260869565217395"/>
    <n v="1"/>
    <n v="7.1428571428571397E-2"/>
    <n v="7.1428571428571397E-2"/>
    <n v="1"/>
    <n v="0.92857142857142805"/>
    <n v="13"/>
    <n v="0.93240901213171501"/>
    <s v="4_EXTREME"/>
    <n v="0"/>
    <n v="0"/>
    <b v="1"/>
    <n v="0"/>
    <n v="0"/>
    <n v="0"/>
    <n v="0"/>
    <s v="0_V0"/>
    <s v="3_high"/>
    <s v="1_early"/>
    <s v="1_soon"/>
    <s v="3_long"/>
    <s v="0_Zero"/>
    <s v="0_zero"/>
    <b v="1"/>
    <s v="1_BeQuickOrBeDead"/>
    <x v="1"/>
  </r>
  <r>
    <n v="0"/>
    <x v="0"/>
    <n v="0.22222222222222199"/>
    <n v="2"/>
    <n v="5.2631578947368397E-2"/>
    <n v="5.2631578947368397E-2"/>
    <n v="2"/>
    <n v="0.94736842105263097"/>
    <n v="36"/>
    <n v="0.134529147982062"/>
    <s v="1_REASONABLE"/>
    <n v="3"/>
    <n v="7.8947368421052599E-2"/>
    <b v="1"/>
    <n v="0"/>
    <n v="1"/>
    <n v="0"/>
    <n v="0"/>
    <s v="0_V0"/>
    <s v="1_low"/>
    <s v="1_early"/>
    <s v="1_soon"/>
    <s v="3_long"/>
    <s v="0_Zero"/>
    <s v="0_zero"/>
    <b v="1"/>
    <s v="1_BeQuickOrBeDead"/>
    <x v="1"/>
  </r>
  <r>
    <n v="0"/>
    <x v="0"/>
    <n v="0.67272727272727195"/>
    <n v="2"/>
    <n v="6.0606060606060601E-2"/>
    <n v="6.0606060606060601E-2"/>
    <n v="2"/>
    <n v="0.939393939393939"/>
    <n v="31"/>
    <n v="0.20815581253804"/>
    <s v="2_MILD"/>
    <n v="25"/>
    <n v="0.75757575757575701"/>
    <b v="1"/>
    <n v="0"/>
    <n v="1"/>
    <n v="0"/>
    <n v="0"/>
    <s v="0_V0"/>
    <s v="2_fair"/>
    <s v="1_early"/>
    <s v="1_soon"/>
    <s v="3_long"/>
    <s v="0_Zero"/>
    <s v="0_zero"/>
    <b v="1"/>
    <s v="1_BeQuickOrBeDead"/>
    <x v="1"/>
  </r>
  <r>
    <n v="0"/>
    <x v="0"/>
    <n v="0.88524590163934402"/>
    <n v="1"/>
    <n v="2.27272727272727E-2"/>
    <n v="2.27272727272727E-2"/>
    <n v="1"/>
    <n v="0.97727272727272696"/>
    <n v="43"/>
    <n v="0.19201030927835"/>
    <s v="1_REASONABLE"/>
    <n v="40"/>
    <n v="0.90909090909090895"/>
    <b v="0"/>
    <n v="0"/>
    <n v="0"/>
    <n v="0"/>
    <n v="0"/>
    <s v="0_V0"/>
    <s v="3_high"/>
    <s v="1_early"/>
    <s v="1_soon"/>
    <s v="3_long"/>
    <s v="0_Zero"/>
    <s v="0_zero"/>
    <b v="1"/>
    <s v="1_BeQuickOrBeDead"/>
    <x v="1"/>
  </r>
  <r>
    <n v="0"/>
    <x v="0"/>
    <n v="0.62962962962962898"/>
    <n v="1"/>
    <n v="4.7619047619047603E-2"/>
    <n v="4.7619047619047603E-2"/>
    <n v="1"/>
    <n v="0.952380952380952"/>
    <n v="20"/>
    <n v="0.42241379310344801"/>
    <s v="3_SIGNIFICANT"/>
    <n v="10"/>
    <n v="0.476190476190476"/>
    <b v="1"/>
    <n v="0"/>
    <n v="0"/>
    <n v="0"/>
    <n v="0"/>
    <s v="0_V0"/>
    <s v="2_fair"/>
    <s v="1_early"/>
    <s v="1_soon"/>
    <s v="3_long"/>
    <s v="0_Zero"/>
    <s v="0_zero"/>
    <b v="1"/>
    <s v="1_BeQuickOrBeDead"/>
    <x v="1"/>
  </r>
  <r>
    <n v="0"/>
    <x v="0"/>
    <n v="0.69230769230769196"/>
    <n v="1"/>
    <n v="2.3809523809523801E-2"/>
    <n v="2.3809523809523801E-2"/>
    <n v="1"/>
    <n v="0.97619047619047605"/>
    <n v="41"/>
    <n v="0.45104895104895099"/>
    <s v="3_SIGNIFICANT"/>
    <n v="2"/>
    <n v="4.7619047619047603E-2"/>
    <b v="1"/>
    <n v="0"/>
    <n v="0"/>
    <n v="0"/>
    <n v="0"/>
    <s v="0_V0"/>
    <s v="2_fair"/>
    <s v="1_early"/>
    <s v="1_soon"/>
    <s v="3_long"/>
    <s v="0_Zero"/>
    <s v="0_zero"/>
    <b v="1"/>
    <s v="1_BeQuickOrBeDead"/>
    <x v="1"/>
  </r>
  <r>
    <n v="0.160714285714285"/>
    <x v="8"/>
    <n v="0.31578947368421001"/>
    <n v="11"/>
    <n v="0.19642857142857101"/>
    <n v="3.5714285714285698E-2"/>
    <n v="2"/>
    <n v="0.80357142857142805"/>
    <n v="45"/>
    <n v="0.229007633587786"/>
    <s v="2_MILD"/>
    <n v="35"/>
    <n v="0.625"/>
    <b v="1"/>
    <n v="0"/>
    <n v="1"/>
    <n v="0"/>
    <n v="0"/>
    <s v="1_early"/>
    <s v="2_fair"/>
    <s v="1_early"/>
    <s v="1_soon"/>
    <s v="3_long"/>
    <s v="0_Zero"/>
    <s v="0_zero"/>
    <b v="1"/>
    <s v="1_BeQuickOrBeDead"/>
    <x v="1"/>
  </r>
  <r>
    <n v="0.15094339622641501"/>
    <x v="9"/>
    <n v="0.78431372549019596"/>
    <n v="9"/>
    <n v="0.169811320754716"/>
    <n v="1.8867924528301799E-2"/>
    <n v="1"/>
    <n v="0.83018867924528295"/>
    <n v="44"/>
    <n v="0.35459004905395902"/>
    <s v="2_MILD"/>
    <n v="10"/>
    <n v="0.18867924528301799"/>
    <b v="1"/>
    <n v="0"/>
    <n v="0"/>
    <n v="0"/>
    <n v="0"/>
    <s v="1_early"/>
    <s v="3_high"/>
    <s v="1_early"/>
    <s v="1_soon"/>
    <s v="3_long"/>
    <s v="0_Zero"/>
    <s v="0_zero"/>
    <b v="1"/>
    <s v="1_BeQuickOrBeDead"/>
    <x v="1"/>
  </r>
  <r>
    <n v="0.11111111111111099"/>
    <x v="3"/>
    <n v="0.64500000000000002"/>
    <n v="5"/>
    <n v="0.13888888888888801"/>
    <n v="2.77777777777777E-2"/>
    <n v="1"/>
    <n v="0.86111111111111105"/>
    <n v="31"/>
    <n v="0.116840915512856"/>
    <s v="1_REASONABLE"/>
    <n v="6"/>
    <n v="0.16666666666666599"/>
    <b v="1"/>
    <n v="0"/>
    <n v="0"/>
    <n v="0"/>
    <n v="0"/>
    <s v="1_early"/>
    <s v="2_fair"/>
    <s v="1_early"/>
    <s v="1_soon"/>
    <s v="3_long"/>
    <s v="0_Zero"/>
    <s v="0_zero"/>
    <b v="1"/>
    <s v="1_BeQuickOrBeDead"/>
    <x v="1"/>
  </r>
  <r>
    <n v="0.14583333333333301"/>
    <x v="10"/>
    <n v="0.62790697674418605"/>
    <n v="8"/>
    <n v="0.16666666666666599"/>
    <n v="2.0833333333333301E-2"/>
    <n v="1"/>
    <n v="0.83333333333333304"/>
    <n v="40"/>
    <n v="2.75423728813559E-2"/>
    <s v="1_REASONABLE"/>
    <n v="47"/>
    <n v="0.97916666666666596"/>
    <b v="0"/>
    <n v="0"/>
    <n v="0"/>
    <n v="0"/>
    <n v="0"/>
    <s v="1_early"/>
    <s v="2_fair"/>
    <s v="1_early"/>
    <s v="1_soon"/>
    <s v="3_long"/>
    <s v="0_Zero"/>
    <s v="0_zero"/>
    <b v="1"/>
    <s v="1_BeQuickOrBeDead"/>
    <x v="1"/>
  </r>
  <r>
    <n v="3.4883720930232502E-2"/>
    <x v="6"/>
    <n v="0.88888888888888795"/>
    <n v="10"/>
    <n v="0.116279069767441"/>
    <n v="8.1395348837209294E-2"/>
    <n v="7"/>
    <n v="0.88372093023255804"/>
    <n v="76"/>
    <n v="5.7062675397567798E-2"/>
    <s v="1_REASONABLE"/>
    <n v="72"/>
    <n v="0.837209302325581"/>
    <b v="0"/>
    <n v="0"/>
    <n v="6"/>
    <n v="0"/>
    <n v="0"/>
    <s v="1_early"/>
    <s v="3_high"/>
    <s v="1_early"/>
    <s v="1_soon"/>
    <s v="3_long"/>
    <s v="0_Zero"/>
    <s v="0_zero"/>
    <b v="1"/>
    <s v="1_BeQuickOrBeDead"/>
    <x v="1"/>
  </r>
  <r>
    <n v="0.1"/>
    <x v="3"/>
    <n v="0.58974358974358898"/>
    <n v="5"/>
    <n v="0.125"/>
    <n v="2.4999999999999901E-2"/>
    <n v="1"/>
    <n v="0.875"/>
    <n v="35"/>
    <n v="8.6007702182284901E-2"/>
    <s v="1_REASONABLE"/>
    <n v="9"/>
    <n v="0.22500000000000001"/>
    <b v="1"/>
    <n v="0"/>
    <n v="0"/>
    <n v="0"/>
    <n v="0"/>
    <s v="1_early"/>
    <s v="2_fair"/>
    <s v="1_early"/>
    <s v="1_soon"/>
    <s v="3_long"/>
    <s v="0_Zero"/>
    <s v="0_zero"/>
    <b v="1"/>
    <s v="1_BeQuickOrBeDead"/>
    <x v="1"/>
  </r>
  <r>
    <n v="0.17894736842105199"/>
    <x v="11"/>
    <n v="0.31318681318681302"/>
    <n v="21"/>
    <n v="0.221052631578947"/>
    <n v="4.2105263157894701E-2"/>
    <n v="4"/>
    <n v="0.77894736842105206"/>
    <n v="74"/>
    <n v="4.2310167310167297E-2"/>
    <s v="1_REASONABLE"/>
    <n v="58"/>
    <n v="0.61052631578947303"/>
    <b v="1"/>
    <n v="1"/>
    <n v="2"/>
    <n v="0.33333333333333298"/>
    <n v="1.0526315789473601E-2"/>
    <s v="1_early"/>
    <s v="2_fair"/>
    <s v="1_early"/>
    <s v="1_soon"/>
    <s v="3_long"/>
    <s v="2_fair"/>
    <s v="1_fair"/>
    <b v="1"/>
    <s v="1_BeQuickOrBeDead"/>
    <x v="1"/>
  </r>
  <r>
    <n v="0.169811320754716"/>
    <x v="8"/>
    <n v="0.57446808510638303"/>
    <n v="11"/>
    <n v="0.20754716981131999"/>
    <n v="3.7735849056603703E-2"/>
    <n v="2"/>
    <n v="0.79245283018867896"/>
    <n v="42"/>
    <n v="7.0298769771528899E-3"/>
    <s v="1_REASONABLE"/>
    <n v="18"/>
    <n v="0.339622641509433"/>
    <b v="1"/>
    <n v="1"/>
    <n v="0"/>
    <n v="1"/>
    <n v="1.8867924528301799E-2"/>
    <s v="1_early"/>
    <s v="2_fair"/>
    <s v="1_early"/>
    <s v="1_soon"/>
    <s v="3_long"/>
    <s v="3_large"/>
    <s v="1_fair"/>
    <b v="1"/>
    <s v="1_BeQuickOrBeDead"/>
    <x v="1"/>
  </r>
  <r>
    <n v="4.6511627906976702E-2"/>
    <x v="4"/>
    <n v="0.76016499705362395"/>
    <n v="4"/>
    <n v="9.3023255813953404E-2"/>
    <n v="4.6511627906976702E-2"/>
    <n v="2"/>
    <n v="0.90697674418604601"/>
    <n v="39"/>
    <n v="3.5832814768720099E-2"/>
    <s v="1_REASONABLE"/>
    <n v="22"/>
    <n v="0.51162790697674398"/>
    <b v="1"/>
    <n v="1"/>
    <n v="0"/>
    <n v="1"/>
    <n v="2.3255813953488299E-2"/>
    <s v="1_early"/>
    <s v="3_high"/>
    <s v="1_early"/>
    <s v="1_soon"/>
    <s v="3_long"/>
    <s v="3_large"/>
    <s v="1_fair"/>
    <b v="1"/>
    <s v="1_BeQuickOrBeDead"/>
    <x v="1"/>
  </r>
  <r>
    <n v="0"/>
    <x v="0"/>
    <n v="0.88636363636363602"/>
    <n v="6"/>
    <n v="0.1875"/>
    <n v="0.1875"/>
    <n v="6"/>
    <n v="0.8125"/>
    <n v="26"/>
    <n v="0.23050847457627099"/>
    <s v="2_MILD"/>
    <n v="28"/>
    <n v="0.875"/>
    <b v="0"/>
    <n v="0"/>
    <n v="5"/>
    <n v="0"/>
    <n v="0"/>
    <s v="0_V0"/>
    <s v="3_high"/>
    <s v="1_early"/>
    <s v="2_fair"/>
    <s v="3_long"/>
    <s v="0_Zero"/>
    <s v="0_zero"/>
    <b v="0"/>
    <s v="1_BeQuickOrBeDead"/>
    <x v="1"/>
  </r>
  <r>
    <n v="0"/>
    <x v="0"/>
    <n v="0.72727272727272696"/>
    <n v="13"/>
    <n v="0.19696969696969599"/>
    <n v="0.19696969696969599"/>
    <n v="13"/>
    <n v="0.80303030303030298"/>
    <n v="53"/>
    <n v="2.0176356299506801E-2"/>
    <s v="1_REASONABLE"/>
    <n v="54"/>
    <n v="0.81818181818181801"/>
    <b v="0"/>
    <n v="0"/>
    <n v="12"/>
    <n v="0"/>
    <n v="0"/>
    <s v="0_V0"/>
    <s v="2_fair"/>
    <s v="1_early"/>
    <s v="2_fair"/>
    <s v="3_long"/>
    <s v="0_Zero"/>
    <s v="0_zero"/>
    <b v="0"/>
    <s v="1_BeQuickOrBeDead"/>
    <x v="1"/>
  </r>
  <r>
    <n v="0"/>
    <x v="0"/>
    <n v="0.38"/>
    <n v="4"/>
    <n v="0.19047619047618999"/>
    <n v="0.19047619047618999"/>
    <n v="4"/>
    <n v="0.80952380952380898"/>
    <n v="17"/>
    <n v="5.0847457627118599E-2"/>
    <s v="1_REASONABLE"/>
    <n v="14"/>
    <n v="0.66666666666666596"/>
    <b v="1"/>
    <n v="1"/>
    <n v="2"/>
    <n v="0.33333333333333298"/>
    <n v="4.7619047619047603E-2"/>
    <s v="0_V0"/>
    <s v="2_fair"/>
    <s v="1_early"/>
    <s v="2_fair"/>
    <s v="3_long"/>
    <s v="2_fair"/>
    <s v="1_fair"/>
    <b v="0"/>
    <s v="1_BeQuickOrBeDead"/>
    <x v="1"/>
  </r>
  <r>
    <n v="0"/>
    <x v="0"/>
    <n v="1.7361111111111101E-2"/>
    <n v="9"/>
    <n v="0.152542372881355"/>
    <n v="0.152542372881355"/>
    <n v="9"/>
    <n v="0.84745762711864403"/>
    <n v="50"/>
    <n v="5.5445544554455398E-2"/>
    <s v="1_REASONABLE"/>
    <n v="49"/>
    <n v="0.83050847457627097"/>
    <b v="0"/>
    <n v="1"/>
    <n v="7"/>
    <n v="0.125"/>
    <n v="1.6949152542372801E-2"/>
    <s v="0_V0"/>
    <s v="1_low"/>
    <s v="1_early"/>
    <s v="2_fair"/>
    <s v="3_long"/>
    <s v="1_few"/>
    <s v="1_fair"/>
    <b v="0"/>
    <s v="1_BeQuickOrBeDead"/>
    <x v="1"/>
  </r>
  <r>
    <n v="0"/>
    <x v="0"/>
    <n v="0.490566037735849"/>
    <n v="6"/>
    <n v="0.15"/>
    <n v="0.15"/>
    <n v="6"/>
    <n v="0.85"/>
    <n v="34"/>
    <n v="8.4942084942084897E-2"/>
    <s v="1_REASONABLE"/>
    <n v="27"/>
    <n v="0.67500000000000004"/>
    <b v="1"/>
    <n v="1"/>
    <n v="4"/>
    <n v="0.2"/>
    <n v="2.5000000000000001E-2"/>
    <s v="0_V0"/>
    <s v="2_fair"/>
    <s v="1_early"/>
    <s v="2_fair"/>
    <s v="3_long"/>
    <s v="1_few"/>
    <s v="1_fair"/>
    <b v="0"/>
    <s v="1_BeQuickOrBeDead"/>
    <x v="1"/>
  </r>
  <r>
    <n v="0"/>
    <x v="0"/>
    <n v="8.2949308755760301E-2"/>
    <n v="11"/>
    <n v="0.25"/>
    <n v="0.25"/>
    <n v="11"/>
    <n v="0.75"/>
    <n v="33"/>
    <n v="0.21052631578947301"/>
    <s v="2_MILD"/>
    <n v="17"/>
    <n v="0.38636363636363602"/>
    <b v="1"/>
    <n v="2"/>
    <n v="8"/>
    <n v="0.2"/>
    <n v="4.54545454545454E-2"/>
    <s v="0_V0"/>
    <s v="1_low"/>
    <s v="1_early"/>
    <s v="2_fair"/>
    <s v="2_fair"/>
    <s v="1_few"/>
    <s v="1_fair"/>
    <b v="0"/>
    <s v="1_BeQuickOrBeDead"/>
    <x v="1"/>
  </r>
  <r>
    <n v="0"/>
    <x v="0"/>
    <n v="0.20588235294117599"/>
    <n v="6"/>
    <n v="0.146341463414634"/>
    <n v="0.146341463414634"/>
    <n v="6"/>
    <n v="0.85365853658536495"/>
    <n v="35"/>
    <n v="0.17536231884057901"/>
    <s v="1_REASONABLE"/>
    <n v="6"/>
    <n v="0.146341463414634"/>
    <b v="1"/>
    <n v="2"/>
    <n v="3"/>
    <n v="0.4"/>
    <n v="4.8780487804878002E-2"/>
    <s v="0_V0"/>
    <s v="1_low"/>
    <s v="1_early"/>
    <s v="2_fair"/>
    <s v="3_long"/>
    <s v="2_fair"/>
    <s v="1_fair"/>
    <b v="0"/>
    <s v="1_BeQuickOrBeDead"/>
    <x v="1"/>
  </r>
  <r>
    <n v="0"/>
    <x v="0"/>
    <n v="0.28993288590603999"/>
    <n v="6"/>
    <n v="0.15"/>
    <n v="0.15"/>
    <n v="6"/>
    <n v="0.85"/>
    <n v="34"/>
    <n v="0.276930525296538"/>
    <s v="2_MILD"/>
    <n v="20"/>
    <n v="0.5"/>
    <b v="1"/>
    <n v="5"/>
    <n v="0"/>
    <n v="1"/>
    <n v="0.125"/>
    <s v="0_V0"/>
    <s v="2_fair"/>
    <s v="1_early"/>
    <s v="2_fair"/>
    <s v="3_long"/>
    <s v="3_large"/>
    <s v="2_high"/>
    <b v="0"/>
    <s v="1_BeQuickOrBeDead"/>
    <x v="1"/>
  </r>
  <r>
    <n v="2.3809523809523801E-2"/>
    <x v="2"/>
    <n v="0.75"/>
    <n v="8"/>
    <n v="0.19047619047618999"/>
    <n v="0.16666666666666599"/>
    <n v="7"/>
    <n v="0.80952380952380898"/>
    <n v="34"/>
    <n v="0.11211573236889601"/>
    <s v="1_REASONABLE"/>
    <n v="15"/>
    <n v="0.35714285714285698"/>
    <b v="1"/>
    <n v="1"/>
    <n v="5"/>
    <n v="0.16666666666666599"/>
    <n v="2.3809523809523801E-2"/>
    <s v="1_early"/>
    <s v="2_fair"/>
    <s v="1_early"/>
    <s v="2_fair"/>
    <s v="3_long"/>
    <s v="1_few"/>
    <s v="1_fair"/>
    <b v="0"/>
    <s v="1_BeQuickOrBeDead"/>
    <x v="1"/>
  </r>
  <r>
    <n v="0.44444444444444398"/>
    <x v="12"/>
    <n v="1"/>
    <n v="20"/>
    <n v="0.44444444444444398"/>
    <n v="0"/>
    <n v="0"/>
    <n v="0.55555555555555503"/>
    <n v="25"/>
    <n v="1.19631534872592E-3"/>
    <s v="1_REASONABLE"/>
    <n v="45"/>
    <n v="1"/>
    <b v="0"/>
    <n v="0"/>
    <n v="0"/>
    <n v="0"/>
    <n v="0"/>
    <s v="2_middle"/>
    <s v="4_full"/>
    <s v="2_middle"/>
    <s v="0_Zero"/>
    <s v="2_fair"/>
    <s v="0_Zero"/>
    <s v="0_zero"/>
    <b v="1"/>
    <s v="1_BeQuickOrBeDead"/>
    <x v="2"/>
  </r>
  <r>
    <n v="0.74"/>
    <x v="13"/>
    <n v="1"/>
    <n v="37"/>
    <n v="0.74"/>
    <n v="0"/>
    <n v="0"/>
    <n v="0.26"/>
    <n v="13"/>
    <n v="0.206801786327722"/>
    <s v="2_MILD"/>
    <n v="50"/>
    <n v="1"/>
    <b v="0"/>
    <n v="0"/>
    <n v="0"/>
    <n v="0"/>
    <n v="0"/>
    <s v="2_middle"/>
    <s v="4_full"/>
    <s v="2_middle"/>
    <s v="0_Zero"/>
    <s v="2_fair"/>
    <s v="0_Zero"/>
    <s v="0_zero"/>
    <b v="1"/>
    <s v="1_BeQuickOrBeDead"/>
    <x v="2"/>
  </r>
  <r>
    <n v="0.70967741935483797"/>
    <x v="14"/>
    <n v="1"/>
    <n v="44"/>
    <n v="0.70967741935483797"/>
    <n v="0"/>
    <n v="0"/>
    <n v="0.29032258064516098"/>
    <n v="18"/>
    <n v="0.25837320574162598"/>
    <s v="2_MILD"/>
    <n v="44"/>
    <n v="0.70967741935483797"/>
    <b v="1"/>
    <n v="0"/>
    <n v="0"/>
    <n v="0"/>
    <n v="0"/>
    <s v="2_middle"/>
    <s v="4_full"/>
    <s v="2_middle"/>
    <s v="0_Zero"/>
    <s v="2_fair"/>
    <s v="0_Zero"/>
    <s v="0_zero"/>
    <b v="1"/>
    <s v="1_BeQuickOrBeDead"/>
    <x v="2"/>
  </r>
  <r>
    <n v="0.31578947368421001"/>
    <x v="15"/>
    <n v="0.97402597402597402"/>
    <n v="18"/>
    <n v="0.31578947368421001"/>
    <n v="0"/>
    <n v="0"/>
    <n v="0.68421052631578905"/>
    <n v="39"/>
    <n v="0.122487778381314"/>
    <s v="1_REASONABLE"/>
    <n v="18"/>
    <n v="0.31578947368421001"/>
    <b v="1"/>
    <n v="0"/>
    <n v="0"/>
    <n v="0"/>
    <n v="0"/>
    <s v="2_middle"/>
    <s v="3_high"/>
    <s v="2_middle"/>
    <s v="0_Zero"/>
    <s v="2_fair"/>
    <s v="0_Zero"/>
    <s v="0_zero"/>
    <b v="1"/>
    <s v="1_BeQuickOrBeDead"/>
    <x v="2"/>
  </r>
  <r>
    <n v="0.60714285714285698"/>
    <x v="16"/>
    <n v="1"/>
    <n v="34"/>
    <n v="0.60714285714285698"/>
    <n v="0"/>
    <n v="0"/>
    <n v="0.39285714285714202"/>
    <n v="22"/>
    <n v="2.4193548387096701E-2"/>
    <s v="1_REASONABLE"/>
    <n v="43"/>
    <n v="0.76785714285714202"/>
    <b v="1"/>
    <n v="0"/>
    <n v="0"/>
    <n v="0"/>
    <n v="0"/>
    <s v="2_middle"/>
    <s v="4_full"/>
    <s v="2_middle"/>
    <s v="0_Zero"/>
    <s v="2_fair"/>
    <s v="0_Zero"/>
    <s v="0_zero"/>
    <b v="1"/>
    <s v="1_BeQuickOrBeDead"/>
    <x v="2"/>
  </r>
  <r>
    <n v="0.33333333333333298"/>
    <x v="17"/>
    <n v="1"/>
    <n v="16"/>
    <n v="0.33333333333333298"/>
    <n v="0"/>
    <n v="0"/>
    <n v="0.66666666666666596"/>
    <n v="32"/>
    <n v="0.39393939393939298"/>
    <s v="2_MILD"/>
    <n v="39"/>
    <n v="0.8125"/>
    <b v="0"/>
    <n v="0"/>
    <n v="0"/>
    <n v="0"/>
    <n v="0"/>
    <s v="2_middle"/>
    <s v="4_full"/>
    <s v="2_middle"/>
    <s v="0_Zero"/>
    <s v="2_fair"/>
    <s v="0_Zero"/>
    <s v="0_zero"/>
    <b v="1"/>
    <s v="1_BeQuickOrBeDead"/>
    <x v="2"/>
  </r>
  <r>
    <n v="0.38"/>
    <x v="18"/>
    <n v="1"/>
    <n v="19"/>
    <n v="0.38"/>
    <n v="0"/>
    <n v="0"/>
    <n v="0.62"/>
    <n v="31"/>
    <n v="2.4316109422492399E-3"/>
    <s v="1_REASONABLE"/>
    <n v="10"/>
    <n v="0.2"/>
    <b v="1"/>
    <n v="0"/>
    <n v="0"/>
    <n v="0"/>
    <n v="0"/>
    <s v="2_middle"/>
    <s v="4_full"/>
    <s v="2_middle"/>
    <s v="0_Zero"/>
    <s v="2_fair"/>
    <s v="0_Zero"/>
    <s v="0_zero"/>
    <b v="1"/>
    <s v="1_BeQuickOrBeDead"/>
    <x v="2"/>
  </r>
  <r>
    <n v="0.5"/>
    <x v="19"/>
    <n v="1"/>
    <n v="13"/>
    <n v="0.5"/>
    <n v="0"/>
    <n v="0"/>
    <n v="0.5"/>
    <n v="13"/>
    <n v="9.8493626882966395E-2"/>
    <s v="1_REASONABLE"/>
    <n v="18"/>
    <n v="0.69230769230769196"/>
    <b v="1"/>
    <n v="0"/>
    <n v="0"/>
    <n v="0"/>
    <n v="0"/>
    <s v="2_middle"/>
    <s v="4_full"/>
    <s v="2_middle"/>
    <s v="0_Zero"/>
    <s v="2_fair"/>
    <s v="0_Zero"/>
    <s v="0_zero"/>
    <b v="1"/>
    <s v="1_BeQuickOrBeDead"/>
    <x v="2"/>
  </r>
  <r>
    <n v="0.4375"/>
    <x v="10"/>
    <n v="1"/>
    <n v="7"/>
    <n v="0.4375"/>
    <n v="0"/>
    <n v="0"/>
    <n v="0.5625"/>
    <n v="9"/>
    <n v="3.4416826003824001E-2"/>
    <s v="1_REASONABLE"/>
    <n v="10"/>
    <n v="0.625"/>
    <b v="1"/>
    <n v="0"/>
    <n v="0"/>
    <n v="0"/>
    <n v="0"/>
    <s v="2_middle"/>
    <s v="4_full"/>
    <s v="2_middle"/>
    <s v="0_Zero"/>
    <s v="2_fair"/>
    <s v="0_Zero"/>
    <s v="0_zero"/>
    <b v="1"/>
    <s v="1_BeQuickOrBeDead"/>
    <x v="2"/>
  </r>
  <r>
    <n v="0.62903225806451601"/>
    <x v="20"/>
    <n v="1"/>
    <n v="39"/>
    <n v="0.62903225806451601"/>
    <n v="0"/>
    <n v="0"/>
    <n v="0.37096774193548299"/>
    <n v="23"/>
    <n v="2.8831562974203299E-2"/>
    <s v="1_REASONABLE"/>
    <n v="62"/>
    <n v="1"/>
    <b v="0"/>
    <n v="0"/>
    <n v="0"/>
    <n v="0"/>
    <n v="0"/>
    <s v="2_middle"/>
    <s v="4_full"/>
    <s v="2_middle"/>
    <s v="0_Zero"/>
    <s v="2_fair"/>
    <s v="0_Zero"/>
    <s v="0_zero"/>
    <b v="1"/>
    <s v="1_BeQuickOrBeDead"/>
    <x v="2"/>
  </r>
  <r>
    <n v="0.734375"/>
    <x v="21"/>
    <n v="1"/>
    <n v="47"/>
    <n v="0.734375"/>
    <n v="0"/>
    <n v="0"/>
    <n v="0.265625"/>
    <n v="17"/>
    <n v="2.39896957011753E-2"/>
    <s v="1_REASONABLE"/>
    <n v="39"/>
    <n v="0.609375"/>
    <b v="1"/>
    <n v="0"/>
    <n v="0"/>
    <n v="0"/>
    <n v="0"/>
    <s v="2_middle"/>
    <s v="4_full"/>
    <s v="2_middle"/>
    <s v="0_Zero"/>
    <s v="2_fair"/>
    <s v="0_Zero"/>
    <s v="0_zero"/>
    <b v="1"/>
    <s v="1_BeQuickOrBeDead"/>
    <x v="2"/>
  </r>
  <r>
    <n v="0.625"/>
    <x v="12"/>
    <n v="1"/>
    <n v="20"/>
    <n v="0.625"/>
    <n v="0"/>
    <n v="0"/>
    <n v="0.375"/>
    <n v="12"/>
    <n v="1.7305893358278701E-2"/>
    <s v="1_REASONABLE"/>
    <n v="24"/>
    <n v="0.75"/>
    <b v="1"/>
    <n v="0"/>
    <n v="0"/>
    <n v="0"/>
    <n v="0"/>
    <s v="2_middle"/>
    <s v="4_full"/>
    <s v="2_middle"/>
    <s v="0_Zero"/>
    <s v="2_fair"/>
    <s v="0_Zero"/>
    <s v="0_zero"/>
    <b v="1"/>
    <s v="1_BeQuickOrBeDead"/>
    <x v="2"/>
  </r>
  <r>
    <n v="0.24"/>
    <x v="1"/>
    <n v="0.78571428571428503"/>
    <n v="7"/>
    <n v="0.28000000000000003"/>
    <n v="0.04"/>
    <n v="1"/>
    <n v="0.72"/>
    <n v="18"/>
    <n v="0.26127320954907102"/>
    <s v="2_MILD"/>
    <n v="6"/>
    <n v="0.24"/>
    <b v="1"/>
    <n v="0"/>
    <n v="0"/>
    <n v="0"/>
    <n v="0"/>
    <s v="1_early"/>
    <s v="3_high"/>
    <s v="2_middle"/>
    <s v="1_soon"/>
    <s v="2_fair"/>
    <s v="0_Zero"/>
    <s v="0_zero"/>
    <b v="1"/>
    <s v="1_BeQuickOrBeDead"/>
    <x v="2"/>
  </r>
  <r>
    <n v="0.22448979591836701"/>
    <x v="22"/>
    <n v="0.562130177514792"/>
    <n v="13"/>
    <n v="0.265306122448979"/>
    <n v="4.08163265306122E-2"/>
    <n v="2"/>
    <n v="0.73469387755102"/>
    <n v="36"/>
    <n v="5.3698896820246499E-2"/>
    <s v="1_REASONABLE"/>
    <n v="13"/>
    <n v="0.265306122448979"/>
    <b v="1"/>
    <n v="1"/>
    <n v="0"/>
    <n v="1"/>
    <n v="2.04081632653061E-2"/>
    <s v="1_early"/>
    <s v="2_fair"/>
    <s v="2_middle"/>
    <s v="1_soon"/>
    <s v="2_fair"/>
    <s v="3_large"/>
    <s v="1_fair"/>
    <b v="1"/>
    <s v="1_BeQuickOrBeDead"/>
    <x v="2"/>
  </r>
  <r>
    <n v="0.62264150943396201"/>
    <x v="23"/>
    <n v="0.48590604026845602"/>
    <n v="67"/>
    <n v="0.63207547169811296"/>
    <n v="9.4339622641509396E-3"/>
    <n v="1"/>
    <n v="0.36792452830188599"/>
    <n v="39"/>
    <n v="1.5723141344061699E-2"/>
    <s v="1_REASONABLE"/>
    <n v="96"/>
    <n v="0.90566037735849003"/>
    <b v="0"/>
    <n v="0"/>
    <n v="0"/>
    <n v="0"/>
    <n v="0"/>
    <s v="2_middle"/>
    <s v="2_fair"/>
    <s v="2_middle"/>
    <s v="1_soon"/>
    <s v="2_fair"/>
    <s v="0_Zero"/>
    <s v="0_zero"/>
    <b v="1"/>
    <s v="1_BeQuickOrBeDead"/>
    <x v="2"/>
  </r>
  <r>
    <n v="0.5"/>
    <x v="12"/>
    <n v="0.74285714285714199"/>
    <n v="21"/>
    <n v="0.52500000000000002"/>
    <n v="2.5000000000000001E-2"/>
    <n v="1"/>
    <n v="0.47499999999999998"/>
    <n v="19"/>
    <n v="1.0632642211589501E-3"/>
    <s v="1_REASONABLE"/>
    <n v="31"/>
    <n v="0.77500000000000002"/>
    <b v="1"/>
    <n v="0"/>
    <n v="0"/>
    <n v="0"/>
    <n v="0"/>
    <s v="2_middle"/>
    <s v="2_fair"/>
    <s v="2_middle"/>
    <s v="1_soon"/>
    <s v="2_fair"/>
    <s v="0_Zero"/>
    <s v="0_zero"/>
    <b v="1"/>
    <s v="1_BeQuickOrBeDead"/>
    <x v="2"/>
  </r>
  <r>
    <n v="0.4375"/>
    <x v="24"/>
    <n v="0.86956521739130399"/>
    <n v="22"/>
    <n v="0.45833333333333298"/>
    <n v="2.0833333333333301E-2"/>
    <n v="1"/>
    <n v="0.54166666666666596"/>
    <n v="26"/>
    <n v="4.2619139868268097E-2"/>
    <s v="1_REASONABLE"/>
    <n v="31"/>
    <n v="0.64583333333333304"/>
    <b v="1"/>
    <n v="0"/>
    <n v="0"/>
    <n v="0"/>
    <n v="0"/>
    <s v="2_middle"/>
    <s v="3_high"/>
    <s v="2_middle"/>
    <s v="1_soon"/>
    <s v="2_fair"/>
    <s v="0_Zero"/>
    <s v="0_zero"/>
    <b v="1"/>
    <s v="1_BeQuickOrBeDead"/>
    <x v="2"/>
  </r>
  <r>
    <n v="0.54761904761904701"/>
    <x v="25"/>
    <n v="0.85106382978723405"/>
    <n v="51"/>
    <n v="0.60714285714285698"/>
    <n v="5.9523809523809403E-2"/>
    <n v="5"/>
    <n v="0.39285714285714202"/>
    <n v="33"/>
    <n v="6.6730219256434702E-3"/>
    <s v="1_REASONABLE"/>
    <n v="78"/>
    <n v="0.92857142857142805"/>
    <b v="0"/>
    <n v="1"/>
    <n v="3"/>
    <n v="0.25"/>
    <n v="1.1904761904761901E-2"/>
    <s v="2_middle"/>
    <s v="3_high"/>
    <s v="2_middle"/>
    <s v="1_soon"/>
    <s v="2_fair"/>
    <s v="2_fair"/>
    <s v="1_fair"/>
    <b v="1"/>
    <s v="1_BeQuickOrBeDead"/>
    <x v="2"/>
  </r>
  <r>
    <n v="0.63333333333333297"/>
    <x v="18"/>
    <n v="0.38888888888888801"/>
    <n v="21"/>
    <n v="0.7"/>
    <n v="6.6666666666666596E-2"/>
    <n v="2"/>
    <n v="0.3"/>
    <n v="9"/>
    <n v="0.13225806451612901"/>
    <s v="1_REASONABLE"/>
    <n v="29"/>
    <n v="0.96666666666666601"/>
    <b v="0"/>
    <n v="1"/>
    <n v="0"/>
    <n v="1"/>
    <n v="3.3333333333333298E-2"/>
    <s v="2_middle"/>
    <s v="2_fair"/>
    <s v="2_middle"/>
    <s v="1_soon"/>
    <s v="2_fair"/>
    <s v="3_large"/>
    <s v="1_fair"/>
    <b v="1"/>
    <s v="1_BeQuickOrBeDead"/>
    <x v="2"/>
  </r>
  <r>
    <n v="0.80327868852458995"/>
    <x v="26"/>
    <n v="0.99349240780910997"/>
    <n v="98"/>
    <n v="0.80327868852458995"/>
    <n v="0"/>
    <n v="0"/>
    <n v="0.196721311475409"/>
    <n v="24"/>
    <n v="2.3469058006139899E-2"/>
    <s v="1_REASONABLE"/>
    <n v="98"/>
    <n v="0.80327868852458995"/>
    <b v="0"/>
    <n v="0"/>
    <n v="0"/>
    <n v="0"/>
    <n v="0"/>
    <s v="3_late"/>
    <s v="3_high"/>
    <s v="3_late"/>
    <s v="0_Zero"/>
    <s v="1_soon"/>
    <s v="0_Zero"/>
    <s v="0_zero"/>
    <b v="1"/>
    <s v="1_BeQuickOrBeDead"/>
    <x v="3"/>
  </r>
  <r>
    <n v="0.87878787878787801"/>
    <x v="27"/>
    <n v="0.90422535211267596"/>
    <n v="29"/>
    <n v="0.87878787878787801"/>
    <n v="0"/>
    <n v="0"/>
    <n v="0.12121212121212099"/>
    <n v="4"/>
    <n v="8.0280172413793094E-2"/>
    <s v="1_REASONABLE"/>
    <n v="29"/>
    <n v="0.87878787878787801"/>
    <b v="0"/>
    <n v="0"/>
    <n v="0"/>
    <n v="0"/>
    <n v="0"/>
    <s v="3_late"/>
    <s v="3_high"/>
    <s v="3_late"/>
    <s v="0_Zero"/>
    <s v="1_soon"/>
    <s v="0_Zero"/>
    <s v="0_zero"/>
    <b v="1"/>
    <s v="1_BeQuickOrBeDead"/>
    <x v="3"/>
  </r>
  <r>
    <n v="0.76744186046511598"/>
    <x v="23"/>
    <n v="0.92134831460674105"/>
    <n v="66"/>
    <n v="0.76744186046511598"/>
    <n v="0"/>
    <n v="0"/>
    <n v="0.232558139534883"/>
    <n v="20"/>
    <n v="8.9322297795624006E-3"/>
    <s v="1_REASONABLE"/>
    <n v="77"/>
    <n v="0.89534883720930203"/>
    <b v="0"/>
    <n v="0"/>
    <n v="0"/>
    <n v="0"/>
    <n v="0"/>
    <s v="3_late"/>
    <s v="3_high"/>
    <s v="3_late"/>
    <s v="0_Zero"/>
    <s v="1_soon"/>
    <s v="0_Zero"/>
    <s v="0_zero"/>
    <b v="1"/>
    <s v="1_BeQuickOrBeDead"/>
    <x v="3"/>
  </r>
  <r>
    <n v="0.92500000000000004"/>
    <x v="13"/>
    <n v="1"/>
    <n v="37"/>
    <n v="0.92500000000000004"/>
    <n v="0"/>
    <n v="0"/>
    <n v="7.49999999999999E-2"/>
    <n v="3"/>
    <n v="2.4286785526418798E-3"/>
    <s v="1_REASONABLE"/>
    <n v="36"/>
    <n v="0.9"/>
    <b v="0"/>
    <n v="0"/>
    <n v="0"/>
    <n v="0"/>
    <n v="0"/>
    <s v="3_late"/>
    <s v="4_full"/>
    <s v="3_late"/>
    <s v="0_Zero"/>
    <s v="1_soon"/>
    <s v="0_Zero"/>
    <s v="0_zero"/>
    <b v="1"/>
    <s v="1_BeQuickOrBeDead"/>
    <x v="3"/>
  </r>
  <r>
    <n v="0.86746987951807197"/>
    <x v="28"/>
    <n v="0.96296296296296202"/>
    <n v="72"/>
    <n v="0.86746987951807197"/>
    <n v="0"/>
    <n v="0"/>
    <n v="0.132530120481927"/>
    <n v="11"/>
    <n v="0"/>
    <s v="1_REASONABLE"/>
    <n v="81"/>
    <n v="0.97590361445783103"/>
    <b v="0"/>
    <n v="0"/>
    <n v="0"/>
    <n v="0"/>
    <n v="0"/>
    <s v="3_late"/>
    <s v="3_high"/>
    <s v="3_late"/>
    <s v="0_Zero"/>
    <s v="1_soon"/>
    <s v="0_Zero"/>
    <s v="0_zero"/>
    <b v="1"/>
    <s v="1_BeQuickOrBeDead"/>
    <x v="3"/>
  </r>
  <r>
    <n v="0.86"/>
    <x v="29"/>
    <n v="1"/>
    <n v="43"/>
    <n v="0.86"/>
    <n v="0"/>
    <n v="0"/>
    <n v="0.14000000000000001"/>
    <n v="7"/>
    <n v="1.64801208542195E-3"/>
    <s v="1_REASONABLE"/>
    <n v="18"/>
    <n v="0.36"/>
    <b v="1"/>
    <n v="0"/>
    <n v="0"/>
    <n v="0"/>
    <n v="0"/>
    <s v="3_late"/>
    <s v="4_full"/>
    <s v="3_late"/>
    <s v="0_Zero"/>
    <s v="1_soon"/>
    <s v="0_Zero"/>
    <s v="0_zero"/>
    <b v="1"/>
    <s v="1_BeQuickOrBeDead"/>
    <x v="3"/>
  </r>
  <r>
    <n v="1"/>
    <x v="27"/>
    <n v="1"/>
    <n v="29"/>
    <n v="1"/>
    <n v="0"/>
    <n v="0"/>
    <n v="0"/>
    <n v="0"/>
    <n v="0.25824175824175799"/>
    <s v="2_MILD"/>
    <n v="17"/>
    <n v="0.58620689655172398"/>
    <b v="1"/>
    <n v="0"/>
    <n v="0"/>
    <n v="0"/>
    <n v="0"/>
    <s v="3_late"/>
    <s v="4_full"/>
    <s v="3_late"/>
    <s v="0_Zero"/>
    <s v="1_soon"/>
    <s v="0_Zero"/>
    <s v="0_zero"/>
    <b v="1"/>
    <s v="1_BeQuickOrBeDead"/>
    <x v="3"/>
  </r>
  <r>
    <n v="1"/>
    <x v="15"/>
    <n v="1"/>
    <n v="18"/>
    <n v="1"/>
    <n v="0"/>
    <n v="0"/>
    <n v="0"/>
    <n v="0"/>
    <n v="4.3749999999999997E-2"/>
    <s v="1_REASONABLE"/>
    <n v="18"/>
    <n v="1"/>
    <b v="0"/>
    <n v="0"/>
    <n v="0"/>
    <n v="0"/>
    <n v="0"/>
    <s v="3_late"/>
    <s v="4_full"/>
    <s v="3_late"/>
    <s v="0_Zero"/>
    <s v="1_soon"/>
    <s v="0_Zero"/>
    <s v="0_zero"/>
    <b v="1"/>
    <s v="1_BeQuickOrBeDead"/>
    <x v="3"/>
  </r>
  <r>
    <n v="0.80434782608695599"/>
    <x v="13"/>
    <n v="0.90909090909090895"/>
    <n v="37"/>
    <n v="0.80434782608695599"/>
    <n v="0"/>
    <n v="0"/>
    <n v="0.19565217391304299"/>
    <n v="9"/>
    <n v="2.6402640264026399E-2"/>
    <s v="1_REASONABLE"/>
    <n v="42"/>
    <n v="0.91304347826086896"/>
    <b v="0"/>
    <n v="0"/>
    <n v="0"/>
    <n v="0"/>
    <n v="0"/>
    <s v="3_late"/>
    <s v="3_high"/>
    <s v="3_late"/>
    <s v="0_Zero"/>
    <s v="1_soon"/>
    <s v="0_Zero"/>
    <s v="0_zero"/>
    <b v="1"/>
    <s v="1_BeQuickOrBeDead"/>
    <x v="3"/>
  </r>
  <r>
    <n v="0.89285714285714202"/>
    <x v="30"/>
    <n v="1"/>
    <n v="25"/>
    <n v="0.89285714285714202"/>
    <n v="0"/>
    <n v="0"/>
    <n v="0.107142857142857"/>
    <n v="3"/>
    <n v="2.4689270313689001E-2"/>
    <s v="1_REASONABLE"/>
    <n v="25"/>
    <n v="0.89285714285714202"/>
    <b v="0"/>
    <n v="0"/>
    <n v="0"/>
    <n v="0"/>
    <n v="0"/>
    <s v="3_late"/>
    <s v="4_full"/>
    <s v="3_late"/>
    <s v="0_Zero"/>
    <s v="1_soon"/>
    <s v="0_Zero"/>
    <s v="0_zero"/>
    <b v="1"/>
    <s v="1_BeQuickOrBeDead"/>
    <x v="3"/>
  </r>
  <r>
    <n v="0.86746987951807197"/>
    <x v="28"/>
    <n v="0.96296296296296202"/>
    <n v="72"/>
    <n v="0.86746987951807197"/>
    <n v="0"/>
    <n v="0"/>
    <n v="0.132530120481927"/>
    <n v="11"/>
    <n v="0"/>
    <s v="1_REASONABLE"/>
    <n v="81"/>
    <n v="0.97590361445783103"/>
    <b v="0"/>
    <n v="0"/>
    <n v="0"/>
    <n v="0"/>
    <n v="0"/>
    <s v="3_late"/>
    <s v="3_high"/>
    <s v="3_late"/>
    <s v="0_Zero"/>
    <s v="1_soon"/>
    <s v="0_Zero"/>
    <s v="0_zero"/>
    <b v="1"/>
    <s v="1_BeQuickOrBeDead"/>
    <x v="3"/>
  </r>
  <r>
    <n v="0.95652173913043403"/>
    <x v="31"/>
    <n v="1"/>
    <n v="22"/>
    <n v="0.95652173913043403"/>
    <n v="0"/>
    <n v="0"/>
    <n v="4.3478260869565098E-2"/>
    <n v="1"/>
    <n v="0.44927536231884002"/>
    <s v="3_SIGNIFICANT"/>
    <n v="23"/>
    <n v="1"/>
    <b v="0"/>
    <n v="0"/>
    <n v="0"/>
    <n v="0"/>
    <n v="0"/>
    <s v="3_late"/>
    <s v="4_full"/>
    <s v="3_late"/>
    <s v="0_Zero"/>
    <s v="1_soon"/>
    <s v="0_Zero"/>
    <s v="0_zero"/>
    <b v="1"/>
    <s v="1_BeQuickOrBeDead"/>
    <x v="3"/>
  </r>
  <r>
    <n v="0.74814814814814801"/>
    <x v="32"/>
    <n v="0.76923076923076905"/>
    <n v="109"/>
    <n v="0.80740740740740702"/>
    <n v="5.9259259259259303E-2"/>
    <n v="8"/>
    <n v="0.19259259259259201"/>
    <n v="26"/>
    <n v="7.46519153049853E-3"/>
    <s v="1_REASONABLE"/>
    <n v="110"/>
    <n v="0.81481481481481399"/>
    <b v="0"/>
    <n v="0"/>
    <n v="7"/>
    <n v="0"/>
    <n v="0"/>
    <s v="2_middle"/>
    <s v="3_high"/>
    <s v="3_late"/>
    <s v="1_soon"/>
    <s v="1_soon"/>
    <s v="0_Zero"/>
    <s v="0_zero"/>
    <b v="1"/>
    <s v="1_BeQuickOrBeDead"/>
    <x v="3"/>
  </r>
  <r>
    <n v="0.91414141414141403"/>
    <x v="33"/>
    <n v="0.65538461538461501"/>
    <n v="195"/>
    <n v="0.98484848484848397"/>
    <n v="7.0707070707070704E-2"/>
    <n v="14"/>
    <n v="1.51515151515151E-2"/>
    <n v="3"/>
    <n v="1.8004708923872301E-3"/>
    <s v="1_REASONABLE"/>
    <n v="182"/>
    <n v="0.919191919191919"/>
    <b v="0"/>
    <n v="5"/>
    <n v="8"/>
    <n v="0.38461538461538403"/>
    <n v="2.52525252525252E-2"/>
    <s v="3_late"/>
    <s v="2_fair"/>
    <s v="3_late"/>
    <s v="1_soon"/>
    <s v="1_soon"/>
    <s v="2_fair"/>
    <s v="1_fair"/>
    <b v="1"/>
    <s v="1_BeQuickOrBeDead"/>
    <x v="3"/>
  </r>
  <r>
    <n v="0"/>
    <x v="0"/>
    <n v="0.77777777777777701"/>
    <n v="8"/>
    <n v="0.28571428571428498"/>
    <n v="0.28571428571428498"/>
    <n v="8"/>
    <n v="0.71428571428571397"/>
    <n v="20"/>
    <n v="0.392405063291139"/>
    <s v="2_MILD"/>
    <n v="24"/>
    <n v="0.85714285714285698"/>
    <b v="0"/>
    <n v="0"/>
    <n v="7"/>
    <n v="0"/>
    <n v="0"/>
    <s v="0_V0"/>
    <s v="3_high"/>
    <s v="2_middle"/>
    <s v="2_fair"/>
    <s v="2_fair"/>
    <s v="0_Zero"/>
    <s v="0_zero"/>
    <b v="0"/>
    <s v="2_StairwayToHeaven"/>
    <x v="4"/>
  </r>
  <r>
    <n v="0"/>
    <x v="0"/>
    <n v="0.83333333333333304"/>
    <n v="31"/>
    <n v="0.32291666666666602"/>
    <n v="0.32291666666666602"/>
    <n v="31"/>
    <n v="0.67708333333333304"/>
    <n v="65"/>
    <n v="0.59100204498977504"/>
    <s v="3_SIGNIFICANT"/>
    <n v="42"/>
    <n v="0.4375"/>
    <b v="1"/>
    <n v="0"/>
    <n v="30"/>
    <n v="0"/>
    <n v="0"/>
    <s v="0_V0"/>
    <s v="3_high"/>
    <s v="2_middle"/>
    <s v="2_fair"/>
    <s v="2_fair"/>
    <s v="0_Zero"/>
    <s v="0_zero"/>
    <b v="0"/>
    <s v="2_StairwayToHeaven"/>
    <x v="4"/>
  </r>
  <r>
    <n v="0.19230769230769201"/>
    <x v="12"/>
    <n v="0.78571428571428503"/>
    <n v="56"/>
    <n v="0.53846153846153799"/>
    <n v="0.34615384615384598"/>
    <n v="36"/>
    <n v="0.46153846153846101"/>
    <n v="48"/>
    <n v="1.0408560311283999E-2"/>
    <s v="1_REASONABLE"/>
    <n v="44"/>
    <n v="0.42307692307692302"/>
    <b v="1"/>
    <n v="0"/>
    <n v="35"/>
    <n v="0"/>
    <n v="0"/>
    <s v="1_early"/>
    <s v="3_high"/>
    <s v="2_middle"/>
    <s v="2_fair"/>
    <s v="2_fair"/>
    <s v="0_Zero"/>
    <s v="0_zero"/>
    <b v="0"/>
    <s v="2_StairwayToHeaven"/>
    <x v="4"/>
  </r>
  <r>
    <n v="6.8965517241379296E-2"/>
    <x v="4"/>
    <n v="0.397923875432525"/>
    <n v="12"/>
    <n v="0.41379310344827502"/>
    <n v="0.34482758620689602"/>
    <n v="10"/>
    <n v="0.58620689655172398"/>
    <n v="17"/>
    <n v="3.9761431411530802E-2"/>
    <s v="1_REASONABLE"/>
    <n v="19"/>
    <n v="0.65517241379310298"/>
    <b v="1"/>
    <n v="1"/>
    <n v="8"/>
    <n v="0.11111111111111099"/>
    <n v="3.4482758620689599E-2"/>
    <s v="1_early"/>
    <s v="2_fair"/>
    <s v="2_middle"/>
    <s v="2_fair"/>
    <s v="2_fair"/>
    <s v="1_few"/>
    <s v="1_fair"/>
    <b v="0"/>
    <s v="2_StairwayToHeaven"/>
    <x v="4"/>
  </r>
  <r>
    <n v="0.108108108108108"/>
    <x v="3"/>
    <n v="0.26874999999999999"/>
    <n v="13"/>
    <n v="0.35135135135135098"/>
    <n v="0.24324324324324301"/>
    <n v="9"/>
    <n v="0.64864864864864802"/>
    <n v="24"/>
    <n v="6.77101054780537E-2"/>
    <s v="1_REASONABLE"/>
    <n v="12"/>
    <n v="0.32432432432432401"/>
    <b v="1"/>
    <n v="1"/>
    <n v="7"/>
    <n v="0.125"/>
    <n v="2.7027027027027001E-2"/>
    <s v="1_early"/>
    <s v="2_fair"/>
    <s v="2_middle"/>
    <s v="2_fair"/>
    <s v="2_fair"/>
    <s v="1_few"/>
    <s v="1_fair"/>
    <b v="0"/>
    <s v="2_StairwayToHeaven"/>
    <x v="4"/>
  </r>
  <r>
    <n v="0.1875"/>
    <x v="1"/>
    <n v="0.53333333333333299"/>
    <n v="10"/>
    <n v="0.3125"/>
    <n v="0.125"/>
    <n v="4"/>
    <n v="0.6875"/>
    <n v="22"/>
    <n v="6.7296340023612705E-2"/>
    <s v="1_REASONABLE"/>
    <n v="9"/>
    <n v="0.28125"/>
    <b v="1"/>
    <n v="2"/>
    <n v="1"/>
    <n v="0.66666666666666596"/>
    <n v="6.25E-2"/>
    <s v="1_early"/>
    <s v="2_fair"/>
    <s v="2_middle"/>
    <s v="2_fair"/>
    <s v="2_fair"/>
    <s v="2_fair"/>
    <s v="1_fair"/>
    <b v="0"/>
    <s v="2_StairwayToHeaven"/>
    <x v="4"/>
  </r>
  <r>
    <n v="2.0833333333333301E-2"/>
    <x v="2"/>
    <n v="0.14705882352941099"/>
    <n v="15"/>
    <n v="0.3125"/>
    <n v="0.29166666666666602"/>
    <n v="14"/>
    <n v="0.6875"/>
    <n v="33"/>
    <n v="4.52436194895591E-2"/>
    <s v="1_REASONABLE"/>
    <n v="31"/>
    <n v="0.64583333333333304"/>
    <b v="1"/>
    <n v="3"/>
    <n v="10"/>
    <n v="0.23076923076923"/>
    <n v="6.25E-2"/>
    <s v="1_early"/>
    <s v="1_low"/>
    <s v="2_middle"/>
    <s v="2_fair"/>
    <s v="2_fair"/>
    <s v="2_fair"/>
    <s v="1_fair"/>
    <b v="0"/>
    <s v="2_StairwayToHeaven"/>
    <x v="4"/>
  </r>
  <r>
    <n v="0"/>
    <x v="0"/>
    <n v="0.84615384615384603"/>
    <n v="35"/>
    <n v="0.546875"/>
    <n v="0.546875"/>
    <n v="35"/>
    <n v="0.453125"/>
    <n v="29"/>
    <n v="0.241269841269841"/>
    <s v="2_MILD"/>
    <n v="54"/>
    <n v="0.84375"/>
    <b v="0"/>
    <n v="0"/>
    <n v="34"/>
    <n v="0"/>
    <n v="0"/>
    <s v="0_V0"/>
    <s v="3_high"/>
    <s v="2_middle"/>
    <s v="3_long"/>
    <s v="2_fair"/>
    <s v="0_Zero"/>
    <s v="0_zero"/>
    <b v="0"/>
    <s v="2_StairwayToHeaven"/>
    <x v="4"/>
  </r>
  <r>
    <n v="0"/>
    <x v="0"/>
    <n v="0.67647058823529405"/>
    <n v="15"/>
    <n v="0.46875"/>
    <n v="0.46875"/>
    <n v="15"/>
    <n v="0.53125"/>
    <n v="17"/>
    <n v="7.0588235294117604E-2"/>
    <s v="1_REASONABLE"/>
    <n v="16"/>
    <n v="0.5"/>
    <b v="1"/>
    <n v="2"/>
    <n v="12"/>
    <n v="0.14285714285714199"/>
    <n v="6.25E-2"/>
    <s v="0_V0"/>
    <s v="2_fair"/>
    <s v="2_middle"/>
    <s v="3_long"/>
    <s v="2_fair"/>
    <s v="1_few"/>
    <s v="1_fair"/>
    <b v="0"/>
    <s v="2_StairwayToHeaven"/>
    <x v="4"/>
  </r>
  <r>
    <n v="4.54545454545454E-2"/>
    <x v="6"/>
    <n v="0.6"/>
    <n v="34"/>
    <n v="0.51515151515151503"/>
    <n v="0.469696969696969"/>
    <n v="31"/>
    <n v="0.48484848484848397"/>
    <n v="32"/>
    <n v="5.4644808743169397E-2"/>
    <s v="1_REASONABLE"/>
    <n v="57"/>
    <n v="0.86363636363636298"/>
    <b v="0"/>
    <n v="0"/>
    <n v="30"/>
    <n v="0"/>
    <n v="0"/>
    <s v="1_early"/>
    <s v="2_fair"/>
    <s v="2_middle"/>
    <s v="3_long"/>
    <s v="2_fair"/>
    <s v="0_Zero"/>
    <s v="0_zero"/>
    <b v="0"/>
    <s v="2_StairwayToHeaven"/>
    <x v="4"/>
  </r>
  <r>
    <n v="0.05"/>
    <x v="2"/>
    <n v="0.6"/>
    <n v="11"/>
    <n v="0.55000000000000004"/>
    <n v="0.5"/>
    <n v="10"/>
    <n v="0.44999999999999901"/>
    <n v="9"/>
    <n v="0.118990384615384"/>
    <s v="1_REASONABLE"/>
    <n v="13"/>
    <n v="0.65"/>
    <b v="1"/>
    <n v="0"/>
    <n v="9"/>
    <n v="0"/>
    <n v="0"/>
    <s v="1_early"/>
    <s v="2_fair"/>
    <s v="2_middle"/>
    <s v="3_long"/>
    <s v="2_fair"/>
    <s v="0_Zero"/>
    <s v="0_zero"/>
    <b v="0"/>
    <s v="2_StairwayToHeaven"/>
    <x v="4"/>
  </r>
  <r>
    <n v="0.11111111111111099"/>
    <x v="6"/>
    <n v="0.84615384615384603"/>
    <n v="14"/>
    <n v="0.51851851851851805"/>
    <n v="0.407407407407407"/>
    <n v="11"/>
    <n v="0.48148148148148101"/>
    <n v="13"/>
    <n v="8.16326530612244E-2"/>
    <s v="1_REASONABLE"/>
    <n v="27"/>
    <n v="1"/>
    <b v="0"/>
    <n v="0"/>
    <n v="10"/>
    <n v="0"/>
    <n v="0"/>
    <s v="1_early"/>
    <s v="3_high"/>
    <s v="2_middle"/>
    <s v="3_long"/>
    <s v="2_fair"/>
    <s v="0_Zero"/>
    <s v="0_zero"/>
    <b v="0"/>
    <s v="2_StairwayToHeaven"/>
    <x v="4"/>
  </r>
  <r>
    <n v="4.3478260869565202E-2"/>
    <x v="2"/>
    <n v="0.7"/>
    <n v="10"/>
    <n v="0.434782608695652"/>
    <n v="0.39130434782608597"/>
    <n v="9"/>
    <n v="0.56521739130434701"/>
    <n v="13"/>
    <n v="0.13815789473684201"/>
    <s v="1_REASONABLE"/>
    <n v="10"/>
    <n v="0.434782608695652"/>
    <b v="1"/>
    <n v="0"/>
    <n v="8"/>
    <n v="0"/>
    <n v="0"/>
    <s v="1_early"/>
    <s v="2_fair"/>
    <s v="2_middle"/>
    <s v="3_long"/>
    <s v="2_fair"/>
    <s v="0_Zero"/>
    <s v="0_zero"/>
    <b v="0"/>
    <s v="2_StairwayToHeaven"/>
    <x v="4"/>
  </r>
  <r>
    <n v="0.11111111111111099"/>
    <x v="7"/>
    <n v="0.76"/>
    <n v="33"/>
    <n v="0.73333333333333295"/>
    <n v="0.62222222222222201"/>
    <n v="28"/>
    <n v="0.266666666666666"/>
    <n v="12"/>
    <n v="6.6666666666666596E-2"/>
    <s v="1_REASONABLE"/>
    <n v="33"/>
    <n v="0.73333333333333295"/>
    <b v="1"/>
    <n v="0"/>
    <n v="27"/>
    <n v="0"/>
    <n v="0"/>
    <s v="1_early"/>
    <s v="3_high"/>
    <s v="2_middle"/>
    <s v="3_long"/>
    <s v="2_fair"/>
    <s v="0_Zero"/>
    <s v="0_zero"/>
    <b v="0"/>
    <s v="2_StairwayToHeaven"/>
    <x v="4"/>
  </r>
  <r>
    <n v="0.14193548387096699"/>
    <x v="31"/>
    <n v="0.8"/>
    <n v="87"/>
    <n v="0.56129032258064504"/>
    <n v="0.41935483870967699"/>
    <n v="65"/>
    <n v="0.43870967741935402"/>
    <n v="68"/>
    <n v="5.0384513391673299E-3"/>
    <s v="1_REASONABLE"/>
    <n v="70"/>
    <n v="0.45161290322580599"/>
    <b v="1"/>
    <n v="0"/>
    <n v="64"/>
    <n v="0"/>
    <n v="0"/>
    <s v="1_early"/>
    <s v="3_high"/>
    <s v="2_middle"/>
    <s v="3_long"/>
    <s v="2_fair"/>
    <s v="0_Zero"/>
    <s v="0_zero"/>
    <b v="0"/>
    <s v="2_StairwayToHeaven"/>
    <x v="4"/>
  </r>
  <r>
    <n v="0.15625"/>
    <x v="7"/>
    <n v="0.79090909090909001"/>
    <n v="24"/>
    <n v="0.75"/>
    <n v="0.59375"/>
    <n v="19"/>
    <n v="0.25"/>
    <n v="8"/>
    <n v="0.27154663518299799"/>
    <s v="2_MILD"/>
    <n v="24"/>
    <n v="0.75"/>
    <b v="1"/>
    <n v="1"/>
    <n v="17"/>
    <n v="5.5555555555555497E-2"/>
    <n v="3.125E-2"/>
    <s v="1_early"/>
    <s v="3_high"/>
    <s v="2_middle"/>
    <s v="3_long"/>
    <s v="1_soon"/>
    <s v="1_few"/>
    <s v="1_fair"/>
    <b v="0"/>
    <s v="2_StairwayToHeaven"/>
    <x v="4"/>
  </r>
  <r>
    <n v="0.31707317073170699"/>
    <x v="19"/>
    <n v="0.44675324675324601"/>
    <n v="29"/>
    <n v="0.707317073170731"/>
    <n v="0.39024390243902402"/>
    <n v="16"/>
    <n v="0.292682926829268"/>
    <n v="12"/>
    <n v="5.00441566087724E-3"/>
    <s v="1_REASONABLE"/>
    <n v="29"/>
    <n v="0.707317073170731"/>
    <b v="1"/>
    <n v="3"/>
    <n v="12"/>
    <n v="0.2"/>
    <n v="7.3170731707316999E-2"/>
    <s v="2_middle"/>
    <s v="2_fair"/>
    <s v="2_middle"/>
    <s v="3_long"/>
    <s v="2_fair"/>
    <s v="1_few"/>
    <s v="1_fair"/>
    <b v="0"/>
    <s v="2_StairwayToHeaven"/>
    <x v="4"/>
  </r>
  <r>
    <n v="0.66666666666666596"/>
    <x v="34"/>
    <n v="0.78723404255319096"/>
    <n v="39"/>
    <n v="1"/>
    <n v="0.33333333333333298"/>
    <n v="13"/>
    <n v="0"/>
    <n v="0"/>
    <n v="1.9021739130434701E-2"/>
    <s v="1_REASONABLE"/>
    <n v="29"/>
    <n v="0.74358974358974295"/>
    <b v="1"/>
    <n v="0"/>
    <n v="12"/>
    <n v="0"/>
    <n v="0"/>
    <s v="2_middle"/>
    <s v="3_high"/>
    <s v="3_late"/>
    <s v="2_fair"/>
    <s v="1_soon"/>
    <s v="0_Zero"/>
    <s v="0_zero"/>
    <b v="0"/>
    <s v="2_StairwayToHeaven"/>
    <x v="4"/>
  </r>
  <r>
    <n v="0.71428571428571397"/>
    <x v="35"/>
    <n v="0.64705882352941102"/>
    <n v="12"/>
    <n v="0.85714285714285698"/>
    <n v="0.14285714285714199"/>
    <n v="2"/>
    <n v="0.14285714285714199"/>
    <n v="2"/>
    <n v="5.2747252747252699E-2"/>
    <s v="1_REASONABLE"/>
    <n v="13"/>
    <n v="0.92857142857142805"/>
    <b v="0"/>
    <n v="1"/>
    <n v="0"/>
    <n v="1"/>
    <n v="7.1428571428571397E-2"/>
    <s v="2_middle"/>
    <s v="2_fair"/>
    <s v="3_late"/>
    <s v="2_fair"/>
    <s v="1_soon"/>
    <s v="3_large"/>
    <s v="1_fair"/>
    <b v="0"/>
    <s v="2_StairwayToHeaven"/>
    <x v="4"/>
  </r>
  <r>
    <n v="9.5238095238095205E-2"/>
    <x v="3"/>
    <n v="0.214285714285714"/>
    <n v="34"/>
    <n v="0.80952380952380898"/>
    <n v="0.71428571428571397"/>
    <n v="30"/>
    <n v="0.19047619047618999"/>
    <n v="8"/>
    <n v="1.0262989095574E-2"/>
    <s v="1_REASONABLE"/>
    <n v="34"/>
    <n v="0.80952380952380898"/>
    <b v="0"/>
    <n v="3"/>
    <n v="26"/>
    <n v="0.10344827586206801"/>
    <n v="7.1428571428571397E-2"/>
    <s v="1_early"/>
    <s v="1_low"/>
    <s v="3_late"/>
    <s v="3_long"/>
    <s v="1_soon"/>
    <s v="1_few"/>
    <s v="1_fair"/>
    <b v="0"/>
    <s v="2_StairwayToHeaven"/>
    <x v="4"/>
  </r>
  <r>
    <n v="0.38793103448275801"/>
    <x v="36"/>
    <n v="0.14285714285714199"/>
    <n v="90"/>
    <n v="0.77586206896551702"/>
    <n v="0.38793103448275801"/>
    <n v="45"/>
    <n v="0.22413793103448201"/>
    <n v="26"/>
    <n v="1.9710720363017499E-2"/>
    <s v="1_REASONABLE"/>
    <n v="109"/>
    <n v="0.93965517241379304"/>
    <b v="0"/>
    <n v="0"/>
    <n v="44"/>
    <n v="0"/>
    <n v="0"/>
    <s v="2_middle"/>
    <s v="1_low"/>
    <s v="3_late"/>
    <s v="3_long"/>
    <s v="1_soon"/>
    <s v="0_Zero"/>
    <s v="0_zero"/>
    <b v="0"/>
    <s v="2_StairwayToHeaven"/>
    <x v="4"/>
  </r>
  <r>
    <n v="0.32653061224489699"/>
    <x v="17"/>
    <n v="0.76470588235294101"/>
    <n v="41"/>
    <n v="0.83673469387755095"/>
    <n v="0.51020408163265296"/>
    <n v="25"/>
    <n v="0.163265306122448"/>
    <n v="8"/>
    <n v="5.5481580115401598E-5"/>
    <s v="1_REASONABLE"/>
    <n v="41"/>
    <n v="0.83673469387755095"/>
    <b v="0"/>
    <n v="2"/>
    <n v="22"/>
    <n v="8.3333333333333301E-2"/>
    <n v="4.08163265306122E-2"/>
    <s v="2_middle"/>
    <s v="3_high"/>
    <s v="3_late"/>
    <s v="3_long"/>
    <s v="1_soon"/>
    <s v="1_few"/>
    <s v="1_fair"/>
    <b v="0"/>
    <s v="2_StairwayToHeaven"/>
    <x v="4"/>
  </r>
  <r>
    <n v="0.42105263157894701"/>
    <x v="9"/>
    <n v="0.25"/>
    <n v="16"/>
    <n v="0.84210526315789402"/>
    <n v="0.42105263157894701"/>
    <n v="8"/>
    <n v="0.157894736842105"/>
    <n v="3"/>
    <n v="0.270490670352453"/>
    <s v="2_MILD"/>
    <n v="14"/>
    <n v="0.73684210526315697"/>
    <b v="1"/>
    <n v="3"/>
    <n v="4"/>
    <n v="0.42857142857142799"/>
    <n v="0.157894736842105"/>
    <s v="2_middle"/>
    <s v="1_low"/>
    <s v="3_late"/>
    <s v="3_long"/>
    <s v="1_soon"/>
    <s v="2_fair"/>
    <s v="2_high"/>
    <b v="0"/>
    <s v="2_StairwayToHeaven"/>
    <x v="4"/>
  </r>
  <r>
    <n v="7.9365079365079309E-3"/>
    <x v="2"/>
    <n v="0.12"/>
    <n v="39"/>
    <n v="0.30952380952380898"/>
    <n v="0.30158730158730102"/>
    <n v="38"/>
    <n v="0.69047619047619002"/>
    <n v="87"/>
    <n v="1.9758940920766601E-2"/>
    <s v="1_REASONABLE"/>
    <n v="109"/>
    <n v="0.865079365079365"/>
    <b v="0"/>
    <n v="14"/>
    <n v="23"/>
    <n v="0.37837837837837801"/>
    <n v="0.11111111111111099"/>
    <s v="1_early"/>
    <s v="1_low"/>
    <s v="2_middle"/>
    <s v="2_fair"/>
    <s v="2_fair"/>
    <s v="2_fair"/>
    <s v="2_high"/>
    <b v="0"/>
    <s v="2_StairwayToHeaven"/>
    <x v="5"/>
  </r>
  <r>
    <n v="0"/>
    <x v="0"/>
    <n v="0.57894736842105199"/>
    <n v="38"/>
    <n v="0.452380952380952"/>
    <n v="0.452380952380952"/>
    <n v="38"/>
    <n v="0.54761904761904701"/>
    <n v="46"/>
    <n v="4.4245575442455699E-2"/>
    <s v="1_REASONABLE"/>
    <n v="71"/>
    <n v="0.84523809523809501"/>
    <b v="0"/>
    <n v="17"/>
    <n v="20"/>
    <n v="0.45945945945945899"/>
    <n v="0.202380952380952"/>
    <s v="0_V0"/>
    <s v="2_fair"/>
    <s v="2_middle"/>
    <s v="3_long"/>
    <s v="2_fair"/>
    <s v="2_fair"/>
    <s v="2_high"/>
    <b v="0"/>
    <s v="2_StairwayToHeaven"/>
    <x v="5"/>
  </r>
  <r>
    <n v="0"/>
    <x v="0"/>
    <n v="7.1704490584258804E-2"/>
    <n v="89"/>
    <n v="0.723577235772357"/>
    <n v="0.723577235772357"/>
    <n v="89"/>
    <n v="0.276422764227642"/>
    <n v="34"/>
    <n v="1.43925299259311E-2"/>
    <s v="1_REASONABLE"/>
    <n v="105"/>
    <n v="0.85365853658536495"/>
    <b v="0"/>
    <n v="51"/>
    <n v="37"/>
    <n v="0.57954545454545403"/>
    <n v="0.41463414634146301"/>
    <s v="0_V0"/>
    <s v="1_low"/>
    <s v="2_middle"/>
    <s v="3_long"/>
    <s v="2_fair"/>
    <s v="2_fair"/>
    <s v="2_high"/>
    <b v="0"/>
    <s v="2_StairwayToHeaven"/>
    <x v="5"/>
  </r>
  <r>
    <n v="5.8823529411764698E-2"/>
    <x v="2"/>
    <n v="0.34982332155476997"/>
    <n v="10"/>
    <n v="0.58823529411764697"/>
    <n v="0.52941176470588203"/>
    <n v="9"/>
    <n v="0.41176470588235198"/>
    <n v="7"/>
    <n v="4.54545454545454E-3"/>
    <s v="1_REASONABLE"/>
    <n v="10"/>
    <n v="0.58823529411764697"/>
    <b v="1"/>
    <n v="7"/>
    <n v="1"/>
    <n v="0.875"/>
    <n v="0.41176470588235198"/>
    <s v="1_early"/>
    <s v="2_fair"/>
    <s v="2_middle"/>
    <s v="3_long"/>
    <s v="2_fair"/>
    <s v="3_large"/>
    <s v="2_high"/>
    <b v="0"/>
    <s v="2_StairwayToHeaven"/>
    <x v="5"/>
  </r>
  <r>
    <n v="0.52702702702702697"/>
    <x v="20"/>
    <n v="0.40858505564387898"/>
    <n v="56"/>
    <n v="0.75675675675675602"/>
    <n v="0.22972972972972899"/>
    <n v="17"/>
    <n v="0.24324324324324301"/>
    <n v="18"/>
    <n v="7.4682598954443596E-2"/>
    <s v="1_REASONABLE"/>
    <n v="58"/>
    <n v="0.78378378378378299"/>
    <b v="1"/>
    <n v="8"/>
    <n v="8"/>
    <n v="0.5"/>
    <n v="0.108108108108108"/>
    <s v="2_middle"/>
    <s v="2_fair"/>
    <s v="3_late"/>
    <s v="2_fair"/>
    <s v="1_soon"/>
    <s v="2_fair"/>
    <s v="2_high"/>
    <b v="0"/>
    <s v="2_StairwayToHeaven"/>
    <x v="5"/>
  </r>
  <r>
    <n v="0.15217391304347799"/>
    <x v="10"/>
    <n v="0.33183856502242098"/>
    <n v="40"/>
    <n v="0.86956521739130399"/>
    <n v="0.71739130434782605"/>
    <n v="33"/>
    <n v="0.13043478260869501"/>
    <n v="6"/>
    <n v="0.111864406779661"/>
    <s v="1_REASONABLE"/>
    <n v="36"/>
    <n v="0.78260869565217395"/>
    <b v="1"/>
    <n v="4"/>
    <n v="28"/>
    <n v="0.125"/>
    <n v="8.6956521739130405E-2"/>
    <s v="1_early"/>
    <s v="2_fair"/>
    <s v="3_late"/>
    <s v="3_long"/>
    <s v="1_soon"/>
    <s v="1_few"/>
    <s v="2_high"/>
    <b v="0"/>
    <s v="2_StairwayToHeaven"/>
    <x v="5"/>
  </r>
  <r>
    <n v="0.14583333333333301"/>
    <x v="10"/>
    <n v="0.224683544303797"/>
    <n v="38"/>
    <n v="0.79166666666666596"/>
    <n v="0.64583333333333304"/>
    <n v="31"/>
    <n v="0.20833333333333301"/>
    <n v="10"/>
    <n v="5.8243727598566303E-3"/>
    <s v="1_REASONABLE"/>
    <n v="35"/>
    <n v="0.72916666666666596"/>
    <b v="1"/>
    <n v="9"/>
    <n v="21"/>
    <n v="0.3"/>
    <n v="0.1875"/>
    <s v="1_early"/>
    <s v="1_low"/>
    <s v="3_late"/>
    <s v="3_long"/>
    <s v="1_soon"/>
    <s v="2_fair"/>
    <s v="2_high"/>
    <b v="0"/>
    <s v="2_StairwayToHeaven"/>
    <x v="5"/>
  </r>
  <r>
    <n v="0.144736842105263"/>
    <x v="22"/>
    <n v="0.30323846908733998"/>
    <n v="67"/>
    <n v="0.88157894736842102"/>
    <n v="0.73684210526315697"/>
    <n v="56"/>
    <n v="0.118421052631578"/>
    <n v="9"/>
    <n v="4.5400889857441198E-5"/>
    <s v="1_REASONABLE"/>
    <n v="51"/>
    <n v="0.67105263157894701"/>
    <b v="1"/>
    <n v="26"/>
    <n v="29"/>
    <n v="0.472727272727272"/>
    <n v="0.34210526315789402"/>
    <s v="1_early"/>
    <s v="2_fair"/>
    <s v="3_late"/>
    <s v="3_long"/>
    <s v="1_soon"/>
    <s v="2_fair"/>
    <s v="2_high"/>
    <b v="0"/>
    <s v="2_StairwayToHeaven"/>
    <x v="5"/>
  </r>
  <r>
    <n v="0.30851063829787201"/>
    <x v="27"/>
    <n v="0.32258064516128998"/>
    <n v="74"/>
    <n v="0.78723404255319096"/>
    <n v="0.47872340425531901"/>
    <n v="45"/>
    <n v="0.21276595744680801"/>
    <n v="20"/>
    <n v="1.1390456644433E-2"/>
    <s v="1_REASONABLE"/>
    <n v="67"/>
    <n v="0.71276595744680804"/>
    <b v="1"/>
    <n v="6"/>
    <n v="38"/>
    <n v="0.13636363636363599"/>
    <n v="6.3829787234042507E-2"/>
    <s v="2_middle"/>
    <s v="2_fair"/>
    <s v="3_late"/>
    <s v="3_long"/>
    <s v="1_soon"/>
    <s v="1_few"/>
    <s v="1_fair"/>
    <b v="0"/>
    <s v="2_StairwayToHeaven"/>
    <x v="5"/>
  </r>
  <r>
    <n v="0.39743589743589702"/>
    <x v="37"/>
    <n v="0.351190476190476"/>
    <n v="61"/>
    <n v="0.78205128205128205"/>
    <n v="0.38461538461538403"/>
    <n v="30"/>
    <n v="0.21794871794871701"/>
    <n v="17"/>
    <n v="2.1195421788893598E-3"/>
    <s v="1_REASONABLE"/>
    <n v="65"/>
    <n v="0.83333333333333304"/>
    <b v="0"/>
    <n v="7"/>
    <n v="22"/>
    <n v="0.24137931034482701"/>
    <n v="8.9743589743589702E-2"/>
    <s v="2_middle"/>
    <s v="2_fair"/>
    <s v="3_late"/>
    <s v="3_long"/>
    <s v="1_soon"/>
    <s v="2_fair"/>
    <s v="2_high"/>
    <b v="0"/>
    <s v="2_StairwayToHeaven"/>
    <x v="5"/>
  </r>
  <r>
    <n v="0"/>
    <x v="0"/>
    <n v="0.52222222222222203"/>
    <n v="94"/>
    <n v="0.76422764227642204"/>
    <n v="0.76422764227642204"/>
    <n v="94"/>
    <n v="0.23577235772357699"/>
    <n v="29"/>
    <n v="4.8158640226628802E-2"/>
    <s v="1_REASONABLE"/>
    <n v="94"/>
    <n v="0.76422764227642204"/>
    <b v="1"/>
    <n v="13"/>
    <n v="80"/>
    <n v="0.13978494623655899"/>
    <n v="0.105691056910569"/>
    <s v="0_V0"/>
    <s v="2_fair"/>
    <s v="3_late"/>
    <s v="4_vlong"/>
    <s v="1_soon"/>
    <s v="1_few"/>
    <s v="2_high"/>
    <b v="0"/>
    <s v="2_StairwayToHeaven"/>
    <x v="5"/>
  </r>
  <r>
    <n v="4.54545454545454E-2"/>
    <x v="2"/>
    <n v="0.47692307692307601"/>
    <n v="21"/>
    <n v="0.95454545454545403"/>
    <n v="0.90909090909090895"/>
    <n v="20"/>
    <n v="4.54545454545454E-2"/>
    <n v="1"/>
    <n v="0.21834061135371099"/>
    <s v="2_MILD"/>
    <n v="17"/>
    <n v="0.77272727272727204"/>
    <b v="1"/>
    <n v="5"/>
    <n v="14"/>
    <n v="0.26315789473684198"/>
    <n v="0.22727272727272699"/>
    <s v="1_early"/>
    <s v="2_fair"/>
    <s v="3_late"/>
    <s v="4_vlong"/>
    <s v="1_soon"/>
    <s v="2_fair"/>
    <s v="2_high"/>
    <b v="0"/>
    <s v="2_StairwayToHeaven"/>
    <x v="5"/>
  </r>
  <r>
    <n v="3.8461538461538401E-2"/>
    <x v="4"/>
    <n v="9.5833333333333298E-2"/>
    <n v="48"/>
    <n v="0.92307692307692302"/>
    <n v="0.88461538461538403"/>
    <n v="46"/>
    <n v="7.6923076923076802E-2"/>
    <n v="4"/>
    <n v="4.4562259465076703E-3"/>
    <s v="1_REASONABLE"/>
    <n v="30"/>
    <n v="0.57692307692307598"/>
    <b v="1"/>
    <n v="9"/>
    <n v="36"/>
    <n v="0.2"/>
    <n v="0.17307692307692299"/>
    <s v="1_early"/>
    <s v="1_low"/>
    <s v="3_late"/>
    <s v="4_vlong"/>
    <s v="1_soon"/>
    <s v="1_few"/>
    <s v="2_high"/>
    <b v="0"/>
    <s v="2_StairwayToHeaven"/>
    <x v="5"/>
  </r>
  <r>
    <n v="0.18181818181818099"/>
    <x v="17"/>
    <n v="4.4736842105263103E-2"/>
    <n v="83"/>
    <n v="0.94318181818181801"/>
    <n v="0.76136363636363602"/>
    <n v="67"/>
    <n v="5.6818181818181698E-2"/>
    <n v="5"/>
    <n v="5.45464174124874E-3"/>
    <s v="1_REASONABLE"/>
    <n v="85"/>
    <n v="0.96590909090909005"/>
    <b v="0"/>
    <n v="43"/>
    <n v="23"/>
    <n v="0.65151515151515105"/>
    <n v="0.48863636363636298"/>
    <s v="1_early"/>
    <s v="1_low"/>
    <s v="3_late"/>
    <s v="4_vlong"/>
    <s v="1_soon"/>
    <s v="2_fair"/>
    <s v="2_high"/>
    <b v="0"/>
    <s v="2_StairwayToHeaven"/>
    <x v="5"/>
  </r>
  <r>
    <n v="0.5"/>
    <x v="12"/>
    <n v="8.8235294117646995E-2"/>
    <n v="25"/>
    <n v="0.625"/>
    <n v="0.125"/>
    <n v="5"/>
    <n v="0.375"/>
    <n v="15"/>
    <n v="1.4540874742386E-2"/>
    <s v="1_REASONABLE"/>
    <n v="24"/>
    <n v="0.6"/>
    <b v="1"/>
    <n v="4"/>
    <n v="0"/>
    <n v="1"/>
    <n v="0.1"/>
    <s v="2_middle"/>
    <s v="1_low"/>
    <s v="2_middle"/>
    <s v="2_fair"/>
    <s v="2_fair"/>
    <s v="3_large"/>
    <s v="2_high"/>
    <b v="0"/>
    <s v="3_ScaredToFallAsleepAgain"/>
    <x v="6"/>
  </r>
  <r>
    <n v="0.34328358208955201"/>
    <x v="38"/>
    <n v="0.58088235294117596"/>
    <n v="36"/>
    <n v="0.53731343283582"/>
    <n v="0.194029850746268"/>
    <n v="13"/>
    <n v="0.462686567164179"/>
    <n v="31"/>
    <n v="1.3953870146926001E-3"/>
    <s v="1_REASONABLE"/>
    <n v="49"/>
    <n v="0.731343283582089"/>
    <b v="1"/>
    <n v="4"/>
    <n v="8"/>
    <n v="0.33333333333333298"/>
    <n v="5.9701492537313397E-2"/>
    <s v="2_middle"/>
    <s v="2_fair"/>
    <s v="2_middle"/>
    <s v="2_fair"/>
    <s v="2_fair"/>
    <s v="2_fair"/>
    <s v="1_fair"/>
    <b v="0"/>
    <s v="3_ScaredToFallAsleepAgain"/>
    <x v="6"/>
  </r>
  <r>
    <n v="0.27777777777777701"/>
    <x v="39"/>
    <n v="0.25345622119815597"/>
    <n v="24"/>
    <n v="0.44444444444444398"/>
    <n v="0.16666666666666599"/>
    <n v="9"/>
    <n v="0.55555555555555503"/>
    <n v="30"/>
    <n v="4.53514739229024E-3"/>
    <s v="1_REASONABLE"/>
    <n v="17"/>
    <n v="0.31481481481481399"/>
    <b v="1"/>
    <n v="4"/>
    <n v="4"/>
    <n v="0.5"/>
    <n v="7.4074074074074001E-2"/>
    <s v="2_middle"/>
    <s v="2_fair"/>
    <s v="2_middle"/>
    <s v="2_fair"/>
    <s v="2_fair"/>
    <s v="2_fair"/>
    <s v="1_fair"/>
    <b v="0"/>
    <s v="3_ScaredToFallAsleepAgain"/>
    <x v="6"/>
  </r>
  <r>
    <n v="0.25454545454545402"/>
    <x v="40"/>
    <n v="0.67777777777777704"/>
    <n v="27"/>
    <n v="0.49090909090909002"/>
    <n v="0.236363636363636"/>
    <n v="13"/>
    <n v="0.50909090909090904"/>
    <n v="28"/>
    <n v="3.0627871362940199E-4"/>
    <s v="1_REASONABLE"/>
    <n v="43"/>
    <n v="0.78181818181818097"/>
    <b v="1"/>
    <n v="5"/>
    <n v="7"/>
    <n v="0.41666666666666602"/>
    <n v="9.0909090909090898E-2"/>
    <s v="2_middle"/>
    <s v="2_fair"/>
    <s v="2_middle"/>
    <s v="2_fair"/>
    <s v="2_fair"/>
    <s v="2_fair"/>
    <s v="2_high"/>
    <b v="0"/>
    <s v="3_ScaredToFallAsleepAgain"/>
    <x v="6"/>
  </r>
  <r>
    <n v="0.483870967741935"/>
    <x v="39"/>
    <n v="0.49399999999999999"/>
    <n v="22"/>
    <n v="0.70967741935483797"/>
    <n v="0.225806451612903"/>
    <n v="7"/>
    <n v="0.29032258064516098"/>
    <n v="9"/>
    <n v="2.8248587570621399E-2"/>
    <s v="1_REASONABLE"/>
    <n v="27"/>
    <n v="0.87096774193548299"/>
    <b v="0"/>
    <n v="6"/>
    <n v="0"/>
    <n v="1"/>
    <n v="0.19354838709677399"/>
    <s v="2_middle"/>
    <s v="2_fair"/>
    <s v="2_middle"/>
    <s v="2_fair"/>
    <s v="2_fair"/>
    <s v="3_large"/>
    <s v="2_high"/>
    <b v="0"/>
    <s v="3_ScaredToFallAsleepAgain"/>
    <x v="6"/>
  </r>
  <r>
    <n v="0.29921259842519599"/>
    <x v="41"/>
    <n v="0.73793103448275799"/>
    <n v="66"/>
    <n v="0.51968503937007804"/>
    <n v="0.220472440944881"/>
    <n v="28"/>
    <n v="0.48031496062992102"/>
    <n v="61"/>
    <n v="1.6071264578932799E-2"/>
    <s v="1_REASONABLE"/>
    <n v="77"/>
    <n v="0.60629921259842501"/>
    <b v="1"/>
    <n v="6"/>
    <n v="21"/>
    <n v="0.22222222222222199"/>
    <n v="4.7244094488188899E-2"/>
    <s v="2_middle"/>
    <s v="2_fair"/>
    <s v="2_middle"/>
    <s v="2_fair"/>
    <s v="2_fair"/>
    <s v="2_fair"/>
    <s v="1_fair"/>
    <b v="0"/>
    <s v="3_ScaredToFallAsleepAgain"/>
    <x v="6"/>
  </r>
  <r>
    <n v="0.48739495798319299"/>
    <x v="42"/>
    <n v="0.59510869565217395"/>
    <n v="81"/>
    <n v="0.68067226890756305"/>
    <n v="0.19327731092436901"/>
    <n v="23"/>
    <n v="0.31932773109243601"/>
    <n v="38"/>
    <n v="0"/>
    <s v="1_REASONABLE"/>
    <n v="89"/>
    <n v="0.747899159663865"/>
    <b v="1"/>
    <n v="7"/>
    <n v="15"/>
    <n v="0.31818181818181801"/>
    <n v="5.8823529411764698E-2"/>
    <s v="2_middle"/>
    <s v="2_fair"/>
    <s v="2_middle"/>
    <s v="2_fair"/>
    <s v="2_fair"/>
    <s v="2_fair"/>
    <s v="1_fair"/>
    <b v="0"/>
    <s v="3_ScaredToFallAsleepAgain"/>
    <x v="6"/>
  </r>
  <r>
    <n v="8.9285714285714204E-2"/>
    <x v="7"/>
    <n v="0.45454545454545398"/>
    <n v="45"/>
    <n v="0.80357142857142805"/>
    <n v="0.71428571428571397"/>
    <n v="40"/>
    <n v="0.19642857142857101"/>
    <n v="11"/>
    <n v="0.15702479338842901"/>
    <s v="1_REASONABLE"/>
    <n v="19"/>
    <n v="0.33928571428571402"/>
    <b v="1"/>
    <n v="0"/>
    <n v="39"/>
    <n v="0"/>
    <n v="0"/>
    <s v="1_early"/>
    <s v="2_fair"/>
    <s v="3_late"/>
    <s v="3_long"/>
    <s v="1_soon"/>
    <s v="0_Zero"/>
    <s v="0_zero"/>
    <b v="0"/>
    <s v="3_ScaredToFallAsleepAgain"/>
    <x v="7"/>
  </r>
  <r>
    <n v="0"/>
    <x v="0"/>
    <n v="0.33333333333333298"/>
    <n v="23"/>
    <n v="0.95833333333333304"/>
    <n v="0.95833333333333304"/>
    <n v="23"/>
    <n v="4.1666666666666602E-2"/>
    <n v="1"/>
    <n v="0.219512195121951"/>
    <s v="2_MILD"/>
    <n v="23"/>
    <n v="0.95833333333333304"/>
    <b v="0"/>
    <n v="0"/>
    <n v="22"/>
    <n v="0"/>
    <n v="0"/>
    <s v="0_V0"/>
    <s v="2_fair"/>
    <s v="3_late"/>
    <s v="4_vlong"/>
    <s v="1_soon"/>
    <s v="0_Zero"/>
    <s v="0_zero"/>
    <b v="0"/>
    <s v="3_ScaredToFallAsleepAgain"/>
    <x v="7"/>
  </r>
  <r>
    <n v="0"/>
    <x v="0"/>
    <n v="0.80645161290322498"/>
    <n v="25"/>
    <n v="1"/>
    <n v="1"/>
    <n v="25"/>
    <n v="0"/>
    <n v="0"/>
    <n v="0.56097560975609695"/>
    <s v="3_SIGNIFICANT"/>
    <n v="25"/>
    <n v="1"/>
    <b v="0"/>
    <n v="0"/>
    <n v="24"/>
    <n v="0"/>
    <n v="0"/>
    <s v="0_V0"/>
    <s v="3_high"/>
    <s v="3_late"/>
    <s v="4_vlong"/>
    <s v="1_soon"/>
    <s v="0_Zero"/>
    <s v="0_zero"/>
    <b v="0"/>
    <s v="3_ScaredToFallAsleepAgain"/>
    <x v="7"/>
  </r>
  <r>
    <n v="0"/>
    <x v="0"/>
    <n v="0.48571428571428499"/>
    <n v="48"/>
    <n v="1"/>
    <n v="1"/>
    <n v="48"/>
    <n v="0"/>
    <n v="0"/>
    <n v="0.36864406779661002"/>
    <s v="2_MILD"/>
    <n v="12"/>
    <n v="0.25"/>
    <b v="1"/>
    <n v="1"/>
    <n v="46"/>
    <n v="2.1276595744680799E-2"/>
    <n v="2.0833333333333301E-2"/>
    <s v="0_V0"/>
    <s v="2_fair"/>
    <s v="3_late"/>
    <s v="4_vlong"/>
    <s v="1_soon"/>
    <s v="1_few"/>
    <s v="1_fair"/>
    <b v="0"/>
    <s v="3_ScaredToFallAsleepAgain"/>
    <x v="7"/>
  </r>
  <r>
    <n v="0"/>
    <x v="0"/>
    <n v="0.38888888888888801"/>
    <n v="18"/>
    <n v="0.78260869565217395"/>
    <n v="0.78260869565217395"/>
    <n v="18"/>
    <n v="0.217391304347826"/>
    <n v="5"/>
    <n v="0.28685258964143401"/>
    <s v="2_MILD"/>
    <n v="18"/>
    <n v="0.78260869565217395"/>
    <b v="1"/>
    <n v="1"/>
    <n v="16"/>
    <n v="5.8823529411764698E-2"/>
    <n v="4.3478260869565202E-2"/>
    <s v="0_V0"/>
    <s v="2_fair"/>
    <s v="3_late"/>
    <s v="4_vlong"/>
    <s v="1_soon"/>
    <s v="1_few"/>
    <s v="1_fair"/>
    <b v="0"/>
    <s v="3_ScaredToFallAsleepAgain"/>
    <x v="7"/>
  </r>
  <r>
    <n v="0"/>
    <x v="0"/>
    <n v="0.5"/>
    <n v="27"/>
    <n v="1"/>
    <n v="1"/>
    <n v="27"/>
    <n v="0"/>
    <n v="0"/>
    <n v="0.35555555555555501"/>
    <s v="2_MILD"/>
    <n v="27"/>
    <n v="1"/>
    <b v="0"/>
    <n v="1"/>
    <n v="25"/>
    <n v="3.8461538461538401E-2"/>
    <n v="3.7037037037037E-2"/>
    <s v="0_V0"/>
    <s v="2_fair"/>
    <s v="3_late"/>
    <s v="4_vlong"/>
    <s v="1_soon"/>
    <s v="1_few"/>
    <s v="1_fair"/>
    <b v="0"/>
    <s v="3_ScaredToFallAsleepAgain"/>
    <x v="7"/>
  </r>
  <r>
    <n v="0"/>
    <x v="0"/>
    <n v="0.26797385620914999"/>
    <n v="27"/>
    <n v="0.93103448275862"/>
    <n v="0.93103448275862"/>
    <n v="27"/>
    <n v="6.8965517241379296E-2"/>
    <n v="2"/>
    <n v="0.28961038961038899"/>
    <s v="2_MILD"/>
    <n v="27"/>
    <n v="0.93103448275862"/>
    <b v="0"/>
    <n v="3"/>
    <n v="23"/>
    <n v="0.115384615384615"/>
    <n v="0.10344827586206801"/>
    <s v="0_V0"/>
    <s v="2_fair"/>
    <s v="3_late"/>
    <s v="4_vlong"/>
    <s v="1_soon"/>
    <s v="1_few"/>
    <s v="2_high"/>
    <b v="0"/>
    <s v="3_ScaredToFallAsleepAgain"/>
    <x v="7"/>
  </r>
  <r>
    <n v="1.8181818181818101E-2"/>
    <x v="2"/>
    <n v="0.5625"/>
    <n v="49"/>
    <n v="0.89090909090908998"/>
    <n v="0.87272727272727202"/>
    <n v="48"/>
    <n v="0.109090909090909"/>
    <n v="6"/>
    <n v="3.5536602700781799E-4"/>
    <s v="1_REASONABLE"/>
    <n v="39"/>
    <n v="0.70909090909090899"/>
    <b v="1"/>
    <n v="3"/>
    <n v="44"/>
    <n v="6.3829787234042507E-2"/>
    <n v="5.4545454545454501E-2"/>
    <s v="1_early"/>
    <s v="2_fair"/>
    <s v="3_late"/>
    <s v="4_vlong"/>
    <s v="1_soon"/>
    <s v="1_few"/>
    <s v="1_fair"/>
    <b v="0"/>
    <s v="3_ScaredToFallAsleepAgain"/>
    <x v="7"/>
  </r>
  <r>
    <n v="0.15277777777777701"/>
    <x v="22"/>
    <n v="0.62886597938144295"/>
    <n v="67"/>
    <n v="0.93055555555555503"/>
    <n v="0.77777777777777701"/>
    <n v="56"/>
    <n v="6.9444444444444406E-2"/>
    <n v="5"/>
    <n v="2.5216618529215699E-2"/>
    <s v="1_REASONABLE"/>
    <n v="60"/>
    <n v="0.83333333333333304"/>
    <b v="0"/>
    <n v="4"/>
    <n v="51"/>
    <n v="7.2727272727272696E-2"/>
    <n v="5.5555555555555497E-2"/>
    <s v="1_early"/>
    <s v="2_fair"/>
    <s v="3_late"/>
    <s v="4_vlong"/>
    <s v="1_soon"/>
    <s v="1_few"/>
    <s v="1_fair"/>
    <b v="0"/>
    <s v="3_ScaredToFallAsleepAgain"/>
    <x v="7"/>
  </r>
  <r>
    <n v="2.8571428571428501E-2"/>
    <x v="2"/>
    <n v="0.141809290953545"/>
    <n v="35"/>
    <n v="1"/>
    <n v="0.97142857142857097"/>
    <n v="34"/>
    <n v="0"/>
    <n v="0"/>
    <n v="0.10441767068273"/>
    <s v="1_REASONABLE"/>
    <n v="24"/>
    <n v="0.68571428571428505"/>
    <b v="1"/>
    <n v="4"/>
    <n v="29"/>
    <n v="0.12121212121212099"/>
    <n v="0.114285714285714"/>
    <s v="1_early"/>
    <s v="1_low"/>
    <s v="3_late"/>
    <s v="4_vlong"/>
    <s v="1_soon"/>
    <s v="1_few"/>
    <s v="2_high"/>
    <b v="0"/>
    <s v="3_ScaredToFallAsleepAgain"/>
    <x v="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1"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0"/>
  </r>
  <r>
    <x v="0"/>
  </r>
  <r>
    <x v="0"/>
  </r>
  <r>
    <x v="0"/>
  </r>
  <r>
    <x v="0"/>
  </r>
  <r>
    <x v="0"/>
  </r>
  <r>
    <x v="0"/>
  </r>
  <r>
    <x v="0"/>
  </r>
  <r>
    <x v="16"/>
  </r>
  <r>
    <x v="17"/>
  </r>
  <r>
    <x v="18"/>
  </r>
  <r>
    <x v="19"/>
  </r>
  <r>
    <x v="20"/>
  </r>
  <r>
    <x v="21"/>
  </r>
  <r>
    <x v="22"/>
  </r>
  <r>
    <x v="23"/>
  </r>
  <r>
    <x v="24"/>
  </r>
  <r>
    <x v="0"/>
  </r>
  <r>
    <x v="0"/>
  </r>
  <r>
    <x v="0"/>
  </r>
  <r>
    <x v="0"/>
  </r>
  <r>
    <x v="0"/>
  </r>
  <r>
    <x v="0"/>
  </r>
  <r>
    <x v="0"/>
  </r>
  <r>
    <x v="0"/>
  </r>
  <r>
    <x v="25"/>
  </r>
  <r>
    <x v="26"/>
  </r>
  <r>
    <x v="27"/>
  </r>
  <r>
    <x v="28"/>
  </r>
  <r>
    <x v="29"/>
  </r>
  <r>
    <x v="30"/>
  </r>
  <r>
    <x v="31"/>
  </r>
  <r>
    <x v="32"/>
  </r>
  <r>
    <x v="33"/>
  </r>
  <r>
    <x v="34"/>
  </r>
  <r>
    <x v="35"/>
  </r>
  <r>
    <x v="36"/>
  </r>
  <r>
    <x v="37"/>
  </r>
  <r>
    <x v="7"/>
  </r>
  <r>
    <x v="38"/>
  </r>
  <r>
    <x v="39"/>
  </r>
  <r>
    <x v="33"/>
  </r>
  <r>
    <x v="34"/>
  </r>
  <r>
    <x v="40"/>
  </r>
  <r>
    <x v="41"/>
  </r>
  <r>
    <x v="42"/>
  </r>
  <r>
    <x v="43"/>
  </r>
  <r>
    <x v="44"/>
  </r>
  <r>
    <x v="45"/>
  </r>
  <r>
    <x v="46"/>
  </r>
  <r>
    <x v="47"/>
  </r>
  <r>
    <x v="48"/>
  </r>
  <r>
    <x v="48"/>
  </r>
  <r>
    <x v="49"/>
  </r>
  <r>
    <x v="50"/>
  </r>
  <r>
    <x v="46"/>
  </r>
  <r>
    <x v="51"/>
  </r>
  <r>
    <x v="52"/>
  </r>
  <r>
    <x v="53"/>
  </r>
  <r>
    <x v="0"/>
  </r>
  <r>
    <x v="0"/>
  </r>
  <r>
    <x v="54"/>
  </r>
  <r>
    <x v="55"/>
  </r>
  <r>
    <x v="56"/>
  </r>
  <r>
    <x v="57"/>
  </r>
  <r>
    <x v="58"/>
  </r>
  <r>
    <x v="0"/>
  </r>
  <r>
    <x v="0"/>
  </r>
  <r>
    <x v="12"/>
  </r>
  <r>
    <x v="59"/>
  </r>
  <r>
    <x v="18"/>
  </r>
  <r>
    <x v="60"/>
  </r>
  <r>
    <x v="18"/>
  </r>
  <r>
    <x v="61"/>
  </r>
  <r>
    <x v="62"/>
  </r>
  <r>
    <x v="63"/>
  </r>
  <r>
    <x v="64"/>
  </r>
  <r>
    <x v="65"/>
  </r>
  <r>
    <x v="66"/>
  </r>
  <r>
    <x v="67"/>
  </r>
  <r>
    <x v="68"/>
  </r>
  <r>
    <x v="69"/>
  </r>
  <r>
    <x v="70"/>
  </r>
  <r>
    <x v="0"/>
  </r>
  <r>
    <x v="0"/>
  </r>
  <r>
    <x v="71"/>
  </r>
  <r>
    <x v="72"/>
  </r>
  <r>
    <x v="73"/>
  </r>
  <r>
    <x v="19"/>
  </r>
  <r>
    <x v="74"/>
  </r>
  <r>
    <x v="75"/>
  </r>
  <r>
    <x v="76"/>
  </r>
  <r>
    <x v="0"/>
  </r>
  <r>
    <x v="12"/>
  </r>
  <r>
    <x v="77"/>
  </r>
  <r>
    <x v="78"/>
  </r>
  <r>
    <x v="33"/>
  </r>
  <r>
    <x v="79"/>
  </r>
  <r>
    <x v="80"/>
  </r>
  <r>
    <x v="81"/>
  </r>
  <r>
    <x v="82"/>
  </r>
  <r>
    <x v="83"/>
  </r>
  <r>
    <x v="84"/>
  </r>
  <r>
    <x v="85"/>
  </r>
  <r>
    <x v="0"/>
  </r>
  <r>
    <x v="0"/>
  </r>
  <r>
    <x v="0"/>
  </r>
  <r>
    <x v="0"/>
  </r>
  <r>
    <x v="0"/>
  </r>
  <r>
    <x v="0"/>
  </r>
  <r>
    <x v="86"/>
  </r>
  <r>
    <x v="87"/>
  </r>
  <r>
    <x v="9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8">
  <r>
    <n v="52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2"/>
    <x v="0"/>
  </r>
  <r>
    <n v="1"/>
    <x v="0"/>
  </r>
  <r>
    <n v="1"/>
    <x v="0"/>
  </r>
  <r>
    <n v="1"/>
    <x v="0"/>
  </r>
  <r>
    <n v="1"/>
    <x v="0"/>
  </r>
  <r>
    <n v="3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1"/>
  </r>
  <r>
    <n v="1"/>
    <x v="1"/>
  </r>
  <r>
    <n v="1"/>
    <x v="1"/>
  </r>
  <r>
    <n v="3"/>
    <x v="1"/>
  </r>
  <r>
    <n v="1"/>
    <x v="1"/>
  </r>
  <r>
    <n v="1"/>
    <x v="1"/>
  </r>
  <r>
    <n v="1"/>
    <x v="1"/>
  </r>
  <r>
    <n v="2"/>
    <x v="1"/>
  </r>
  <r>
    <n v="1"/>
    <x v="1"/>
  </r>
  <r>
    <n v="1"/>
    <x v="1"/>
  </r>
  <r>
    <n v="1"/>
    <x v="1"/>
  </r>
  <r>
    <n v="1"/>
    <x v="1"/>
  </r>
  <r>
    <n v="1"/>
    <x v="1"/>
  </r>
  <r>
    <n v="1"/>
    <x v="1"/>
  </r>
  <r>
    <n v="1"/>
    <x v="1"/>
  </r>
  <r>
    <n v="1"/>
    <x v="1"/>
  </r>
  <r>
    <n v="1"/>
    <x v="1"/>
  </r>
  <r>
    <n v="1"/>
    <x v="1"/>
  </r>
  <r>
    <n v="1"/>
    <x v="1"/>
  </r>
  <r>
    <n v="1"/>
    <x v="2"/>
  </r>
  <r>
    <n v="1"/>
    <x v="2"/>
  </r>
  <r>
    <n v="2"/>
    <x v="2"/>
  </r>
  <r>
    <n v="1"/>
    <x v="2"/>
  </r>
  <r>
    <n v="1"/>
    <x v="2"/>
  </r>
  <r>
    <n v="1"/>
    <x v="2"/>
  </r>
  <r>
    <n v="1"/>
    <x v="3"/>
  </r>
  <r>
    <n v="1"/>
    <x v="3"/>
  </r>
  <r>
    <n v="1"/>
    <x v="3"/>
  </r>
  <r>
    <n v="1"/>
    <x v="3"/>
  </r>
  <r>
    <n v="1"/>
    <x v="3"/>
  </r>
  <r>
    <n v="1"/>
    <x v="3"/>
  </r>
  <r>
    <n v="1"/>
    <x v="3"/>
  </r>
  <r>
    <n v="1"/>
    <x v="3"/>
  </r>
  <r>
    <n v="1"/>
    <x v="3"/>
  </r>
  <r>
    <n v="1"/>
    <x v="4"/>
  </r>
  <r>
    <n v="2"/>
    <x v="4"/>
  </r>
  <r>
    <n v="1"/>
    <x v="4"/>
  </r>
  <r>
    <n v="1"/>
    <x v="4"/>
  </r>
  <r>
    <n v="1"/>
    <x v="4"/>
  </r>
  <r>
    <n v="3"/>
    <x v="5"/>
  </r>
  <r>
    <n v="1"/>
    <x v="5"/>
  </r>
  <r>
    <n v="1"/>
    <x v="5"/>
  </r>
  <r>
    <n v="1"/>
    <x v="6"/>
  </r>
  <r>
    <n v="1"/>
    <x v="6"/>
  </r>
  <r>
    <n v="1"/>
    <x v="6"/>
  </r>
  <r>
    <n v="1"/>
    <x v="6"/>
  </r>
  <r>
    <n v="1"/>
    <x v="6"/>
  </r>
  <r>
    <n v="1"/>
    <x v="6"/>
  </r>
  <r>
    <n v="1"/>
    <x v="7"/>
  </r>
  <r>
    <n v="1"/>
    <x v="7"/>
  </r>
  <r>
    <n v="1"/>
    <x v="7"/>
  </r>
  <r>
    <n v="1"/>
    <x v="7"/>
  </r>
  <r>
    <n v="1"/>
    <x v="7"/>
  </r>
  <r>
    <n v="1"/>
    <x v="7"/>
  </r>
  <r>
    <n v="1"/>
    <x v="8"/>
  </r>
  <r>
    <n v="1"/>
    <x v="8"/>
  </r>
  <r>
    <n v="1"/>
    <x v="8"/>
  </r>
  <r>
    <n v="2"/>
    <x v="8"/>
  </r>
  <r>
    <n v="1"/>
    <x v="8"/>
  </r>
  <r>
    <n v="1"/>
    <x v="8"/>
  </r>
  <r>
    <n v="1"/>
    <x v="9"/>
  </r>
  <r>
    <n v="1"/>
    <x v="9"/>
  </r>
  <r>
    <n v="1"/>
    <x v="9"/>
  </r>
  <r>
    <n v="2"/>
    <x v="1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1"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23"/>
  </r>
  <r>
    <x v="24"/>
  </r>
  <r>
    <x v="22"/>
  </r>
  <r>
    <x v="25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6"/>
  </r>
  <r>
    <x v="27"/>
  </r>
  <r>
    <x v="28"/>
  </r>
  <r>
    <x v="29"/>
  </r>
  <r>
    <x v="12"/>
  </r>
  <r>
    <x v="30"/>
  </r>
  <r>
    <x v="3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2"/>
  </r>
  <r>
    <x v="33"/>
  </r>
  <r>
    <x v="34"/>
  </r>
  <r>
    <x v="35"/>
  </r>
  <r>
    <x v="36"/>
  </r>
  <r>
    <x v="37"/>
  </r>
  <r>
    <x v="38"/>
  </r>
  <r>
    <x v="39"/>
  </r>
  <r>
    <x v="40"/>
  </r>
  <r>
    <x v="41"/>
  </r>
  <r>
    <x v="42"/>
  </r>
  <r>
    <x v="43"/>
  </r>
  <r>
    <x v="44"/>
  </r>
  <r>
    <x v="45"/>
  </r>
  <r>
    <x v="46"/>
  </r>
  <r>
    <x v="47"/>
  </r>
  <r>
    <x v="48"/>
  </r>
  <r>
    <x v="49"/>
  </r>
  <r>
    <x v="50"/>
  </r>
  <r>
    <x v="51"/>
  </r>
  <r>
    <x v="52"/>
  </r>
  <r>
    <x v="53"/>
  </r>
  <r>
    <x v="54"/>
  </r>
  <r>
    <x v="55"/>
  </r>
  <r>
    <x v="56"/>
  </r>
  <r>
    <x v="57"/>
  </r>
  <r>
    <x v="58"/>
  </r>
  <r>
    <x v="59"/>
  </r>
  <r>
    <x v="60"/>
  </r>
  <r>
    <x v="61"/>
  </r>
  <r>
    <x v="62"/>
  </r>
  <r>
    <x v="63"/>
  </r>
  <r>
    <x v="64"/>
  </r>
  <r>
    <x v="65"/>
  </r>
  <r>
    <x v="66"/>
  </r>
  <r>
    <x v="67"/>
  </r>
  <r>
    <x v="68"/>
  </r>
  <r>
    <x v="69"/>
  </r>
  <r>
    <x v="70"/>
  </r>
  <r>
    <x v="39"/>
  </r>
  <r>
    <x v="71"/>
  </r>
  <r>
    <x v="25"/>
  </r>
  <r>
    <x v="72"/>
  </r>
  <r>
    <x v="73"/>
  </r>
  <r>
    <x v="74"/>
  </r>
  <r>
    <x v="75"/>
  </r>
  <r>
    <x v="53"/>
  </r>
  <r>
    <x v="76"/>
  </r>
  <r>
    <x v="77"/>
  </r>
  <r>
    <x v="77"/>
  </r>
  <r>
    <x v="78"/>
  </r>
  <r>
    <x v="77"/>
  </r>
  <r>
    <x v="79"/>
  </r>
  <r>
    <x v="80"/>
  </r>
  <r>
    <x v="81"/>
  </r>
  <r>
    <x v="82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1"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23"/>
  </r>
  <r>
    <x v="24"/>
  </r>
  <r>
    <x v="25"/>
  </r>
  <r>
    <x v="26"/>
  </r>
  <r>
    <x v="27"/>
  </r>
  <r>
    <x v="28"/>
  </r>
  <r>
    <x v="29"/>
  </r>
  <r>
    <x v="30"/>
  </r>
  <r>
    <x v="31"/>
  </r>
  <r>
    <x v="32"/>
  </r>
  <r>
    <x v="33"/>
  </r>
  <r>
    <x v="34"/>
  </r>
  <r>
    <x v="35"/>
  </r>
  <r>
    <x v="36"/>
  </r>
  <r>
    <x v="37"/>
  </r>
  <r>
    <x v="38"/>
  </r>
  <r>
    <x v="39"/>
  </r>
  <r>
    <x v="37"/>
  </r>
  <r>
    <x v="35"/>
  </r>
  <r>
    <x v="40"/>
  </r>
  <r>
    <x v="41"/>
  </r>
  <r>
    <x v="42"/>
  </r>
  <r>
    <x v="43"/>
  </r>
  <r>
    <x v="44"/>
  </r>
  <r>
    <x v="45"/>
  </r>
  <r>
    <x v="46"/>
  </r>
  <r>
    <x v="47"/>
  </r>
  <r>
    <x v="48"/>
  </r>
  <r>
    <x v="49"/>
  </r>
  <r>
    <x v="50"/>
  </r>
  <r>
    <x v="51"/>
  </r>
  <r>
    <x v="52"/>
  </r>
  <r>
    <x v="53"/>
  </r>
  <r>
    <x v="54"/>
  </r>
  <r>
    <x v="55"/>
  </r>
  <r>
    <x v="56"/>
  </r>
  <r>
    <x v="44"/>
  </r>
  <r>
    <x v="57"/>
  </r>
  <r>
    <x v="58"/>
  </r>
  <r>
    <x v="59"/>
  </r>
  <r>
    <x v="60"/>
  </r>
  <r>
    <x v="61"/>
  </r>
  <r>
    <x v="62"/>
  </r>
  <r>
    <x v="63"/>
  </r>
  <r>
    <x v="64"/>
  </r>
  <r>
    <x v="64"/>
  </r>
  <r>
    <x v="65"/>
  </r>
  <r>
    <x v="66"/>
  </r>
  <r>
    <x v="62"/>
  </r>
  <r>
    <x v="67"/>
  </r>
  <r>
    <x v="68"/>
  </r>
  <r>
    <x v="69"/>
  </r>
  <r>
    <x v="70"/>
  </r>
  <r>
    <x v="71"/>
  </r>
  <r>
    <x v="72"/>
  </r>
  <r>
    <x v="73"/>
  </r>
  <r>
    <x v="74"/>
  </r>
  <r>
    <x v="75"/>
  </r>
  <r>
    <x v="75"/>
  </r>
  <r>
    <x v="76"/>
  </r>
  <r>
    <x v="77"/>
  </r>
  <r>
    <x v="78"/>
  </r>
  <r>
    <x v="79"/>
  </r>
  <r>
    <x v="80"/>
  </r>
  <r>
    <x v="81"/>
  </r>
  <r>
    <x v="82"/>
  </r>
  <r>
    <x v="83"/>
  </r>
  <r>
    <x v="84"/>
  </r>
  <r>
    <x v="85"/>
  </r>
  <r>
    <x v="64"/>
  </r>
  <r>
    <x v="86"/>
  </r>
  <r>
    <x v="87"/>
  </r>
  <r>
    <x v="88"/>
  </r>
  <r>
    <x v="89"/>
  </r>
  <r>
    <x v="90"/>
  </r>
  <r>
    <x v="91"/>
  </r>
  <r>
    <x v="92"/>
  </r>
  <r>
    <x v="93"/>
  </r>
  <r>
    <x v="94"/>
  </r>
  <r>
    <x v="95"/>
  </r>
  <r>
    <x v="96"/>
  </r>
  <r>
    <x v="97"/>
  </r>
  <r>
    <x v="98"/>
  </r>
  <r>
    <x v="99"/>
  </r>
  <r>
    <x v="100"/>
  </r>
  <r>
    <x v="101"/>
  </r>
  <r>
    <x v="102"/>
  </r>
  <r>
    <x v="103"/>
  </r>
  <r>
    <x v="104"/>
  </r>
  <r>
    <x v="51"/>
  </r>
  <r>
    <x v="105"/>
  </r>
  <r>
    <x v="40"/>
  </r>
  <r>
    <x v="106"/>
  </r>
  <r>
    <x v="42"/>
  </r>
  <r>
    <x v="107"/>
  </r>
  <r>
    <x v="108"/>
  </r>
  <r>
    <x v="109"/>
  </r>
  <r>
    <x v="110"/>
  </r>
  <r>
    <x v="64"/>
  </r>
  <r>
    <x v="64"/>
  </r>
  <r>
    <x v="111"/>
  </r>
  <r>
    <x v="64"/>
  </r>
  <r>
    <x v="112"/>
  </r>
  <r>
    <x v="113"/>
  </r>
  <r>
    <x v="114"/>
  </r>
  <r>
    <x v="64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1"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0"/>
  </r>
  <r>
    <x v="0"/>
  </r>
  <r>
    <x v="1"/>
  </r>
  <r>
    <x v="1"/>
  </r>
  <r>
    <x v="1"/>
  </r>
  <r>
    <x v="2"/>
  </r>
  <r>
    <x v="2"/>
  </r>
  <r>
    <x v="3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0"/>
  </r>
  <r>
    <x v="0"/>
  </r>
  <r>
    <x v="0"/>
  </r>
  <r>
    <x v="1"/>
  </r>
  <r>
    <x v="1"/>
  </r>
  <r>
    <x v="2"/>
  </r>
  <r>
    <x v="4"/>
  </r>
  <r>
    <x v="0"/>
  </r>
  <r>
    <x v="2"/>
  </r>
  <r>
    <x v="0"/>
  </r>
  <r>
    <x v="0"/>
  </r>
  <r>
    <x v="0"/>
  </r>
  <r>
    <x v="0"/>
  </r>
  <r>
    <x v="0"/>
  </r>
  <r>
    <x v="0"/>
  </r>
  <r>
    <x v="1"/>
  </r>
  <r>
    <x v="4"/>
  </r>
  <r>
    <x v="0"/>
  </r>
  <r>
    <x v="1"/>
  </r>
  <r>
    <x v="4"/>
  </r>
  <r>
    <x v="0"/>
  </r>
  <r>
    <x v="2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8"/>
  </r>
  <r>
    <x v="14"/>
  </r>
  <r>
    <x v="3"/>
  </r>
  <r>
    <x v="11"/>
  </r>
  <r>
    <x v="15"/>
  </r>
  <r>
    <x v="10"/>
  </r>
  <r>
    <x v="10"/>
  </r>
  <r>
    <x v="10"/>
  </r>
  <r>
    <x v="3"/>
  </r>
  <r>
    <x v="13"/>
  </r>
  <r>
    <x v="13"/>
  </r>
  <r>
    <x v="8"/>
  </r>
  <r>
    <x v="0"/>
  </r>
  <r>
    <x v="0"/>
  </r>
  <r>
    <x v="0"/>
  </r>
  <r>
    <x v="1"/>
  </r>
  <r>
    <x v="1"/>
  </r>
  <r>
    <x v="1"/>
  </r>
  <r>
    <x v="4"/>
  </r>
  <r>
    <x v="4"/>
  </r>
  <r>
    <x v="10"/>
  </r>
  <r>
    <x v="10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1"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2"/>
  </r>
  <r>
    <x v="2"/>
  </r>
  <r>
    <x v="0"/>
  </r>
  <r>
    <x v="0"/>
  </r>
  <r>
    <x v="1"/>
  </r>
  <r>
    <x v="3"/>
  </r>
  <r>
    <x v="4"/>
  </r>
  <r>
    <x v="4"/>
  </r>
  <r>
    <x v="5"/>
  </r>
  <r>
    <x v="2"/>
  </r>
  <r>
    <x v="6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7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8"/>
  </r>
  <r>
    <x v="0"/>
  </r>
  <r>
    <x v="0"/>
  </r>
  <r>
    <x v="0"/>
  </r>
  <r>
    <x v="9"/>
  </r>
  <r>
    <x v="3"/>
  </r>
  <r>
    <x v="10"/>
  </r>
  <r>
    <x v="11"/>
  </r>
  <r>
    <x v="0"/>
  </r>
  <r>
    <x v="12"/>
  </r>
  <r>
    <x v="0"/>
  </r>
  <r>
    <x v="0"/>
  </r>
  <r>
    <x v="0"/>
  </r>
  <r>
    <x v="0"/>
  </r>
  <r>
    <x v="0"/>
  </r>
  <r>
    <x v="0"/>
  </r>
  <r>
    <x v="13"/>
  </r>
  <r>
    <x v="4"/>
  </r>
  <r>
    <x v="0"/>
  </r>
  <r>
    <x v="2"/>
  </r>
  <r>
    <x v="14"/>
  </r>
  <r>
    <x v="0"/>
  </r>
  <r>
    <x v="15"/>
  </r>
  <r>
    <x v="16"/>
  </r>
  <r>
    <x v="17"/>
  </r>
  <r>
    <x v="18"/>
  </r>
  <r>
    <x v="19"/>
  </r>
  <r>
    <x v="20"/>
  </r>
  <r>
    <x v="21"/>
  </r>
  <r>
    <x v="3"/>
  </r>
  <r>
    <x v="22"/>
  </r>
  <r>
    <x v="23"/>
  </r>
  <r>
    <x v="24"/>
  </r>
  <r>
    <x v="25"/>
  </r>
  <r>
    <x v="26"/>
  </r>
  <r>
    <x v="27"/>
  </r>
  <r>
    <x v="4"/>
  </r>
  <r>
    <x v="28"/>
  </r>
  <r>
    <x v="2"/>
  </r>
  <r>
    <x v="1"/>
  </r>
  <r>
    <x v="21"/>
  </r>
  <r>
    <x v="29"/>
  </r>
  <r>
    <x v="2"/>
  </r>
  <r>
    <x v="30"/>
  </r>
  <r>
    <x v="31"/>
  </r>
  <r>
    <x v="0"/>
  </r>
  <r>
    <x v="0"/>
  </r>
  <r>
    <x v="0"/>
  </r>
  <r>
    <x v="32"/>
  </r>
  <r>
    <x v="33"/>
  </r>
  <r>
    <x v="34"/>
  </r>
  <r>
    <x v="35"/>
  </r>
  <r>
    <x v="36"/>
  </r>
  <r>
    <x v="37"/>
  </r>
  <r>
    <x v="38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1"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2"/>
  </r>
  <r>
    <x v="3"/>
  </r>
  <r>
    <x v="0"/>
  </r>
  <r>
    <x v="0"/>
  </r>
  <r>
    <x v="4"/>
  </r>
  <r>
    <x v="5"/>
  </r>
  <r>
    <x v="6"/>
  </r>
  <r>
    <x v="7"/>
  </r>
  <r>
    <x v="8"/>
  </r>
  <r>
    <x v="9"/>
  </r>
  <r>
    <x v="1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1"/>
  </r>
  <r>
    <x v="0"/>
  </r>
  <r>
    <x v="0"/>
  </r>
  <r>
    <x v="0"/>
  </r>
  <r>
    <x v="12"/>
  </r>
  <r>
    <x v="1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4"/>
  </r>
  <r>
    <x v="0"/>
  </r>
  <r>
    <x v="0"/>
  </r>
  <r>
    <x v="0"/>
  </r>
  <r>
    <x v="15"/>
  </r>
  <r>
    <x v="16"/>
  </r>
  <r>
    <x v="17"/>
  </r>
  <r>
    <x v="17"/>
  </r>
  <r>
    <x v="0"/>
  </r>
  <r>
    <x v="17"/>
  </r>
  <r>
    <x v="0"/>
  </r>
  <r>
    <x v="0"/>
  </r>
  <r>
    <x v="0"/>
  </r>
  <r>
    <x v="0"/>
  </r>
  <r>
    <x v="0"/>
  </r>
  <r>
    <x v="0"/>
  </r>
  <r>
    <x v="18"/>
  </r>
  <r>
    <x v="19"/>
  </r>
  <r>
    <x v="0"/>
  </r>
  <r>
    <x v="20"/>
  </r>
  <r>
    <x v="20"/>
  </r>
  <r>
    <x v="0"/>
  </r>
  <r>
    <x v="21"/>
  </r>
  <r>
    <x v="22"/>
  </r>
  <r>
    <x v="23"/>
  </r>
  <r>
    <x v="24"/>
  </r>
  <r>
    <x v="25"/>
  </r>
  <r>
    <x v="26"/>
  </r>
  <r>
    <x v="27"/>
  </r>
  <r>
    <x v="28"/>
  </r>
  <r>
    <x v="29"/>
  </r>
  <r>
    <x v="30"/>
  </r>
  <r>
    <x v="31"/>
  </r>
  <r>
    <x v="32"/>
  </r>
  <r>
    <x v="33"/>
  </r>
  <r>
    <x v="34"/>
  </r>
  <r>
    <x v="35"/>
  </r>
  <r>
    <x v="36"/>
  </r>
  <r>
    <x v="37"/>
  </r>
  <r>
    <x v="38"/>
  </r>
  <r>
    <x v="39"/>
  </r>
  <r>
    <x v="40"/>
  </r>
  <r>
    <x v="41"/>
  </r>
  <r>
    <x v="42"/>
  </r>
  <r>
    <x v="43"/>
  </r>
  <r>
    <x v="0"/>
  </r>
  <r>
    <x v="0"/>
  </r>
  <r>
    <x v="0"/>
  </r>
  <r>
    <x v="44"/>
  </r>
  <r>
    <x v="45"/>
  </r>
  <r>
    <x v="46"/>
  </r>
  <r>
    <x v="47"/>
  </r>
  <r>
    <x v="48"/>
  </r>
  <r>
    <x v="49"/>
  </r>
  <r>
    <x v="50"/>
  </r>
</pivotCacheRecords>
</file>

<file path=xl/pivotCache/pivotCacheRecords9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1">
  <r>
    <x v="0"/>
  </r>
  <r>
    <x v="1"/>
  </r>
  <r>
    <x v="2"/>
  </r>
  <r>
    <x v="3"/>
  </r>
  <r>
    <x v="2"/>
  </r>
  <r>
    <x v="4"/>
  </r>
  <r>
    <x v="2"/>
  </r>
  <r>
    <x v="5"/>
  </r>
  <r>
    <x v="6"/>
  </r>
  <r>
    <x v="7"/>
  </r>
  <r>
    <x v="2"/>
  </r>
  <r>
    <x v="8"/>
  </r>
  <r>
    <x v="2"/>
  </r>
  <r>
    <x v="2"/>
  </r>
  <r>
    <x v="2"/>
  </r>
  <r>
    <x v="2"/>
  </r>
  <r>
    <x v="9"/>
  </r>
  <r>
    <x v="2"/>
  </r>
  <r>
    <x v="2"/>
  </r>
  <r>
    <x v="2"/>
  </r>
  <r>
    <x v="2"/>
  </r>
  <r>
    <x v="2"/>
  </r>
  <r>
    <x v="2"/>
  </r>
  <r>
    <x v="2"/>
  </r>
  <r>
    <x v="10"/>
  </r>
  <r>
    <x v="11"/>
  </r>
  <r>
    <x v="2"/>
  </r>
  <r>
    <x v="12"/>
  </r>
  <r>
    <x v="13"/>
  </r>
  <r>
    <x v="2"/>
  </r>
  <r>
    <x v="2"/>
  </r>
  <r>
    <x v="14"/>
  </r>
  <r>
    <x v="15"/>
  </r>
  <r>
    <x v="2"/>
  </r>
  <r>
    <x v="2"/>
  </r>
  <r>
    <x v="2"/>
  </r>
  <r>
    <x v="16"/>
  </r>
  <r>
    <x v="2"/>
  </r>
  <r>
    <x v="17"/>
  </r>
  <r>
    <x v="18"/>
  </r>
  <r>
    <x v="19"/>
  </r>
  <r>
    <x v="20"/>
  </r>
  <r>
    <x v="21"/>
  </r>
  <r>
    <x v="22"/>
  </r>
  <r>
    <x v="23"/>
  </r>
  <r>
    <x v="24"/>
  </r>
  <r>
    <x v="25"/>
  </r>
  <r>
    <x v="26"/>
  </r>
  <r>
    <x v="27"/>
  </r>
  <r>
    <x v="28"/>
  </r>
  <r>
    <x v="29"/>
  </r>
  <r>
    <x v="30"/>
  </r>
  <r>
    <x v="31"/>
  </r>
  <r>
    <x v="32"/>
  </r>
  <r>
    <x v="33"/>
  </r>
  <r>
    <x v="34"/>
  </r>
  <r>
    <x v="35"/>
  </r>
  <r>
    <x v="36"/>
  </r>
  <r>
    <x v="37"/>
  </r>
  <r>
    <x v="38"/>
  </r>
  <r>
    <x v="39"/>
  </r>
  <r>
    <x v="40"/>
  </r>
  <r>
    <x v="41"/>
  </r>
  <r>
    <x v="42"/>
  </r>
  <r>
    <x v="2"/>
  </r>
  <r>
    <x v="2"/>
  </r>
  <r>
    <x v="2"/>
  </r>
  <r>
    <x v="43"/>
  </r>
  <r>
    <x v="2"/>
  </r>
  <r>
    <x v="2"/>
  </r>
  <r>
    <x v="2"/>
  </r>
  <r>
    <x v="2"/>
  </r>
  <r>
    <x v="2"/>
  </r>
  <r>
    <x v="2"/>
  </r>
  <r>
    <x v="2"/>
  </r>
  <r>
    <x v="2"/>
  </r>
  <r>
    <x v="44"/>
  </r>
  <r>
    <x v="45"/>
  </r>
  <r>
    <x v="46"/>
  </r>
  <r>
    <x v="47"/>
  </r>
  <r>
    <x v="48"/>
  </r>
  <r>
    <x v="49"/>
  </r>
  <r>
    <x v="50"/>
  </r>
  <r>
    <x v="51"/>
  </r>
  <r>
    <x v="52"/>
  </r>
  <r>
    <x v="53"/>
  </r>
  <r>
    <x v="2"/>
  </r>
  <r>
    <x v="54"/>
  </r>
  <r>
    <x v="2"/>
  </r>
  <r>
    <x v="2"/>
  </r>
  <r>
    <x v="2"/>
  </r>
  <r>
    <x v="55"/>
  </r>
  <r>
    <x v="2"/>
  </r>
  <r>
    <x v="54"/>
  </r>
  <r>
    <x v="2"/>
  </r>
  <r>
    <x v="56"/>
  </r>
  <r>
    <x v="57"/>
  </r>
  <r>
    <x v="58"/>
  </r>
  <r>
    <x v="59"/>
  </r>
  <r>
    <x v="44"/>
  </r>
  <r>
    <x v="60"/>
  </r>
  <r>
    <x v="61"/>
  </r>
  <r>
    <x v="62"/>
  </r>
  <r>
    <x v="63"/>
  </r>
  <r>
    <x v="64"/>
  </r>
  <r>
    <x v="65"/>
  </r>
  <r>
    <x v="66"/>
  </r>
  <r>
    <x v="66"/>
  </r>
  <r>
    <x v="64"/>
  </r>
  <r>
    <x v="67"/>
  </r>
  <r>
    <x v="68"/>
  </r>
  <r>
    <x v="69"/>
  </r>
  <r>
    <x v="70"/>
  </r>
  <r>
    <x v="71"/>
  </r>
  <r>
    <x v="72"/>
  </r>
  <r>
    <x v="73"/>
  </r>
  <r>
    <x v="74"/>
  </r>
  <r>
    <x v="75"/>
  </r>
  <r>
    <x v="76"/>
  </r>
  <r>
    <x v="77"/>
  </r>
  <r>
    <x v="78"/>
  </r>
  <r>
    <x v="79"/>
  </r>
  <r>
    <x v="80"/>
  </r>
  <r>
    <x v="81"/>
  </r>
  <r>
    <x v="82"/>
  </r>
  <r>
    <x v="83"/>
  </r>
  <r>
    <x v="84"/>
  </r>
  <r>
    <x v="85"/>
  </r>
  <r>
    <x v="86"/>
  </r>
  <r>
    <x v="87"/>
  </r>
  <r>
    <x v="88"/>
  </r>
  <r>
    <x v="89"/>
  </r>
  <r>
    <x v="90"/>
  </r>
  <r>
    <x v="91"/>
  </r>
  <r>
    <x v="92"/>
  </r>
  <r>
    <x v="93"/>
  </r>
  <r>
    <x v="94"/>
  </r>
  <r>
    <x v="95"/>
  </r>
  <r>
    <x v="96"/>
  </r>
  <r>
    <x v="97"/>
  </r>
  <r>
    <x v="98"/>
  </r>
  <r>
    <x v="99"/>
  </r>
  <r>
    <x v="100"/>
  </r>
  <r>
    <x v="101"/>
  </r>
  <r>
    <x v="102"/>
  </r>
  <r>
    <x v="50"/>
  </r>
  <r>
    <x v="103"/>
  </r>
  <r>
    <x v="104"/>
  </r>
  <r>
    <x v="105"/>
  </r>
  <r>
    <x v="106"/>
  </r>
  <r>
    <x v="10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4A68AB-91F3-411A-8755-91F10FE65711}" name="PivotTable1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5" firstHeaderRow="1" firstDataRow="1" firstDataCol="1"/>
  <pivotFields count="3">
    <pivotField axis="axisRow" showAll="0">
      <items count="4">
        <item x="0"/>
        <item x="1"/>
        <item x="2"/>
        <item t="default"/>
      </items>
    </pivotField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dataField="1" showAll="0"/>
  </pivotFields>
  <rowFields count="2">
    <field x="0"/>
    <field x="1"/>
  </rowFields>
  <rowItems count="12">
    <i>
      <x/>
    </i>
    <i r="1">
      <x/>
    </i>
    <i r="1">
      <x v="1"/>
    </i>
    <i r="1">
      <x v="2"/>
    </i>
    <i r="1">
      <x v="3"/>
    </i>
    <i>
      <x v="1"/>
    </i>
    <i r="1">
      <x v="4"/>
    </i>
    <i r="1">
      <x v="5"/>
    </i>
    <i>
      <x v="2"/>
    </i>
    <i r="1">
      <x v="6"/>
    </i>
    <i r="1">
      <x v="7"/>
    </i>
    <i t="grand">
      <x/>
    </i>
  </rowItems>
  <colItems count="1">
    <i/>
  </colItems>
  <dataFields count="1">
    <dataField name="Count of PRJ-COPY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C4D8481-608F-470E-B2E7-BA9622153652}" name="PivotTable7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9" firstHeaderRow="1" firstDataRow="1" firstDataCol="1"/>
  <pivotFields count="1">
    <pivotField axis="axisRow" dataField="1" numFmtId="2"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0"/>
  </rowFields>
  <rowItems count="6"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pctActiveGrowthMonthsOverPUP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E8527F-5113-48E2-B786-D1FC965D8946}" name="PivotTable2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J79" firstHeaderRow="1" firstDataRow="2" firstDataCol="1"/>
  <pivotFields count="12">
    <pivotField showAll="0"/>
    <pivotField axis="axisCol" showAll="0">
      <items count="9">
        <item x="0"/>
        <item x="1"/>
        <item x="2"/>
        <item x="6"/>
        <item x="3"/>
        <item x="4"/>
        <item x="5"/>
        <item x="7"/>
        <item t="default"/>
      </items>
    </pivotField>
    <pivotField dataField="1" showAll="0"/>
    <pivotField showAll="0"/>
    <pivotField showAll="0"/>
    <pivotField axis="axisRow" showAll="0">
      <items count="5">
        <item x="0"/>
        <item x="1"/>
        <item x="2"/>
        <item x="3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axis="axisRow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/>
    <pivotField showAll="0"/>
  </pivotFields>
  <rowFields count="4">
    <field x="5"/>
    <field x="6"/>
    <field x="7"/>
    <field x="9"/>
  </rowFields>
  <rowItems count="75">
    <i>
      <x/>
    </i>
    <i r="1">
      <x/>
    </i>
    <i r="2">
      <x/>
    </i>
    <i r="3">
      <x v="1"/>
    </i>
    <i r="1">
      <x v="1"/>
    </i>
    <i r="2">
      <x v="1"/>
    </i>
    <i r="3">
      <x v="1"/>
    </i>
    <i r="2">
      <x v="2"/>
    </i>
    <i r="3">
      <x v="1"/>
    </i>
    <i r="3">
      <x v="2"/>
    </i>
    <i r="1">
      <x v="2"/>
    </i>
    <i r="2">
      <x v="2"/>
    </i>
    <i r="3">
      <x v="1"/>
    </i>
    <i r="2">
      <x v="3"/>
    </i>
    <i r="3">
      <x v="1"/>
    </i>
    <i r="3">
      <x v="5"/>
    </i>
    <i r="3">
      <x v="13"/>
    </i>
    <i r="1">
      <x v="3"/>
    </i>
    <i r="2">
      <x v="4"/>
    </i>
    <i r="3">
      <x v="1"/>
    </i>
    <i r="3">
      <x v="4"/>
    </i>
    <i>
      <x v="1"/>
    </i>
    <i r="1">
      <x v="1"/>
    </i>
    <i r="2">
      <x/>
    </i>
    <i r="3">
      <x v="1"/>
    </i>
    <i r="2">
      <x v="1"/>
    </i>
    <i r="3">
      <x v="1"/>
    </i>
    <i r="2">
      <x v="2"/>
    </i>
    <i r="3">
      <x v="1"/>
    </i>
    <i r="1">
      <x v="2"/>
    </i>
    <i r="2">
      <x v="1"/>
    </i>
    <i r="3">
      <x v="1"/>
    </i>
    <i r="2">
      <x v="2"/>
    </i>
    <i r="3">
      <x v="1"/>
    </i>
    <i r="3">
      <x v="4"/>
    </i>
    <i r="2">
      <x v="3"/>
    </i>
    <i r="3">
      <x v="1"/>
    </i>
    <i r="3">
      <x v="2"/>
    </i>
    <i r="1">
      <x v="3"/>
    </i>
    <i r="2">
      <x v="3"/>
    </i>
    <i r="3">
      <x v="1"/>
    </i>
    <i r="3">
      <x v="2"/>
    </i>
    <i r="3">
      <x v="3"/>
    </i>
    <i r="3">
      <x v="7"/>
    </i>
    <i r="2">
      <x v="4"/>
    </i>
    <i r="3">
      <x v="1"/>
    </i>
    <i r="3">
      <x v="2"/>
    </i>
    <i r="3">
      <x v="3"/>
    </i>
    <i r="3">
      <x v="11"/>
    </i>
    <i>
      <x v="2"/>
    </i>
    <i r="1">
      <x v="2"/>
    </i>
    <i r="2">
      <x/>
    </i>
    <i r="3">
      <x v="1"/>
    </i>
    <i r="2">
      <x v="1"/>
    </i>
    <i r="3">
      <x v="1"/>
    </i>
    <i r="2">
      <x v="2"/>
    </i>
    <i r="3">
      <x v="2"/>
    </i>
    <i r="2">
      <x v="3"/>
    </i>
    <i r="3">
      <x v="1"/>
    </i>
    <i r="1">
      <x v="3"/>
    </i>
    <i r="2">
      <x v="1"/>
    </i>
    <i r="3">
      <x v="1"/>
    </i>
    <i r="2">
      <x v="2"/>
    </i>
    <i r="3">
      <x v="1"/>
    </i>
    <i r="3">
      <x v="3"/>
    </i>
    <i r="2">
      <x v="3"/>
    </i>
    <i r="3">
      <x v="1"/>
    </i>
    <i r="3">
      <x v="2"/>
    </i>
    <i>
      <x v="3"/>
    </i>
    <i r="1">
      <x v="3"/>
    </i>
    <i r="2">
      <x/>
    </i>
    <i r="3">
      <x v="1"/>
    </i>
    <i r="2">
      <x v="1"/>
    </i>
    <i r="3">
      <x v="2"/>
    </i>
    <i t="grand">
      <x/>
    </i>
  </rowItems>
  <colFields count="1">
    <field x="1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Count of ProjectName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FAEC76-066E-4A18-A4CA-6ED7DE079E3F}" name="PivotTable1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P13" firstHeaderRow="1" firstDataRow="2" firstDataCol="1"/>
  <pivotFields count="28">
    <pivotField numFmtId="2" showAll="0"/>
    <pivotField axis="axisCol" numFmtId="1" showAll="0">
      <items count="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numFmtId="2" showAll="0"/>
    <pivotField showAll="0"/>
    <pivotField numFmtId="2" showAll="0"/>
    <pivotField numFmtId="2" showAll="0"/>
    <pivotField showAll="0"/>
    <pivotField numFmtId="2" showAll="0"/>
    <pivotField showAll="0"/>
    <pivotField numFmtId="2" showAll="0"/>
    <pivotField showAll="0"/>
    <pivotField showAll="0"/>
    <pivotField numFmtId="2" showAll="0"/>
    <pivotField showAll="0"/>
    <pivotField showAll="0"/>
    <pivotField showAll="0"/>
    <pivotField numFmtId="2" showAll="0"/>
    <pivotField numFmtId="2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9">
        <item x="0"/>
        <item x="1"/>
        <item x="2"/>
        <item x="3"/>
        <item x="4"/>
        <item x="5"/>
        <item x="6"/>
        <item x="7"/>
        <item t="default"/>
      </items>
    </pivotField>
  </pivotFields>
  <rowFields count="1">
    <field x="27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1"/>
  </colFields>
  <colItems count="15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1"/>
    </i>
    <i>
      <x v="12"/>
    </i>
    <i>
      <x v="13"/>
    </i>
    <i>
      <x v="18"/>
    </i>
    <i>
      <x v="31"/>
    </i>
    <i t="grand">
      <x/>
    </i>
  </colItems>
  <dataFields count="1">
    <dataField name="Count of PATTERN" fld="27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93262A-3DBF-4F54-92EF-366CD2CB2E27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B92" firstHeaderRow="1" firstDataRow="1" firstDataCol="1"/>
  <pivotFields count="1">
    <pivotField axis="axisRow" dataField="1" numFmtId="2" showAll="0">
      <items count="89">
        <item x="0"/>
        <item x="70"/>
        <item x="8"/>
        <item x="86"/>
        <item x="58"/>
        <item x="25"/>
        <item x="2"/>
        <item x="9"/>
        <item x="5"/>
        <item x="20"/>
        <item x="77"/>
        <item x="60"/>
        <item x="12"/>
        <item x="24"/>
        <item x="10"/>
        <item x="59"/>
        <item x="6"/>
        <item x="71"/>
        <item x="14"/>
        <item x="4"/>
        <item x="3"/>
        <item x="55"/>
        <item x="85"/>
        <item x="66"/>
        <item x="21"/>
        <item x="13"/>
        <item x="56"/>
        <item x="18"/>
        <item x="61"/>
        <item x="15"/>
        <item x="74"/>
        <item x="19"/>
        <item x="11"/>
        <item x="17"/>
        <item x="73"/>
        <item x="87"/>
        <item x="62"/>
        <item x="16"/>
        <item x="23"/>
        <item x="22"/>
        <item x="78"/>
        <item x="57"/>
        <item x="54"/>
        <item x="1"/>
        <item x="38"/>
        <item x="7"/>
        <item x="81"/>
        <item x="80"/>
        <item x="83"/>
        <item x="75"/>
        <item x="29"/>
        <item x="63"/>
        <item x="68"/>
        <item x="31"/>
        <item x="79"/>
        <item x="32"/>
        <item x="67"/>
        <item x="76"/>
        <item x="69"/>
        <item x="34"/>
        <item x="26"/>
        <item x="82"/>
        <item x="84"/>
        <item x="33"/>
        <item x="72"/>
        <item x="40"/>
        <item x="30"/>
        <item x="39"/>
        <item x="37"/>
        <item x="35"/>
        <item x="41"/>
        <item x="64"/>
        <item x="28"/>
        <item x="65"/>
        <item x="36"/>
        <item x="27"/>
        <item x="52"/>
        <item x="44"/>
        <item x="42"/>
        <item x="49"/>
        <item x="47"/>
        <item x="46"/>
        <item x="43"/>
        <item x="50"/>
        <item x="53"/>
        <item x="45"/>
        <item x="51"/>
        <item x="48"/>
        <item t="default"/>
      </items>
    </pivotField>
  </pivotFields>
  <rowFields count="1">
    <field x="0"/>
  </rowFields>
  <rowItems count="8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 t="grand">
      <x/>
    </i>
  </rowItems>
  <colItems count="1">
    <i/>
  </colItems>
  <dataFields count="1">
    <dataField name="Count of PointOfBirth_pctPUP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506672-6D75-45D1-9506-EBB78668F134}" name="PivotTable2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F22:G34" firstHeaderRow="1" firstDataRow="1" firstDataCol="1"/>
  <pivotFields count="2">
    <pivotField dataField="1" showAll="0"/>
    <pivotField axis="axisRow" numFmtId="2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um of count" fld="0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922C1B-2C6E-4436-BD88-1FF5C9DF035B}" name="PivotTable1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B14" firstHeaderRow="1" firstDataRow="1" firstDataCol="1"/>
  <pivotFields count="1">
    <pivotField axis="axisRow" dataField="1" numFmtId="2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1">
    <field x="0"/>
  </rowFields>
  <rowItems count="1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Count of PointOFBirth_pctSchEvoTotal" fld="0" subtotal="count" baseField="0" baseItem="0"/>
  </dataField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CC9306-B0C0-459F-B952-81C53C108873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B14" firstHeaderRow="1" firstDataRow="1" firstDataCol="1"/>
  <pivotFields count="1">
    <pivotField axis="axisRow" dataField="1" numFmtId="2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1">
    <field x="0"/>
  </rowFields>
  <rowItems count="1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Count of PointOfTopBand_pctPUP" fld="0" subtotal="count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10C5B6-C8AB-47A1-B8A4-6C43DB03C9D6}" name="PivotTable3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87" firstHeaderRow="1" firstDataRow="1" firstDataCol="1"/>
  <pivotFields count="1">
    <pivotField axis="axisRow" dataField="1" numFmtId="2" showAll="0">
      <items count="84">
        <item x="0"/>
        <item x="28"/>
        <item x="10"/>
        <item x="12"/>
        <item x="2"/>
        <item x="6"/>
        <item x="8"/>
        <item x="14"/>
        <item x="29"/>
        <item x="11"/>
        <item x="9"/>
        <item x="16"/>
        <item x="1"/>
        <item x="26"/>
        <item x="27"/>
        <item x="15"/>
        <item x="17"/>
        <item x="7"/>
        <item x="4"/>
        <item x="32"/>
        <item x="30"/>
        <item x="5"/>
        <item x="31"/>
        <item x="33"/>
        <item x="3"/>
        <item x="13"/>
        <item x="39"/>
        <item x="52"/>
        <item x="24"/>
        <item x="22"/>
        <item x="21"/>
        <item x="25"/>
        <item x="18"/>
        <item x="20"/>
        <item x="75"/>
        <item x="71"/>
        <item x="19"/>
        <item x="74"/>
        <item x="73"/>
        <item x="61"/>
        <item x="72"/>
        <item x="38"/>
        <item x="23"/>
        <item x="34"/>
        <item x="40"/>
        <item x="57"/>
        <item x="35"/>
        <item x="51"/>
        <item x="37"/>
        <item x="36"/>
        <item x="66"/>
        <item x="54"/>
        <item x="50"/>
        <item x="46"/>
        <item x="45"/>
        <item x="48"/>
        <item x="56"/>
        <item x="58"/>
        <item x="42"/>
        <item x="43"/>
        <item x="65"/>
        <item x="44"/>
        <item x="55"/>
        <item x="60"/>
        <item x="41"/>
        <item x="49"/>
        <item x="47"/>
        <item x="63"/>
        <item x="53"/>
        <item x="62"/>
        <item x="59"/>
        <item x="64"/>
        <item x="70"/>
        <item x="67"/>
        <item x="81"/>
        <item x="78"/>
        <item x="80"/>
        <item x="69"/>
        <item x="68"/>
        <item x="79"/>
        <item x="76"/>
        <item x="82"/>
        <item x="77"/>
        <item t="default"/>
      </items>
    </pivotField>
  </pivotFields>
  <rowFields count="1">
    <field x="0"/>
  </rowFields>
  <rowItems count="8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 t="grand">
      <x/>
    </i>
  </rowItems>
  <colItems count="1">
    <i/>
  </colItems>
  <dataFields count="1">
    <dataField name="Count of Interval_BirthToTopBand_PctPUP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EDF88B-FA06-4FFC-B766-D5C4F0AA3C96}" name="PivotTable4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B14" firstHeaderRow="1" firstDataRow="1" firstDataCol="1"/>
  <pivotFields count="1">
    <pivotField axis="axisRow" dataField="1" numFmtId="2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1">
    <field x="0"/>
  </rowFields>
  <rowItems count="1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Count of Interval_TopBandEnd_PctPUP" fld="0" subtotal="count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9D2958-E6AD-498E-9751-E3821E8A0E28}" name="PivotTable5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20" firstHeaderRow="1" firstDataRow="1" firstDataCol="1"/>
  <pivotFields count="1">
    <pivotField axis="axisRow" dataField="1" showAll="0">
      <items count="17">
        <item x="0"/>
        <item x="1"/>
        <item x="2"/>
        <item x="4"/>
        <item x="10"/>
        <item x="3"/>
        <item x="13"/>
        <item x="8"/>
        <item x="9"/>
        <item x="11"/>
        <item x="14"/>
        <item x="5"/>
        <item x="6"/>
        <item x="12"/>
        <item x="15"/>
        <item x="7"/>
        <item t="default"/>
      </items>
    </pivotField>
  </pivotFields>
  <rowFields count="1">
    <field x="0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dataFields count="1">
    <dataField name="Count of GrowthMonthsWithChang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06562F-15F0-4EC5-B4A0-95C2C663DDD7}" name="PivotTable6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3" firstHeaderRow="1" firstDataRow="1" firstDataCol="1"/>
  <pivotFields count="1">
    <pivotField axis="axisRow" dataField="1" numFmtId="2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1">
    <field x="0"/>
  </rowFields>
  <rowItems count="10">
    <i>
      <x v="1"/>
    </i>
    <i>
      <x v="2"/>
    </i>
    <i>
      <x v="3"/>
    </i>
    <i>
      <x v="4"/>
    </i>
    <i>
      <x v="5"/>
    </i>
    <i>
      <x v="6"/>
    </i>
    <i>
      <x v="7"/>
    </i>
    <i>
      <x v="9"/>
    </i>
    <i>
      <x v="10"/>
    </i>
    <i t="grand">
      <x/>
    </i>
  </rowItems>
  <colItems count="1">
    <i/>
  </colItems>
  <dataFields count="1">
    <dataField name="Count of pctActiveGrowthMonthsOverGrowth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66908-EF50-40A4-A493-6BB9627BE183}">
  <dimension ref="A1:AF161"/>
  <sheetViews>
    <sheetView workbookViewId="0">
      <selection activeCell="AC1" sqref="B1:AC152"/>
    </sheetView>
  </sheetViews>
  <sheetFormatPr defaultRowHeight="12.75" x14ac:dyDescent="0.2"/>
  <sheetData>
    <row r="1" spans="2:32" ht="63.75" x14ac:dyDescent="0.2">
      <c r="B1" s="57" t="s">
        <v>0</v>
      </c>
      <c r="C1" s="27" t="s">
        <v>1</v>
      </c>
      <c r="D1" s="64" t="s">
        <v>2</v>
      </c>
      <c r="E1" s="28" t="s">
        <v>3</v>
      </c>
      <c r="F1" s="58" t="s">
        <v>4</v>
      </c>
      <c r="G1" s="58" t="s">
        <v>5</v>
      </c>
      <c r="H1" s="28" t="s">
        <v>6</v>
      </c>
      <c r="I1" s="58" t="s">
        <v>7</v>
      </c>
      <c r="J1" s="28" t="s">
        <v>8</v>
      </c>
      <c r="K1" s="29" t="s">
        <v>9</v>
      </c>
      <c r="L1" s="30" t="s">
        <v>10</v>
      </c>
      <c r="M1" s="30" t="s">
        <v>11</v>
      </c>
      <c r="N1" s="29" t="s">
        <v>12</v>
      </c>
      <c r="O1" s="30" t="s">
        <v>13</v>
      </c>
      <c r="P1" s="61" t="s">
        <v>14</v>
      </c>
      <c r="Q1" s="28" t="s">
        <v>15</v>
      </c>
      <c r="R1" s="58" t="s">
        <v>16</v>
      </c>
      <c r="S1" s="58" t="s">
        <v>17</v>
      </c>
      <c r="T1" s="31" t="s">
        <v>18</v>
      </c>
      <c r="U1" s="32" t="s">
        <v>19</v>
      </c>
      <c r="V1" s="31" t="s">
        <v>20</v>
      </c>
      <c r="W1" s="31" t="s">
        <v>21</v>
      </c>
      <c r="X1" s="32" t="s">
        <v>22</v>
      </c>
      <c r="Y1" s="32" t="s">
        <v>23</v>
      </c>
      <c r="Z1" s="32" t="s">
        <v>24</v>
      </c>
      <c r="AA1" s="33" t="s">
        <v>25</v>
      </c>
      <c r="AB1" s="1" t="s">
        <v>26</v>
      </c>
      <c r="AC1" s="2" t="s">
        <v>27</v>
      </c>
      <c r="AD1" s="34" t="s">
        <v>28</v>
      </c>
      <c r="AE1" s="35" t="s">
        <v>29</v>
      </c>
      <c r="AF1" s="36" t="s">
        <v>30</v>
      </c>
    </row>
    <row r="2" spans="2:32" x14ac:dyDescent="0.2">
      <c r="B2" s="3">
        <v>0</v>
      </c>
      <c r="C2" s="4">
        <v>0</v>
      </c>
      <c r="D2" s="5">
        <v>0.98591549295774605</v>
      </c>
      <c r="E2" s="6">
        <v>0</v>
      </c>
      <c r="F2" s="5">
        <v>0</v>
      </c>
      <c r="G2" s="5">
        <v>0</v>
      </c>
      <c r="H2" s="6">
        <v>0</v>
      </c>
      <c r="I2" s="5">
        <v>1</v>
      </c>
      <c r="J2" s="6">
        <v>36</v>
      </c>
      <c r="K2" s="5">
        <v>0.29656724817107399</v>
      </c>
      <c r="L2" s="6" t="s">
        <v>31</v>
      </c>
      <c r="M2" s="6">
        <v>35</v>
      </c>
      <c r="N2" s="5">
        <v>0.97222222222222199</v>
      </c>
      <c r="O2" s="6" t="b">
        <v>0</v>
      </c>
      <c r="P2" s="6">
        <v>0</v>
      </c>
      <c r="Q2" s="6">
        <v>0</v>
      </c>
      <c r="R2" s="5">
        <v>0</v>
      </c>
      <c r="S2" s="5">
        <v>0</v>
      </c>
      <c r="T2" s="7" t="s">
        <v>32</v>
      </c>
      <c r="U2" s="7" t="s">
        <v>33</v>
      </c>
      <c r="V2" s="6" t="s">
        <v>32</v>
      </c>
      <c r="W2" s="6" t="s">
        <v>34</v>
      </c>
      <c r="X2" s="6" t="s">
        <v>35</v>
      </c>
      <c r="Y2" s="6" t="s">
        <v>34</v>
      </c>
      <c r="Z2" s="6" t="s">
        <v>36</v>
      </c>
      <c r="AA2" s="6" t="b">
        <v>1</v>
      </c>
      <c r="AB2" s="37" t="s">
        <v>37</v>
      </c>
      <c r="AC2" s="38" t="s">
        <v>38</v>
      </c>
      <c r="AD2" s="39" t="s">
        <v>39</v>
      </c>
      <c r="AE2" s="40" t="b">
        <v>1</v>
      </c>
      <c r="AF2" s="41"/>
    </row>
    <row r="3" spans="2:32" x14ac:dyDescent="0.2">
      <c r="B3" s="8">
        <v>0</v>
      </c>
      <c r="C3" s="9">
        <v>0</v>
      </c>
      <c r="D3" s="10">
        <v>0.97619047619047605</v>
      </c>
      <c r="E3" s="11">
        <v>0</v>
      </c>
      <c r="F3" s="10">
        <v>0</v>
      </c>
      <c r="G3" s="10">
        <v>0</v>
      </c>
      <c r="H3" s="11">
        <v>0</v>
      </c>
      <c r="I3" s="10">
        <v>1</v>
      </c>
      <c r="J3" s="11">
        <v>20</v>
      </c>
      <c r="K3" s="10">
        <v>0.72774869109947604</v>
      </c>
      <c r="L3" s="11" t="s">
        <v>40</v>
      </c>
      <c r="M3" s="11">
        <v>6</v>
      </c>
      <c r="N3" s="10">
        <v>0.3</v>
      </c>
      <c r="O3" s="11" t="b">
        <v>1</v>
      </c>
      <c r="P3" s="11">
        <v>0</v>
      </c>
      <c r="Q3" s="11">
        <v>0</v>
      </c>
      <c r="R3" s="10">
        <v>0</v>
      </c>
      <c r="S3" s="10">
        <v>0</v>
      </c>
      <c r="T3" s="12" t="s">
        <v>32</v>
      </c>
      <c r="U3" s="12" t="s">
        <v>33</v>
      </c>
      <c r="V3" s="11" t="s">
        <v>32</v>
      </c>
      <c r="W3" s="11" t="s">
        <v>34</v>
      </c>
      <c r="X3" s="11" t="s">
        <v>35</v>
      </c>
      <c r="Y3" s="11" t="s">
        <v>34</v>
      </c>
      <c r="Z3" s="11" t="s">
        <v>36</v>
      </c>
      <c r="AA3" s="11" t="b">
        <v>1</v>
      </c>
      <c r="AB3" s="37" t="s">
        <v>37</v>
      </c>
      <c r="AC3" s="38" t="s">
        <v>38</v>
      </c>
      <c r="AD3" s="39" t="s">
        <v>41</v>
      </c>
      <c r="AE3" s="40" t="b">
        <v>1</v>
      </c>
      <c r="AF3" s="41"/>
    </row>
    <row r="4" spans="2:32" x14ac:dyDescent="0.2">
      <c r="B4" s="13">
        <v>0</v>
      </c>
      <c r="C4" s="14">
        <v>0</v>
      </c>
      <c r="D4" s="15">
        <v>1</v>
      </c>
      <c r="E4">
        <v>0</v>
      </c>
      <c r="F4" s="15">
        <v>0</v>
      </c>
      <c r="G4" s="15">
        <v>0</v>
      </c>
      <c r="H4">
        <v>0</v>
      </c>
      <c r="I4" s="15">
        <v>1</v>
      </c>
      <c r="J4">
        <v>50</v>
      </c>
      <c r="K4" s="15">
        <v>0.36619718309859101</v>
      </c>
      <c r="L4" t="s">
        <v>31</v>
      </c>
      <c r="M4">
        <v>20</v>
      </c>
      <c r="N4" s="15">
        <v>0.4</v>
      </c>
      <c r="O4" t="b">
        <v>1</v>
      </c>
      <c r="P4">
        <v>0</v>
      </c>
      <c r="Q4">
        <v>0</v>
      </c>
      <c r="R4" s="15">
        <v>0</v>
      </c>
      <c r="S4" s="15">
        <v>0</v>
      </c>
      <c r="T4" s="16" t="s">
        <v>32</v>
      </c>
      <c r="U4" s="16" t="s">
        <v>35</v>
      </c>
      <c r="V4" t="s">
        <v>32</v>
      </c>
      <c r="W4" t="s">
        <v>34</v>
      </c>
      <c r="X4" t="s">
        <v>35</v>
      </c>
      <c r="Y4" t="s">
        <v>34</v>
      </c>
      <c r="Z4" t="s">
        <v>36</v>
      </c>
      <c r="AA4" t="b">
        <v>1</v>
      </c>
      <c r="AB4" s="37" t="s">
        <v>37</v>
      </c>
      <c r="AC4" s="38" t="s">
        <v>38</v>
      </c>
      <c r="AD4" s="39" t="s">
        <v>42</v>
      </c>
      <c r="AE4" s="40" t="b">
        <v>1</v>
      </c>
      <c r="AF4" s="41"/>
    </row>
    <row r="5" spans="2:32" x14ac:dyDescent="0.2">
      <c r="B5" s="8">
        <v>0</v>
      </c>
      <c r="C5" s="9">
        <v>0</v>
      </c>
      <c r="D5" s="10">
        <v>0.92105263157894701</v>
      </c>
      <c r="E5" s="11">
        <v>0</v>
      </c>
      <c r="F5" s="10">
        <v>0</v>
      </c>
      <c r="G5" s="10">
        <v>0</v>
      </c>
      <c r="H5" s="11">
        <v>0</v>
      </c>
      <c r="I5" s="10">
        <v>1</v>
      </c>
      <c r="J5" s="11">
        <v>16</v>
      </c>
      <c r="K5" s="10">
        <v>0.55538098978790196</v>
      </c>
      <c r="L5" s="11" t="s">
        <v>40</v>
      </c>
      <c r="M5" s="11">
        <v>8</v>
      </c>
      <c r="N5" s="10">
        <v>0.5</v>
      </c>
      <c r="O5" s="11" t="b">
        <v>1</v>
      </c>
      <c r="P5" s="11">
        <v>0</v>
      </c>
      <c r="Q5" s="11">
        <v>0</v>
      </c>
      <c r="R5" s="10">
        <v>0</v>
      </c>
      <c r="S5" s="10">
        <v>0</v>
      </c>
      <c r="T5" s="12" t="s">
        <v>32</v>
      </c>
      <c r="U5" s="12" t="s">
        <v>33</v>
      </c>
      <c r="V5" s="11" t="s">
        <v>32</v>
      </c>
      <c r="W5" s="11" t="s">
        <v>34</v>
      </c>
      <c r="X5" s="11" t="s">
        <v>35</v>
      </c>
      <c r="Y5" s="11" t="s">
        <v>34</v>
      </c>
      <c r="Z5" s="11" t="s">
        <v>36</v>
      </c>
      <c r="AA5" s="11" t="b">
        <v>1</v>
      </c>
      <c r="AB5" s="37" t="s">
        <v>37</v>
      </c>
      <c r="AC5" s="38" t="s">
        <v>38</v>
      </c>
      <c r="AD5" s="39" t="s">
        <v>43</v>
      </c>
      <c r="AE5" s="40" t="b">
        <v>1</v>
      </c>
      <c r="AF5" s="41"/>
    </row>
    <row r="6" spans="2:32" x14ac:dyDescent="0.2">
      <c r="B6" s="17">
        <v>0</v>
      </c>
      <c r="C6" s="18">
        <v>0</v>
      </c>
      <c r="D6" s="19">
        <v>1</v>
      </c>
      <c r="E6" s="20">
        <v>0</v>
      </c>
      <c r="F6" s="19">
        <v>0</v>
      </c>
      <c r="G6" s="19">
        <v>0</v>
      </c>
      <c r="H6" s="20">
        <v>0</v>
      </c>
      <c r="I6" s="19">
        <v>1</v>
      </c>
      <c r="J6" s="20">
        <v>28</v>
      </c>
      <c r="K6" s="19">
        <v>0.63218390804597702</v>
      </c>
      <c r="L6" s="20" t="s">
        <v>40</v>
      </c>
      <c r="M6" s="20">
        <v>5</v>
      </c>
      <c r="N6" s="19">
        <v>0.17857142857142799</v>
      </c>
      <c r="O6" s="20" t="b">
        <v>1</v>
      </c>
      <c r="P6" s="20">
        <v>0</v>
      </c>
      <c r="Q6" s="20">
        <v>0</v>
      </c>
      <c r="R6" s="19">
        <v>0</v>
      </c>
      <c r="S6" s="19">
        <v>0</v>
      </c>
      <c r="T6" s="21" t="s">
        <v>32</v>
      </c>
      <c r="U6" s="21" t="s">
        <v>35</v>
      </c>
      <c r="V6" s="20" t="s">
        <v>32</v>
      </c>
      <c r="W6" s="20" t="s">
        <v>34</v>
      </c>
      <c r="X6" s="20" t="s">
        <v>35</v>
      </c>
      <c r="Y6" s="20" t="s">
        <v>34</v>
      </c>
      <c r="Z6" s="20" t="s">
        <v>36</v>
      </c>
      <c r="AA6" s="20" t="b">
        <v>1</v>
      </c>
      <c r="AB6" s="37" t="s">
        <v>37</v>
      </c>
      <c r="AC6" s="38" t="s">
        <v>38</v>
      </c>
      <c r="AD6" s="39" t="s">
        <v>44</v>
      </c>
      <c r="AE6" s="40" t="b">
        <v>1</v>
      </c>
      <c r="AF6" s="41"/>
    </row>
    <row r="7" spans="2:32" x14ac:dyDescent="0.2">
      <c r="B7" s="3">
        <v>0</v>
      </c>
      <c r="C7" s="4">
        <v>0</v>
      </c>
      <c r="D7" s="5">
        <v>0.96666666666666601</v>
      </c>
      <c r="E7" s="6">
        <v>0</v>
      </c>
      <c r="F7" s="5">
        <v>0</v>
      </c>
      <c r="G7" s="5">
        <v>0</v>
      </c>
      <c r="H7" s="6">
        <v>0</v>
      </c>
      <c r="I7" s="5">
        <v>1</v>
      </c>
      <c r="J7" s="6">
        <v>15</v>
      </c>
      <c r="K7" s="5">
        <v>0.894409937888198</v>
      </c>
      <c r="L7" s="6" t="s">
        <v>45</v>
      </c>
      <c r="M7" s="6">
        <v>4</v>
      </c>
      <c r="N7" s="5">
        <v>0.266666666666666</v>
      </c>
      <c r="O7" s="6" t="b">
        <v>1</v>
      </c>
      <c r="P7" s="6">
        <v>0</v>
      </c>
      <c r="Q7" s="6">
        <v>0</v>
      </c>
      <c r="R7" s="5">
        <v>0</v>
      </c>
      <c r="S7" s="5">
        <v>0</v>
      </c>
      <c r="T7" s="7" t="s">
        <v>32</v>
      </c>
      <c r="U7" s="7" t="s">
        <v>33</v>
      </c>
      <c r="V7" s="6" t="s">
        <v>32</v>
      </c>
      <c r="W7" s="6" t="s">
        <v>34</v>
      </c>
      <c r="X7" s="6" t="s">
        <v>35</v>
      </c>
      <c r="Y7" s="6" t="s">
        <v>34</v>
      </c>
      <c r="Z7" s="6" t="s">
        <v>36</v>
      </c>
      <c r="AA7" s="6" t="b">
        <v>1</v>
      </c>
      <c r="AB7" s="37" t="s">
        <v>37</v>
      </c>
      <c r="AC7" s="38" t="s">
        <v>38</v>
      </c>
      <c r="AD7" s="39" t="s">
        <v>46</v>
      </c>
      <c r="AE7" s="40" t="b">
        <v>1</v>
      </c>
      <c r="AF7" s="41"/>
    </row>
    <row r="8" spans="2:32" x14ac:dyDescent="0.2">
      <c r="B8" s="17">
        <v>0</v>
      </c>
      <c r="C8" s="18">
        <v>0</v>
      </c>
      <c r="D8" s="19">
        <v>1</v>
      </c>
      <c r="E8" s="20">
        <v>0</v>
      </c>
      <c r="F8" s="19">
        <v>0</v>
      </c>
      <c r="G8" s="19">
        <v>0</v>
      </c>
      <c r="H8" s="20">
        <v>0</v>
      </c>
      <c r="I8" s="19">
        <v>1</v>
      </c>
      <c r="J8" s="20">
        <v>32</v>
      </c>
      <c r="K8" s="19">
        <v>0.9951171875</v>
      </c>
      <c r="L8" s="20" t="s">
        <v>45</v>
      </c>
      <c r="M8" s="20">
        <v>0</v>
      </c>
      <c r="N8" s="19">
        <v>0</v>
      </c>
      <c r="O8" s="20" t="b">
        <v>1</v>
      </c>
      <c r="P8" s="20">
        <v>0</v>
      </c>
      <c r="Q8" s="20">
        <v>0</v>
      </c>
      <c r="R8" s="19">
        <v>0</v>
      </c>
      <c r="S8" s="19">
        <v>0</v>
      </c>
      <c r="T8" s="21" t="s">
        <v>32</v>
      </c>
      <c r="U8" s="21" t="s">
        <v>35</v>
      </c>
      <c r="V8" s="20" t="s">
        <v>32</v>
      </c>
      <c r="W8" s="20" t="s">
        <v>34</v>
      </c>
      <c r="X8" s="20" t="s">
        <v>35</v>
      </c>
      <c r="Y8" s="20" t="s">
        <v>34</v>
      </c>
      <c r="Z8" s="20" t="s">
        <v>36</v>
      </c>
      <c r="AA8" s="20" t="b">
        <v>1</v>
      </c>
      <c r="AB8" s="37" t="s">
        <v>37</v>
      </c>
      <c r="AC8" s="38" t="s">
        <v>38</v>
      </c>
      <c r="AD8" s="39" t="s">
        <v>47</v>
      </c>
      <c r="AE8" s="40" t="b">
        <v>1</v>
      </c>
      <c r="AF8" s="41"/>
    </row>
    <row r="9" spans="2:32" x14ac:dyDescent="0.2">
      <c r="B9" s="3">
        <v>0</v>
      </c>
      <c r="C9" s="4">
        <v>0</v>
      </c>
      <c r="D9" s="5">
        <v>0.93333333333333302</v>
      </c>
      <c r="E9" s="6">
        <v>0</v>
      </c>
      <c r="F9" s="5">
        <v>0</v>
      </c>
      <c r="G9" s="5">
        <v>0</v>
      </c>
      <c r="H9" s="6">
        <v>0</v>
      </c>
      <c r="I9" s="5">
        <v>1</v>
      </c>
      <c r="J9" s="6">
        <v>31</v>
      </c>
      <c r="K9" s="5">
        <v>0.11740890688259099</v>
      </c>
      <c r="L9" s="6" t="s">
        <v>48</v>
      </c>
      <c r="M9" s="6">
        <v>31</v>
      </c>
      <c r="N9" s="5">
        <v>1</v>
      </c>
      <c r="O9" s="6" t="b">
        <v>0</v>
      </c>
      <c r="P9" s="6">
        <v>0</v>
      </c>
      <c r="Q9" s="6">
        <v>0</v>
      </c>
      <c r="R9" s="5">
        <v>0</v>
      </c>
      <c r="S9" s="5">
        <v>0</v>
      </c>
      <c r="T9" s="7" t="s">
        <v>32</v>
      </c>
      <c r="U9" s="7" t="s">
        <v>33</v>
      </c>
      <c r="V9" s="6" t="s">
        <v>32</v>
      </c>
      <c r="W9" s="6" t="s">
        <v>34</v>
      </c>
      <c r="X9" s="6" t="s">
        <v>35</v>
      </c>
      <c r="Y9" s="6" t="s">
        <v>34</v>
      </c>
      <c r="Z9" s="6" t="s">
        <v>36</v>
      </c>
      <c r="AA9" s="6" t="b">
        <v>1</v>
      </c>
      <c r="AB9" s="37" t="s">
        <v>37</v>
      </c>
      <c r="AC9" s="38" t="s">
        <v>38</v>
      </c>
      <c r="AD9" s="39" t="s">
        <v>49</v>
      </c>
      <c r="AE9" s="40" t="b">
        <v>1</v>
      </c>
      <c r="AF9" s="41"/>
    </row>
    <row r="10" spans="2:32" x14ac:dyDescent="0.2">
      <c r="B10" s="3">
        <v>0</v>
      </c>
      <c r="C10" s="4">
        <v>0</v>
      </c>
      <c r="D10" s="5">
        <v>0.90625</v>
      </c>
      <c r="E10" s="6">
        <v>0</v>
      </c>
      <c r="F10" s="5">
        <v>0</v>
      </c>
      <c r="G10" s="5">
        <v>0</v>
      </c>
      <c r="H10" s="6">
        <v>0</v>
      </c>
      <c r="I10" s="5">
        <v>1</v>
      </c>
      <c r="J10" s="6">
        <v>34</v>
      </c>
      <c r="K10" s="5">
        <v>0.34269662921348298</v>
      </c>
      <c r="L10" s="6" t="s">
        <v>31</v>
      </c>
      <c r="M10" s="6">
        <v>19</v>
      </c>
      <c r="N10" s="5">
        <v>0.55882352941176405</v>
      </c>
      <c r="O10" s="6" t="b">
        <v>1</v>
      </c>
      <c r="P10" s="6">
        <v>0</v>
      </c>
      <c r="Q10" s="6">
        <v>0</v>
      </c>
      <c r="R10" s="5">
        <v>0</v>
      </c>
      <c r="S10" s="5">
        <v>0</v>
      </c>
      <c r="T10" s="7" t="s">
        <v>32</v>
      </c>
      <c r="U10" s="7" t="s">
        <v>33</v>
      </c>
      <c r="V10" s="6" t="s">
        <v>32</v>
      </c>
      <c r="W10" s="6" t="s">
        <v>34</v>
      </c>
      <c r="X10" s="6" t="s">
        <v>35</v>
      </c>
      <c r="Y10" s="6" t="s">
        <v>34</v>
      </c>
      <c r="Z10" s="6" t="s">
        <v>36</v>
      </c>
      <c r="AA10" s="6" t="b">
        <v>1</v>
      </c>
      <c r="AB10" s="37" t="s">
        <v>37</v>
      </c>
      <c r="AC10" s="38" t="s">
        <v>38</v>
      </c>
      <c r="AD10" s="39" t="s">
        <v>50</v>
      </c>
      <c r="AE10" s="40" t="b">
        <v>1</v>
      </c>
      <c r="AF10" s="41"/>
    </row>
    <row r="11" spans="2:32" x14ac:dyDescent="0.2">
      <c r="B11" s="3">
        <v>0</v>
      </c>
      <c r="C11" s="4">
        <v>0</v>
      </c>
      <c r="D11" s="5">
        <v>0.92045454545454497</v>
      </c>
      <c r="E11" s="6">
        <v>0</v>
      </c>
      <c r="F11" s="5">
        <v>0</v>
      </c>
      <c r="G11" s="5">
        <v>0</v>
      </c>
      <c r="H11" s="6">
        <v>0</v>
      </c>
      <c r="I11" s="5">
        <v>1</v>
      </c>
      <c r="J11" s="6">
        <v>33</v>
      </c>
      <c r="K11" s="5">
        <v>0.49613402061855599</v>
      </c>
      <c r="L11" s="6" t="s">
        <v>40</v>
      </c>
      <c r="M11" s="6">
        <v>19</v>
      </c>
      <c r="N11" s="5">
        <v>0.57575757575757502</v>
      </c>
      <c r="O11" s="6" t="b">
        <v>1</v>
      </c>
      <c r="P11" s="6">
        <v>0</v>
      </c>
      <c r="Q11" s="6">
        <v>0</v>
      </c>
      <c r="R11" s="5">
        <v>0</v>
      </c>
      <c r="S11" s="5">
        <v>0</v>
      </c>
      <c r="T11" s="7" t="s">
        <v>32</v>
      </c>
      <c r="U11" s="7" t="s">
        <v>33</v>
      </c>
      <c r="V11" s="6" t="s">
        <v>32</v>
      </c>
      <c r="W11" s="6" t="s">
        <v>34</v>
      </c>
      <c r="X11" s="6" t="s">
        <v>35</v>
      </c>
      <c r="Y11" s="6" t="s">
        <v>34</v>
      </c>
      <c r="Z11" s="6" t="s">
        <v>36</v>
      </c>
      <c r="AA11" s="6" t="b">
        <v>1</v>
      </c>
      <c r="AB11" s="37" t="s">
        <v>37</v>
      </c>
      <c r="AC11" s="38" t="s">
        <v>38</v>
      </c>
      <c r="AD11" s="39" t="s">
        <v>51</v>
      </c>
      <c r="AE11" s="40" t="b">
        <v>1</v>
      </c>
      <c r="AF11" s="41"/>
    </row>
    <row r="12" spans="2:32" x14ac:dyDescent="0.2">
      <c r="B12" s="13">
        <v>0</v>
      </c>
      <c r="C12" s="14">
        <v>0</v>
      </c>
      <c r="D12" s="15">
        <v>1</v>
      </c>
      <c r="E12">
        <v>0</v>
      </c>
      <c r="F12" s="15">
        <v>0</v>
      </c>
      <c r="G12" s="15">
        <v>0</v>
      </c>
      <c r="H12">
        <v>0</v>
      </c>
      <c r="I12" s="15">
        <v>1</v>
      </c>
      <c r="J12">
        <v>27</v>
      </c>
      <c r="K12" s="15">
        <v>5.6603773584905599E-2</v>
      </c>
      <c r="L12" t="s">
        <v>48</v>
      </c>
      <c r="M12">
        <v>21</v>
      </c>
      <c r="N12" s="15">
        <v>0.77777777777777701</v>
      </c>
      <c r="O12" t="b">
        <v>1</v>
      </c>
      <c r="P12">
        <v>0</v>
      </c>
      <c r="Q12">
        <v>0</v>
      </c>
      <c r="R12" s="15">
        <v>0</v>
      </c>
      <c r="S12" s="15">
        <v>0</v>
      </c>
      <c r="T12" s="16" t="s">
        <v>32</v>
      </c>
      <c r="U12" s="16" t="s">
        <v>35</v>
      </c>
      <c r="V12" t="s">
        <v>32</v>
      </c>
      <c r="W12" t="s">
        <v>34</v>
      </c>
      <c r="X12" t="s">
        <v>35</v>
      </c>
      <c r="Y12" t="s">
        <v>34</v>
      </c>
      <c r="Z12" t="s">
        <v>36</v>
      </c>
      <c r="AA12" t="b">
        <v>1</v>
      </c>
      <c r="AB12" s="37" t="s">
        <v>37</v>
      </c>
      <c r="AC12" s="38" t="s">
        <v>38</v>
      </c>
      <c r="AD12" s="39" t="s">
        <v>52</v>
      </c>
      <c r="AE12" s="40" t="b">
        <v>1</v>
      </c>
      <c r="AF12" s="41"/>
    </row>
    <row r="13" spans="2:32" x14ac:dyDescent="0.2">
      <c r="B13" s="3">
        <v>0</v>
      </c>
      <c r="C13" s="4">
        <v>0</v>
      </c>
      <c r="D13" s="5">
        <v>0.98449612403100695</v>
      </c>
      <c r="E13" s="6">
        <v>0</v>
      </c>
      <c r="F13" s="5">
        <v>0</v>
      </c>
      <c r="G13" s="5">
        <v>0</v>
      </c>
      <c r="H13" s="6">
        <v>0</v>
      </c>
      <c r="I13" s="5">
        <v>1</v>
      </c>
      <c r="J13" s="6">
        <v>45</v>
      </c>
      <c r="K13" s="5">
        <v>0.12022630834512001</v>
      </c>
      <c r="L13" s="6" t="s">
        <v>48</v>
      </c>
      <c r="M13" s="6">
        <v>31</v>
      </c>
      <c r="N13" s="5">
        <v>0.688888888888888</v>
      </c>
      <c r="O13" s="6" t="b">
        <v>1</v>
      </c>
      <c r="P13" s="6">
        <v>0</v>
      </c>
      <c r="Q13" s="6">
        <v>0</v>
      </c>
      <c r="R13" s="5">
        <v>0</v>
      </c>
      <c r="S13" s="5">
        <v>0</v>
      </c>
      <c r="T13" s="7" t="s">
        <v>32</v>
      </c>
      <c r="U13" s="7" t="s">
        <v>33</v>
      </c>
      <c r="V13" s="6" t="s">
        <v>32</v>
      </c>
      <c r="W13" s="6" t="s">
        <v>34</v>
      </c>
      <c r="X13" s="6" t="s">
        <v>35</v>
      </c>
      <c r="Y13" s="6" t="s">
        <v>34</v>
      </c>
      <c r="Z13" s="6" t="s">
        <v>36</v>
      </c>
      <c r="AA13" s="6" t="b">
        <v>1</v>
      </c>
      <c r="AB13" s="37" t="s">
        <v>37</v>
      </c>
      <c r="AC13" s="38" t="s">
        <v>38</v>
      </c>
      <c r="AD13" s="39" t="s">
        <v>53</v>
      </c>
      <c r="AE13" s="40" t="b">
        <v>1</v>
      </c>
      <c r="AF13" s="41"/>
    </row>
    <row r="14" spans="2:32" x14ac:dyDescent="0.2">
      <c r="B14" s="13">
        <v>0</v>
      </c>
      <c r="C14" s="14">
        <v>0</v>
      </c>
      <c r="D14" s="15">
        <v>1</v>
      </c>
      <c r="E14">
        <v>0</v>
      </c>
      <c r="F14" s="15">
        <v>0</v>
      </c>
      <c r="G14" s="15">
        <v>0</v>
      </c>
      <c r="H14">
        <v>0</v>
      </c>
      <c r="I14" s="15">
        <v>1</v>
      </c>
      <c r="J14">
        <v>24</v>
      </c>
      <c r="K14" s="15">
        <v>0.43442622950819598</v>
      </c>
      <c r="L14" t="s">
        <v>40</v>
      </c>
      <c r="M14">
        <v>17</v>
      </c>
      <c r="N14" s="15">
        <v>0.70833333333333304</v>
      </c>
      <c r="O14" t="b">
        <v>1</v>
      </c>
      <c r="P14">
        <v>0</v>
      </c>
      <c r="Q14">
        <v>0</v>
      </c>
      <c r="R14" s="15">
        <v>0</v>
      </c>
      <c r="S14" s="15">
        <v>0</v>
      </c>
      <c r="T14" s="16" t="s">
        <v>32</v>
      </c>
      <c r="U14" s="16" t="s">
        <v>35</v>
      </c>
      <c r="V14" t="s">
        <v>32</v>
      </c>
      <c r="W14" t="s">
        <v>34</v>
      </c>
      <c r="X14" t="s">
        <v>35</v>
      </c>
      <c r="Y14" t="s">
        <v>34</v>
      </c>
      <c r="Z14" t="s">
        <v>36</v>
      </c>
      <c r="AA14" t="b">
        <v>1</v>
      </c>
      <c r="AB14" s="37" t="s">
        <v>37</v>
      </c>
      <c r="AC14" s="38" t="s">
        <v>38</v>
      </c>
      <c r="AD14" s="39" t="s">
        <v>54</v>
      </c>
      <c r="AE14" s="40" t="b">
        <v>1</v>
      </c>
      <c r="AF14" s="41"/>
    </row>
    <row r="15" spans="2:32" x14ac:dyDescent="0.2">
      <c r="B15" s="13">
        <v>0</v>
      </c>
      <c r="C15" s="14">
        <v>0</v>
      </c>
      <c r="D15" s="15">
        <v>1</v>
      </c>
      <c r="E15">
        <v>0</v>
      </c>
      <c r="F15" s="15">
        <v>0</v>
      </c>
      <c r="G15" s="15">
        <v>0</v>
      </c>
      <c r="H15">
        <v>0</v>
      </c>
      <c r="I15" s="15">
        <v>1</v>
      </c>
      <c r="J15">
        <v>28</v>
      </c>
      <c r="K15" s="15">
        <v>0.22727272727272699</v>
      </c>
      <c r="L15" t="s">
        <v>31</v>
      </c>
      <c r="M15">
        <v>23</v>
      </c>
      <c r="N15" s="15">
        <v>0.82142857142857095</v>
      </c>
      <c r="O15" t="b">
        <v>0</v>
      </c>
      <c r="P15">
        <v>0</v>
      </c>
      <c r="Q15">
        <v>0</v>
      </c>
      <c r="R15" s="15">
        <v>0</v>
      </c>
      <c r="S15" s="15">
        <v>0</v>
      </c>
      <c r="T15" s="16" t="s">
        <v>32</v>
      </c>
      <c r="U15" s="16" t="s">
        <v>35</v>
      </c>
      <c r="V15" t="s">
        <v>32</v>
      </c>
      <c r="W15" t="s">
        <v>34</v>
      </c>
      <c r="X15" t="s">
        <v>35</v>
      </c>
      <c r="Y15" t="s">
        <v>34</v>
      </c>
      <c r="Z15" t="s">
        <v>36</v>
      </c>
      <c r="AA15" t="b">
        <v>1</v>
      </c>
      <c r="AB15" s="37" t="s">
        <v>37</v>
      </c>
      <c r="AC15" s="38" t="s">
        <v>38</v>
      </c>
      <c r="AD15" s="39" t="s">
        <v>55</v>
      </c>
      <c r="AE15" s="40" t="b">
        <v>1</v>
      </c>
      <c r="AF15" s="41"/>
    </row>
    <row r="16" spans="2:32" x14ac:dyDescent="0.2">
      <c r="B16" s="13">
        <v>0</v>
      </c>
      <c r="C16" s="14">
        <v>0</v>
      </c>
      <c r="D16" s="15">
        <v>1</v>
      </c>
      <c r="E16">
        <v>0</v>
      </c>
      <c r="F16" s="15">
        <v>0</v>
      </c>
      <c r="G16" s="15">
        <v>0</v>
      </c>
      <c r="H16">
        <v>0</v>
      </c>
      <c r="I16" s="15">
        <v>1</v>
      </c>
      <c r="J16">
        <v>35</v>
      </c>
      <c r="K16" s="15">
        <v>0.995203836930455</v>
      </c>
      <c r="L16" t="s">
        <v>45</v>
      </c>
      <c r="M16">
        <v>0</v>
      </c>
      <c r="N16" s="15">
        <v>0</v>
      </c>
      <c r="O16" t="b">
        <v>1</v>
      </c>
      <c r="P16">
        <v>0</v>
      </c>
      <c r="Q16">
        <v>0</v>
      </c>
      <c r="R16" s="15">
        <v>0</v>
      </c>
      <c r="S16" s="15">
        <v>0</v>
      </c>
      <c r="T16" s="16" t="s">
        <v>32</v>
      </c>
      <c r="U16" s="16" t="s">
        <v>35</v>
      </c>
      <c r="V16" t="s">
        <v>32</v>
      </c>
      <c r="W16" t="s">
        <v>34</v>
      </c>
      <c r="X16" t="s">
        <v>35</v>
      </c>
      <c r="Y16" t="s">
        <v>34</v>
      </c>
      <c r="Z16" t="s">
        <v>36</v>
      </c>
      <c r="AA16" t="b">
        <v>1</v>
      </c>
      <c r="AB16" s="37" t="s">
        <v>37</v>
      </c>
      <c r="AC16" s="38" t="s">
        <v>38</v>
      </c>
      <c r="AD16" s="39" t="s">
        <v>56</v>
      </c>
      <c r="AE16" s="40" t="b">
        <v>1</v>
      </c>
      <c r="AF16" s="41"/>
    </row>
    <row r="17" spans="2:32" x14ac:dyDescent="0.2">
      <c r="B17" s="13">
        <v>0</v>
      </c>
      <c r="C17" s="14">
        <v>0</v>
      </c>
      <c r="D17" s="15">
        <v>1</v>
      </c>
      <c r="E17">
        <v>0</v>
      </c>
      <c r="F17" s="15">
        <v>0</v>
      </c>
      <c r="G17" s="15">
        <v>0</v>
      </c>
      <c r="H17">
        <v>0</v>
      </c>
      <c r="I17" s="15">
        <v>1</v>
      </c>
      <c r="J17">
        <v>32</v>
      </c>
      <c r="K17" s="15">
        <v>0.95614035087719296</v>
      </c>
      <c r="L17" t="s">
        <v>45</v>
      </c>
      <c r="M17">
        <v>0</v>
      </c>
      <c r="N17" s="15">
        <v>0</v>
      </c>
      <c r="O17" t="b">
        <v>1</v>
      </c>
      <c r="P17">
        <v>0</v>
      </c>
      <c r="Q17">
        <v>0</v>
      </c>
      <c r="R17" s="15">
        <v>0</v>
      </c>
      <c r="S17" s="15">
        <v>0</v>
      </c>
      <c r="T17" s="16" t="s">
        <v>32</v>
      </c>
      <c r="U17" s="16" t="s">
        <v>35</v>
      </c>
      <c r="V17" t="s">
        <v>32</v>
      </c>
      <c r="W17" t="s">
        <v>34</v>
      </c>
      <c r="X17" t="s">
        <v>35</v>
      </c>
      <c r="Y17" t="s">
        <v>34</v>
      </c>
      <c r="Z17" t="s">
        <v>36</v>
      </c>
      <c r="AA17" t="b">
        <v>1</v>
      </c>
      <c r="AB17" s="37" t="s">
        <v>37</v>
      </c>
      <c r="AC17" s="38" t="s">
        <v>38</v>
      </c>
      <c r="AD17" s="39" t="s">
        <v>57</v>
      </c>
      <c r="AE17" s="40" t="b">
        <v>1</v>
      </c>
      <c r="AF17" s="41"/>
    </row>
    <row r="18" spans="2:32" x14ac:dyDescent="0.2">
      <c r="B18" s="3">
        <v>0</v>
      </c>
      <c r="C18" s="4">
        <v>0</v>
      </c>
      <c r="D18" s="5">
        <v>0.9</v>
      </c>
      <c r="E18" s="6">
        <v>0</v>
      </c>
      <c r="F18" s="5">
        <v>0</v>
      </c>
      <c r="G18" s="5">
        <v>0</v>
      </c>
      <c r="H18" s="6">
        <v>0</v>
      </c>
      <c r="I18" s="5">
        <v>1</v>
      </c>
      <c r="J18" s="6">
        <v>83</v>
      </c>
      <c r="K18" s="5">
        <v>0.26190476190476097</v>
      </c>
      <c r="L18" s="6" t="s">
        <v>31</v>
      </c>
      <c r="M18" s="6">
        <v>47</v>
      </c>
      <c r="N18" s="5">
        <v>0.56626506024096301</v>
      </c>
      <c r="O18" s="6" t="b">
        <v>1</v>
      </c>
      <c r="P18" s="6">
        <v>0</v>
      </c>
      <c r="Q18" s="6">
        <v>0</v>
      </c>
      <c r="R18" s="5">
        <v>0</v>
      </c>
      <c r="S18" s="5">
        <v>0</v>
      </c>
      <c r="T18" s="7" t="s">
        <v>32</v>
      </c>
      <c r="U18" s="7" t="s">
        <v>33</v>
      </c>
      <c r="V18" s="6" t="s">
        <v>32</v>
      </c>
      <c r="W18" s="6" t="s">
        <v>34</v>
      </c>
      <c r="X18" s="6" t="s">
        <v>35</v>
      </c>
      <c r="Y18" s="6" t="s">
        <v>34</v>
      </c>
      <c r="Z18" s="6" t="s">
        <v>36</v>
      </c>
      <c r="AA18" s="6" t="b">
        <v>1</v>
      </c>
      <c r="AB18" s="37" t="s">
        <v>37</v>
      </c>
      <c r="AC18" s="38" t="s">
        <v>38</v>
      </c>
      <c r="AD18" s="39" t="s">
        <v>58</v>
      </c>
      <c r="AE18" s="40" t="b">
        <v>1</v>
      </c>
      <c r="AF18" s="41"/>
    </row>
    <row r="19" spans="2:32" x14ac:dyDescent="0.2">
      <c r="B19" s="13">
        <v>0</v>
      </c>
      <c r="C19" s="14">
        <v>0</v>
      </c>
      <c r="D19" s="15">
        <v>1</v>
      </c>
      <c r="E19">
        <v>0</v>
      </c>
      <c r="F19" s="15">
        <v>0</v>
      </c>
      <c r="G19" s="15">
        <v>0</v>
      </c>
      <c r="H19">
        <v>0</v>
      </c>
      <c r="I19" s="15">
        <v>1</v>
      </c>
      <c r="J19">
        <v>55</v>
      </c>
      <c r="K19" s="15">
        <v>0.51923076923076905</v>
      </c>
      <c r="L19" t="s">
        <v>40</v>
      </c>
      <c r="M19">
        <v>34</v>
      </c>
      <c r="N19" s="15">
        <v>0.61818181818181805</v>
      </c>
      <c r="O19" t="b">
        <v>1</v>
      </c>
      <c r="P19">
        <v>0</v>
      </c>
      <c r="Q19">
        <v>0</v>
      </c>
      <c r="R19" s="15">
        <v>0</v>
      </c>
      <c r="S19" s="15">
        <v>0</v>
      </c>
      <c r="T19" s="16" t="s">
        <v>32</v>
      </c>
      <c r="U19" s="16" t="s">
        <v>35</v>
      </c>
      <c r="V19" t="s">
        <v>32</v>
      </c>
      <c r="W19" t="s">
        <v>34</v>
      </c>
      <c r="X19" t="s">
        <v>35</v>
      </c>
      <c r="Y19" t="s">
        <v>34</v>
      </c>
      <c r="Z19" t="s">
        <v>36</v>
      </c>
      <c r="AA19" t="b">
        <v>1</v>
      </c>
      <c r="AB19" s="37" t="s">
        <v>37</v>
      </c>
      <c r="AC19" s="38" t="s">
        <v>38</v>
      </c>
      <c r="AD19" s="39" t="s">
        <v>59</v>
      </c>
      <c r="AE19" s="40" t="b">
        <v>1</v>
      </c>
      <c r="AF19" s="41"/>
    </row>
    <row r="20" spans="2:32" x14ac:dyDescent="0.2">
      <c r="B20" s="13">
        <v>0</v>
      </c>
      <c r="C20" s="14">
        <v>0</v>
      </c>
      <c r="D20" s="15">
        <v>1</v>
      </c>
      <c r="E20">
        <v>0</v>
      </c>
      <c r="F20" s="15">
        <v>0</v>
      </c>
      <c r="G20" s="15">
        <v>0</v>
      </c>
      <c r="H20">
        <v>0</v>
      </c>
      <c r="I20" s="15">
        <v>1</v>
      </c>
      <c r="J20">
        <v>23</v>
      </c>
      <c r="K20" s="15">
        <v>0.60416666666666596</v>
      </c>
      <c r="L20" t="s">
        <v>40</v>
      </c>
      <c r="M20">
        <v>1</v>
      </c>
      <c r="N20" s="15">
        <v>4.3478260869565202E-2</v>
      </c>
      <c r="O20" t="b">
        <v>1</v>
      </c>
      <c r="P20">
        <v>0</v>
      </c>
      <c r="Q20">
        <v>0</v>
      </c>
      <c r="R20" s="15">
        <v>0</v>
      </c>
      <c r="S20" s="15">
        <v>0</v>
      </c>
      <c r="T20" s="16" t="s">
        <v>32</v>
      </c>
      <c r="U20" s="16" t="s">
        <v>35</v>
      </c>
      <c r="V20" t="s">
        <v>32</v>
      </c>
      <c r="W20" t="s">
        <v>34</v>
      </c>
      <c r="X20" t="s">
        <v>35</v>
      </c>
      <c r="Y20" t="s">
        <v>34</v>
      </c>
      <c r="Z20" t="s">
        <v>36</v>
      </c>
      <c r="AA20" t="b">
        <v>1</v>
      </c>
      <c r="AB20" s="37" t="s">
        <v>37</v>
      </c>
      <c r="AC20" s="38" t="s">
        <v>38</v>
      </c>
      <c r="AD20" s="39" t="s">
        <v>60</v>
      </c>
      <c r="AE20" s="40" t="b">
        <v>1</v>
      </c>
      <c r="AF20" s="41"/>
    </row>
    <row r="21" spans="2:32" x14ac:dyDescent="0.2">
      <c r="B21" s="13">
        <v>0</v>
      </c>
      <c r="C21" s="14">
        <v>0</v>
      </c>
      <c r="D21" s="15">
        <v>1</v>
      </c>
      <c r="E21">
        <v>0</v>
      </c>
      <c r="F21" s="15">
        <v>0</v>
      </c>
      <c r="G21" s="15">
        <v>0</v>
      </c>
      <c r="H21">
        <v>0</v>
      </c>
      <c r="I21" s="15">
        <v>1</v>
      </c>
      <c r="J21">
        <v>43</v>
      </c>
      <c r="K21" s="15">
        <v>0.27810650887573901</v>
      </c>
      <c r="L21" t="s">
        <v>31</v>
      </c>
      <c r="M21">
        <v>40</v>
      </c>
      <c r="N21" s="15">
        <v>0.93023255813953398</v>
      </c>
      <c r="O21" t="b">
        <v>0</v>
      </c>
      <c r="P21">
        <v>0</v>
      </c>
      <c r="Q21">
        <v>0</v>
      </c>
      <c r="R21" s="15">
        <v>0</v>
      </c>
      <c r="S21" s="15">
        <v>0</v>
      </c>
      <c r="T21" s="16" t="s">
        <v>32</v>
      </c>
      <c r="U21" s="16" t="s">
        <v>35</v>
      </c>
      <c r="V21" t="s">
        <v>32</v>
      </c>
      <c r="W21" t="s">
        <v>34</v>
      </c>
      <c r="X21" t="s">
        <v>35</v>
      </c>
      <c r="Y21" t="s">
        <v>34</v>
      </c>
      <c r="Z21" t="s">
        <v>36</v>
      </c>
      <c r="AA21" t="b">
        <v>1</v>
      </c>
      <c r="AB21" s="37" t="s">
        <v>37</v>
      </c>
      <c r="AC21" s="38" t="s">
        <v>38</v>
      </c>
      <c r="AD21" s="39" t="s">
        <v>61</v>
      </c>
      <c r="AE21" s="40" t="b">
        <v>1</v>
      </c>
      <c r="AF21" s="41"/>
    </row>
    <row r="22" spans="2:32" x14ac:dyDescent="0.2">
      <c r="B22" s="3">
        <v>0</v>
      </c>
      <c r="C22" s="4">
        <v>0</v>
      </c>
      <c r="D22" s="5">
        <v>1</v>
      </c>
      <c r="E22" s="6">
        <v>0</v>
      </c>
      <c r="F22" s="5">
        <v>0</v>
      </c>
      <c r="G22" s="5">
        <v>0</v>
      </c>
      <c r="H22" s="6">
        <v>0</v>
      </c>
      <c r="I22" s="5">
        <v>1</v>
      </c>
      <c r="J22" s="6">
        <v>58</v>
      </c>
      <c r="K22" s="5">
        <v>0.68148148148148102</v>
      </c>
      <c r="L22" s="6" t="s">
        <v>40</v>
      </c>
      <c r="M22" s="6">
        <v>58</v>
      </c>
      <c r="N22" s="5">
        <v>1</v>
      </c>
      <c r="O22" s="6" t="b">
        <v>0</v>
      </c>
      <c r="P22" s="6">
        <v>0</v>
      </c>
      <c r="Q22" s="6">
        <v>0</v>
      </c>
      <c r="R22" s="5">
        <v>0</v>
      </c>
      <c r="S22" s="5">
        <v>0</v>
      </c>
      <c r="T22" s="7" t="s">
        <v>32</v>
      </c>
      <c r="U22" s="7" t="s">
        <v>35</v>
      </c>
      <c r="V22" s="6" t="s">
        <v>32</v>
      </c>
      <c r="W22" s="6" t="s">
        <v>34</v>
      </c>
      <c r="X22" s="6" t="s">
        <v>35</v>
      </c>
      <c r="Y22" s="6" t="s">
        <v>34</v>
      </c>
      <c r="Z22" s="6" t="s">
        <v>36</v>
      </c>
      <c r="AA22" s="6" t="b">
        <v>1</v>
      </c>
      <c r="AB22" s="37" t="s">
        <v>37</v>
      </c>
      <c r="AC22" s="38" t="s">
        <v>38</v>
      </c>
      <c r="AD22" s="39" t="s">
        <v>62</v>
      </c>
      <c r="AE22" s="40" t="b">
        <v>1</v>
      </c>
      <c r="AF22" s="41"/>
    </row>
    <row r="23" spans="2:32" x14ac:dyDescent="0.2">
      <c r="B23" s="13">
        <v>0</v>
      </c>
      <c r="C23" s="14">
        <v>0</v>
      </c>
      <c r="D23" s="15">
        <v>1</v>
      </c>
      <c r="E23">
        <v>0</v>
      </c>
      <c r="F23" s="15">
        <v>0</v>
      </c>
      <c r="G23" s="15">
        <v>0</v>
      </c>
      <c r="H23">
        <v>0</v>
      </c>
      <c r="I23" s="15">
        <v>1</v>
      </c>
      <c r="J23">
        <v>62</v>
      </c>
      <c r="K23" s="15">
        <v>3.1674208144796302E-2</v>
      </c>
      <c r="L23" t="s">
        <v>48</v>
      </c>
      <c r="M23">
        <v>54</v>
      </c>
      <c r="N23" s="15">
        <v>0.87096774193548299</v>
      </c>
      <c r="O23" t="b">
        <v>0</v>
      </c>
      <c r="P23">
        <v>0</v>
      </c>
      <c r="Q23">
        <v>0</v>
      </c>
      <c r="R23" s="15">
        <v>0</v>
      </c>
      <c r="S23" s="15">
        <v>0</v>
      </c>
      <c r="T23" s="16" t="s">
        <v>32</v>
      </c>
      <c r="U23" s="16" t="s">
        <v>35</v>
      </c>
      <c r="V23" t="s">
        <v>32</v>
      </c>
      <c r="W23" t="s">
        <v>34</v>
      </c>
      <c r="X23" t="s">
        <v>35</v>
      </c>
      <c r="Y23" t="s">
        <v>34</v>
      </c>
      <c r="Z23" t="s">
        <v>36</v>
      </c>
      <c r="AA23" t="b">
        <v>1</v>
      </c>
      <c r="AB23" s="37" t="s">
        <v>37</v>
      </c>
      <c r="AC23" s="38" t="s">
        <v>38</v>
      </c>
      <c r="AD23" s="39" t="s">
        <v>63</v>
      </c>
      <c r="AE23" s="40" t="b">
        <v>1</v>
      </c>
      <c r="AF23" s="41"/>
    </row>
    <row r="24" spans="2:32" x14ac:dyDescent="0.2">
      <c r="B24" s="13">
        <v>0</v>
      </c>
      <c r="C24" s="14">
        <v>0</v>
      </c>
      <c r="D24" s="15">
        <v>1</v>
      </c>
      <c r="E24">
        <v>0</v>
      </c>
      <c r="F24" s="15">
        <v>0</v>
      </c>
      <c r="G24" s="15">
        <v>0</v>
      </c>
      <c r="H24">
        <v>0</v>
      </c>
      <c r="I24" s="15">
        <v>1</v>
      </c>
      <c r="J24">
        <v>23</v>
      </c>
      <c r="K24" s="15">
        <v>0.42708333333333298</v>
      </c>
      <c r="L24" t="s">
        <v>40</v>
      </c>
      <c r="M24">
        <v>9</v>
      </c>
      <c r="N24" s="15">
        <v>0.39130434782608697</v>
      </c>
      <c r="O24" t="b">
        <v>1</v>
      </c>
      <c r="P24">
        <v>0</v>
      </c>
      <c r="Q24">
        <v>0</v>
      </c>
      <c r="R24" s="15">
        <v>0</v>
      </c>
      <c r="S24" s="15">
        <v>0</v>
      </c>
      <c r="T24" s="16" t="s">
        <v>32</v>
      </c>
      <c r="U24" s="16" t="s">
        <v>35</v>
      </c>
      <c r="V24" t="s">
        <v>32</v>
      </c>
      <c r="W24" t="s">
        <v>34</v>
      </c>
      <c r="X24" t="s">
        <v>35</v>
      </c>
      <c r="Y24" t="s">
        <v>34</v>
      </c>
      <c r="Z24" t="s">
        <v>36</v>
      </c>
      <c r="AA24" t="b">
        <v>1</v>
      </c>
      <c r="AB24" s="37" t="s">
        <v>37</v>
      </c>
      <c r="AC24" s="38" t="s">
        <v>38</v>
      </c>
      <c r="AD24" s="39" t="s">
        <v>64</v>
      </c>
      <c r="AE24" s="40" t="b">
        <v>1</v>
      </c>
      <c r="AF24" s="41"/>
    </row>
    <row r="25" spans="2:32" x14ac:dyDescent="0.2">
      <c r="B25" s="13">
        <v>0.2</v>
      </c>
      <c r="C25" s="14">
        <v>6</v>
      </c>
      <c r="D25" s="15">
        <v>1</v>
      </c>
      <c r="E25">
        <v>6</v>
      </c>
      <c r="F25" s="15">
        <v>0.2</v>
      </c>
      <c r="G25" s="15">
        <v>0</v>
      </c>
      <c r="H25">
        <v>0</v>
      </c>
      <c r="I25" s="15">
        <v>0.8</v>
      </c>
      <c r="J25">
        <v>24</v>
      </c>
      <c r="K25" s="15">
        <v>5.4203539823008802E-2</v>
      </c>
      <c r="L25" t="s">
        <v>48</v>
      </c>
      <c r="M25">
        <v>18</v>
      </c>
      <c r="N25" s="15">
        <v>0.6</v>
      </c>
      <c r="O25" t="b">
        <v>1</v>
      </c>
      <c r="P25">
        <v>0</v>
      </c>
      <c r="Q25">
        <v>0</v>
      </c>
      <c r="R25" s="15">
        <v>0</v>
      </c>
      <c r="S25" s="15">
        <v>0</v>
      </c>
      <c r="T25" s="16" t="s">
        <v>65</v>
      </c>
      <c r="U25" s="16" t="s">
        <v>35</v>
      </c>
      <c r="V25" t="s">
        <v>65</v>
      </c>
      <c r="W25" t="s">
        <v>34</v>
      </c>
      <c r="X25" t="s">
        <v>66</v>
      </c>
      <c r="Y25" t="s">
        <v>34</v>
      </c>
      <c r="Z25" t="s">
        <v>36</v>
      </c>
      <c r="AA25" t="b">
        <v>1</v>
      </c>
      <c r="AB25" s="37" t="s">
        <v>37</v>
      </c>
      <c r="AC25" s="38" t="s">
        <v>67</v>
      </c>
      <c r="AD25" s="39" t="s">
        <v>68</v>
      </c>
      <c r="AE25" s="40" t="b">
        <v>1</v>
      </c>
      <c r="AF25" s="41"/>
    </row>
    <row r="26" spans="2:32" x14ac:dyDescent="0.2">
      <c r="B26" s="22">
        <v>2.6315789473684199E-2</v>
      </c>
      <c r="C26" s="23">
        <v>1</v>
      </c>
      <c r="D26" s="24">
        <v>0.92222222222222205</v>
      </c>
      <c r="E26" s="25">
        <v>1</v>
      </c>
      <c r="F26" s="24">
        <v>2.6315789473684199E-2</v>
      </c>
      <c r="G26" s="24">
        <v>0</v>
      </c>
      <c r="H26" s="25">
        <v>0</v>
      </c>
      <c r="I26" s="24">
        <v>0.97368421052631504</v>
      </c>
      <c r="J26" s="25">
        <v>37</v>
      </c>
      <c r="K26" s="24">
        <v>6.3739376770538198E-3</v>
      </c>
      <c r="L26" s="25" t="s">
        <v>48</v>
      </c>
      <c r="M26" s="25">
        <v>17</v>
      </c>
      <c r="N26" s="24">
        <v>0.44736842105263103</v>
      </c>
      <c r="O26" s="25" t="b">
        <v>1</v>
      </c>
      <c r="P26" s="25">
        <v>0</v>
      </c>
      <c r="Q26" s="25">
        <v>0</v>
      </c>
      <c r="R26" s="24">
        <v>0</v>
      </c>
      <c r="S26" s="24">
        <v>0</v>
      </c>
      <c r="T26" s="26" t="s">
        <v>65</v>
      </c>
      <c r="U26" s="26" t="s">
        <v>33</v>
      </c>
      <c r="V26" s="25" t="s">
        <v>65</v>
      </c>
      <c r="W26" s="25" t="s">
        <v>34</v>
      </c>
      <c r="X26" s="25" t="s">
        <v>66</v>
      </c>
      <c r="Y26" s="25" t="s">
        <v>34</v>
      </c>
      <c r="Z26" s="25" t="s">
        <v>36</v>
      </c>
      <c r="AA26" s="25" t="b">
        <v>1</v>
      </c>
      <c r="AB26" s="37" t="s">
        <v>37</v>
      </c>
      <c r="AC26" s="38" t="s">
        <v>67</v>
      </c>
      <c r="AD26" s="39" t="s">
        <v>69</v>
      </c>
      <c r="AE26" s="40" t="b">
        <v>1</v>
      </c>
      <c r="AF26" s="41"/>
    </row>
    <row r="27" spans="2:32" x14ac:dyDescent="0.2">
      <c r="B27" s="3">
        <v>6.6666666666666596E-2</v>
      </c>
      <c r="C27" s="4">
        <v>1</v>
      </c>
      <c r="D27" s="5">
        <v>0.952380952380952</v>
      </c>
      <c r="E27" s="6">
        <v>1</v>
      </c>
      <c r="F27" s="5">
        <v>6.6666666666666596E-2</v>
      </c>
      <c r="G27" s="5">
        <v>0</v>
      </c>
      <c r="H27" s="6">
        <v>0</v>
      </c>
      <c r="I27" s="5">
        <v>0.93333333333333302</v>
      </c>
      <c r="J27" s="6">
        <v>14</v>
      </c>
      <c r="K27" s="5">
        <v>0.286036036036036</v>
      </c>
      <c r="L27" s="6" t="s">
        <v>31</v>
      </c>
      <c r="M27" s="6">
        <v>14</v>
      </c>
      <c r="N27" s="5">
        <v>0.93333333333333302</v>
      </c>
      <c r="O27" s="6" t="b">
        <v>0</v>
      </c>
      <c r="P27" s="6">
        <v>0</v>
      </c>
      <c r="Q27" s="6">
        <v>0</v>
      </c>
      <c r="R27" s="5">
        <v>0</v>
      </c>
      <c r="S27" s="5">
        <v>0</v>
      </c>
      <c r="T27" s="7" t="s">
        <v>65</v>
      </c>
      <c r="U27" s="7" t="s">
        <v>33</v>
      </c>
      <c r="V27" s="6" t="s">
        <v>65</v>
      </c>
      <c r="W27" s="6" t="s">
        <v>34</v>
      </c>
      <c r="X27" s="6" t="s">
        <v>66</v>
      </c>
      <c r="Y27" s="6" t="s">
        <v>34</v>
      </c>
      <c r="Z27" s="6" t="s">
        <v>36</v>
      </c>
      <c r="AA27" s="6" t="b">
        <v>1</v>
      </c>
      <c r="AB27" s="37" t="s">
        <v>37</v>
      </c>
      <c r="AC27" s="38" t="s">
        <v>67</v>
      </c>
      <c r="AD27" s="39" t="s">
        <v>70</v>
      </c>
      <c r="AE27" s="40" t="b">
        <v>1</v>
      </c>
      <c r="AF27" s="41"/>
    </row>
    <row r="28" spans="2:32" x14ac:dyDescent="0.2">
      <c r="B28" s="13">
        <v>6.4516129032257993E-2</v>
      </c>
      <c r="C28" s="14">
        <v>4</v>
      </c>
      <c r="D28" s="15">
        <v>1</v>
      </c>
      <c r="E28">
        <v>4</v>
      </c>
      <c r="F28" s="15">
        <v>6.4516129032257993E-2</v>
      </c>
      <c r="G28" s="15">
        <v>0</v>
      </c>
      <c r="H28">
        <v>0</v>
      </c>
      <c r="I28" s="15">
        <v>0.93548387096774199</v>
      </c>
      <c r="J28">
        <v>58</v>
      </c>
      <c r="K28" s="15">
        <v>0.10293219303604099</v>
      </c>
      <c r="L28" t="s">
        <v>48</v>
      </c>
      <c r="M28">
        <v>11</v>
      </c>
      <c r="N28" s="15">
        <v>0.17741935483870899</v>
      </c>
      <c r="O28" t="b">
        <v>1</v>
      </c>
      <c r="P28">
        <v>0</v>
      </c>
      <c r="Q28">
        <v>0</v>
      </c>
      <c r="R28" s="15">
        <v>0</v>
      </c>
      <c r="S28" s="15">
        <v>0</v>
      </c>
      <c r="T28" s="16" t="s">
        <v>65</v>
      </c>
      <c r="U28" s="16" t="s">
        <v>35</v>
      </c>
      <c r="V28" t="s">
        <v>65</v>
      </c>
      <c r="W28" t="s">
        <v>34</v>
      </c>
      <c r="X28" t="s">
        <v>66</v>
      </c>
      <c r="Y28" t="s">
        <v>34</v>
      </c>
      <c r="Z28" t="s">
        <v>36</v>
      </c>
      <c r="AA28" t="b">
        <v>1</v>
      </c>
      <c r="AB28" s="37" t="s">
        <v>37</v>
      </c>
      <c r="AC28" s="38" t="s">
        <v>67</v>
      </c>
      <c r="AD28" s="39" t="s">
        <v>71</v>
      </c>
      <c r="AE28" s="40" t="b">
        <v>1</v>
      </c>
      <c r="AF28" s="41"/>
    </row>
    <row r="29" spans="2:32" x14ac:dyDescent="0.2">
      <c r="B29" s="3">
        <v>2.94117647058823E-2</v>
      </c>
      <c r="C29" s="4">
        <v>1</v>
      </c>
      <c r="D29" s="5">
        <v>0.95934959349593496</v>
      </c>
      <c r="E29" s="6">
        <v>1</v>
      </c>
      <c r="F29" s="5">
        <v>2.94117647058823E-2</v>
      </c>
      <c r="G29" s="5">
        <v>0</v>
      </c>
      <c r="H29" s="6">
        <v>0</v>
      </c>
      <c r="I29" s="5">
        <v>0.97058823529411697</v>
      </c>
      <c r="J29" s="6">
        <v>33</v>
      </c>
      <c r="K29" s="5">
        <v>3.90625E-3</v>
      </c>
      <c r="L29" s="6" t="s">
        <v>48</v>
      </c>
      <c r="M29" s="6">
        <v>21</v>
      </c>
      <c r="N29" s="5">
        <v>0.61764705882352899</v>
      </c>
      <c r="O29" s="6" t="b">
        <v>1</v>
      </c>
      <c r="P29" s="6">
        <v>0</v>
      </c>
      <c r="Q29" s="6">
        <v>0</v>
      </c>
      <c r="R29" s="5">
        <v>0</v>
      </c>
      <c r="S29" s="5">
        <v>0</v>
      </c>
      <c r="T29" s="7" t="s">
        <v>65</v>
      </c>
      <c r="U29" s="7" t="s">
        <v>33</v>
      </c>
      <c r="V29" s="6" t="s">
        <v>65</v>
      </c>
      <c r="W29" s="6" t="s">
        <v>34</v>
      </c>
      <c r="X29" s="6" t="s">
        <v>66</v>
      </c>
      <c r="Y29" s="6" t="s">
        <v>34</v>
      </c>
      <c r="Z29" s="6" t="s">
        <v>36</v>
      </c>
      <c r="AA29" s="6" t="b">
        <v>1</v>
      </c>
      <c r="AB29" s="37" t="s">
        <v>37</v>
      </c>
      <c r="AC29" s="38" t="s">
        <v>67</v>
      </c>
      <c r="AD29" s="39" t="s">
        <v>72</v>
      </c>
      <c r="AE29" s="40" t="b">
        <v>1</v>
      </c>
      <c r="AF29" s="41"/>
    </row>
    <row r="30" spans="2:32" x14ac:dyDescent="0.2">
      <c r="B30" s="42">
        <v>5.7142857142857099E-2</v>
      </c>
      <c r="C30" s="43">
        <v>2</v>
      </c>
      <c r="D30" s="44">
        <v>0.90384615384615297</v>
      </c>
      <c r="E30" s="45">
        <v>2</v>
      </c>
      <c r="F30" s="44">
        <v>5.7142857142857099E-2</v>
      </c>
      <c r="G30" s="44">
        <v>0</v>
      </c>
      <c r="H30" s="45">
        <v>0</v>
      </c>
      <c r="I30" s="44">
        <v>0.94285714285714195</v>
      </c>
      <c r="J30" s="45">
        <v>33</v>
      </c>
      <c r="K30" s="44">
        <v>4.6078702423739702E-4</v>
      </c>
      <c r="L30" s="45" t="s">
        <v>48</v>
      </c>
      <c r="M30" s="45">
        <v>21</v>
      </c>
      <c r="N30" s="44">
        <v>0.6</v>
      </c>
      <c r="O30" s="45" t="b">
        <v>1</v>
      </c>
      <c r="P30" s="45">
        <v>0</v>
      </c>
      <c r="Q30" s="45">
        <v>0</v>
      </c>
      <c r="R30" s="44">
        <v>0</v>
      </c>
      <c r="S30" s="44">
        <v>0</v>
      </c>
      <c r="T30" s="46" t="s">
        <v>65</v>
      </c>
      <c r="U30" s="46" t="s">
        <v>33</v>
      </c>
      <c r="V30" s="45" t="s">
        <v>65</v>
      </c>
      <c r="W30" s="45" t="s">
        <v>34</v>
      </c>
      <c r="X30" s="45" t="s">
        <v>66</v>
      </c>
      <c r="Y30" s="45" t="s">
        <v>34</v>
      </c>
      <c r="Z30" s="45" t="s">
        <v>36</v>
      </c>
      <c r="AA30" s="45" t="b">
        <v>1</v>
      </c>
      <c r="AB30" s="37" t="s">
        <v>37</v>
      </c>
      <c r="AC30" s="38" t="s">
        <v>67</v>
      </c>
      <c r="AD30" s="39" t="s">
        <v>73</v>
      </c>
      <c r="AE30" s="40" t="b">
        <v>1</v>
      </c>
      <c r="AF30" s="41"/>
    </row>
    <row r="31" spans="2:32" x14ac:dyDescent="0.2">
      <c r="B31" s="13">
        <v>0.24</v>
      </c>
      <c r="C31" s="14">
        <v>6</v>
      </c>
      <c r="D31" s="15">
        <v>1</v>
      </c>
      <c r="E31">
        <v>6</v>
      </c>
      <c r="F31" s="15">
        <v>0.24</v>
      </c>
      <c r="G31" s="15">
        <v>0</v>
      </c>
      <c r="H31">
        <v>0</v>
      </c>
      <c r="I31" s="15">
        <v>0.76</v>
      </c>
      <c r="J31">
        <v>19</v>
      </c>
      <c r="K31" s="15">
        <v>5.4298642533936597E-2</v>
      </c>
      <c r="L31" t="s">
        <v>48</v>
      </c>
      <c r="M31">
        <v>22</v>
      </c>
      <c r="N31" s="15">
        <v>0.88</v>
      </c>
      <c r="O31" t="b">
        <v>0</v>
      </c>
      <c r="P31">
        <v>0</v>
      </c>
      <c r="Q31">
        <v>0</v>
      </c>
      <c r="R31" s="15">
        <v>0</v>
      </c>
      <c r="S31" s="15">
        <v>0</v>
      </c>
      <c r="T31" s="16" t="s">
        <v>65</v>
      </c>
      <c r="U31" s="16" t="s">
        <v>35</v>
      </c>
      <c r="V31" t="s">
        <v>65</v>
      </c>
      <c r="W31" t="s">
        <v>34</v>
      </c>
      <c r="X31" t="s">
        <v>66</v>
      </c>
      <c r="Y31" t="s">
        <v>34</v>
      </c>
      <c r="Z31" t="s">
        <v>36</v>
      </c>
      <c r="AA31" t="b">
        <v>1</v>
      </c>
      <c r="AB31" s="37" t="s">
        <v>37</v>
      </c>
      <c r="AC31" s="38" t="s">
        <v>67</v>
      </c>
      <c r="AD31" s="39" t="s">
        <v>74</v>
      </c>
      <c r="AE31" s="40" t="b">
        <v>1</v>
      </c>
      <c r="AF31" s="41"/>
    </row>
    <row r="32" spans="2:32" x14ac:dyDescent="0.2">
      <c r="B32" s="13">
        <v>1.6129032258064498E-2</v>
      </c>
      <c r="C32" s="14">
        <v>1</v>
      </c>
      <c r="D32" s="15">
        <v>1</v>
      </c>
      <c r="E32">
        <v>1</v>
      </c>
      <c r="F32" s="15">
        <v>1.6129032258064498E-2</v>
      </c>
      <c r="G32" s="15">
        <v>0</v>
      </c>
      <c r="H32">
        <v>0</v>
      </c>
      <c r="I32" s="15">
        <v>0.98387096774193505</v>
      </c>
      <c r="J32">
        <v>61</v>
      </c>
      <c r="K32" s="15">
        <v>9.375E-2</v>
      </c>
      <c r="L32" t="s">
        <v>48</v>
      </c>
      <c r="M32">
        <v>15</v>
      </c>
      <c r="N32" s="15">
        <v>0.241935483870967</v>
      </c>
      <c r="O32" t="b">
        <v>1</v>
      </c>
      <c r="P32">
        <v>0</v>
      </c>
      <c r="Q32">
        <v>0</v>
      </c>
      <c r="R32" s="15">
        <v>0</v>
      </c>
      <c r="S32" s="15">
        <v>0</v>
      </c>
      <c r="T32" s="16" t="s">
        <v>65</v>
      </c>
      <c r="U32" s="16" t="s">
        <v>35</v>
      </c>
      <c r="V32" t="s">
        <v>65</v>
      </c>
      <c r="W32" t="s">
        <v>34</v>
      </c>
      <c r="X32" t="s">
        <v>66</v>
      </c>
      <c r="Y32" t="s">
        <v>34</v>
      </c>
      <c r="Z32" t="s">
        <v>36</v>
      </c>
      <c r="AA32" t="b">
        <v>1</v>
      </c>
      <c r="AB32" s="37" t="s">
        <v>37</v>
      </c>
      <c r="AC32" s="38" t="s">
        <v>67</v>
      </c>
      <c r="AD32" s="39" t="s">
        <v>75</v>
      </c>
      <c r="AE32" s="40" t="b">
        <v>1</v>
      </c>
      <c r="AF32" s="41"/>
    </row>
    <row r="33" spans="2:32" x14ac:dyDescent="0.2">
      <c r="B33" s="3">
        <v>2.8571428571428501E-2</v>
      </c>
      <c r="C33" s="4">
        <v>1</v>
      </c>
      <c r="D33" s="5">
        <v>0.92</v>
      </c>
      <c r="E33" s="6">
        <v>1</v>
      </c>
      <c r="F33" s="5">
        <v>2.8571428571428501E-2</v>
      </c>
      <c r="G33" s="5">
        <v>0</v>
      </c>
      <c r="H33" s="6">
        <v>0</v>
      </c>
      <c r="I33" s="5">
        <v>0.97142857142857097</v>
      </c>
      <c r="J33" s="6">
        <v>34</v>
      </c>
      <c r="K33" s="5">
        <v>9.7613882863340495E-2</v>
      </c>
      <c r="L33" s="6" t="s">
        <v>48</v>
      </c>
      <c r="M33" s="6">
        <v>9</v>
      </c>
      <c r="N33" s="5">
        <v>0.25714285714285701</v>
      </c>
      <c r="O33" s="6" t="b">
        <v>1</v>
      </c>
      <c r="P33" s="6">
        <v>0</v>
      </c>
      <c r="Q33" s="6">
        <v>0</v>
      </c>
      <c r="R33" s="5">
        <v>0</v>
      </c>
      <c r="S33" s="5">
        <v>0</v>
      </c>
      <c r="T33" s="7" t="s">
        <v>65</v>
      </c>
      <c r="U33" s="7" t="s">
        <v>33</v>
      </c>
      <c r="V33" s="6" t="s">
        <v>65</v>
      </c>
      <c r="W33" s="6" t="s">
        <v>34</v>
      </c>
      <c r="X33" s="6" t="s">
        <v>66</v>
      </c>
      <c r="Y33" s="6" t="s">
        <v>34</v>
      </c>
      <c r="Z33" s="6" t="s">
        <v>36</v>
      </c>
      <c r="AA33" s="6" t="b">
        <v>1</v>
      </c>
      <c r="AB33" s="37" t="s">
        <v>37</v>
      </c>
      <c r="AC33" s="38" t="s">
        <v>67</v>
      </c>
      <c r="AD33" s="39" t="s">
        <v>76</v>
      </c>
      <c r="AE33" s="40" t="b">
        <v>1</v>
      </c>
      <c r="AF33" s="41"/>
    </row>
    <row r="34" spans="2:32" x14ac:dyDescent="0.2">
      <c r="B34" s="3">
        <v>4.8780487804878002E-2</v>
      </c>
      <c r="C34" s="4">
        <v>2</v>
      </c>
      <c r="D34" s="5">
        <v>0.96538461538461495</v>
      </c>
      <c r="E34" s="6">
        <v>2</v>
      </c>
      <c r="F34" s="5">
        <v>4.8780487804878002E-2</v>
      </c>
      <c r="G34" s="5">
        <v>0</v>
      </c>
      <c r="H34" s="6">
        <v>0</v>
      </c>
      <c r="I34" s="5">
        <v>0.95121951219512102</v>
      </c>
      <c r="J34" s="6">
        <v>39</v>
      </c>
      <c r="K34" s="5">
        <v>0.23013565891472801</v>
      </c>
      <c r="L34" s="6" t="s">
        <v>31</v>
      </c>
      <c r="M34" s="6">
        <v>20</v>
      </c>
      <c r="N34" s="5">
        <v>0.48780487804877998</v>
      </c>
      <c r="O34" s="6" t="b">
        <v>1</v>
      </c>
      <c r="P34" s="6">
        <v>0</v>
      </c>
      <c r="Q34" s="6">
        <v>0</v>
      </c>
      <c r="R34" s="5">
        <v>0</v>
      </c>
      <c r="S34" s="5">
        <v>0</v>
      </c>
      <c r="T34" s="7" t="s">
        <v>65</v>
      </c>
      <c r="U34" s="7" t="s">
        <v>33</v>
      </c>
      <c r="V34" s="6" t="s">
        <v>65</v>
      </c>
      <c r="W34" s="6" t="s">
        <v>34</v>
      </c>
      <c r="X34" s="6" t="s">
        <v>66</v>
      </c>
      <c r="Y34" s="6" t="s">
        <v>34</v>
      </c>
      <c r="Z34" s="6" t="s">
        <v>36</v>
      </c>
      <c r="AA34" s="6" t="b">
        <v>1</v>
      </c>
      <c r="AB34" s="37" t="s">
        <v>37</v>
      </c>
      <c r="AC34" s="38" t="s">
        <v>67</v>
      </c>
      <c r="AD34" s="39" t="s">
        <v>77</v>
      </c>
      <c r="AE34" s="40" t="b">
        <v>1</v>
      </c>
      <c r="AF34" s="41"/>
    </row>
    <row r="35" spans="2:32" x14ac:dyDescent="0.2">
      <c r="B35" s="13">
        <v>0.148148148148148</v>
      </c>
      <c r="C35" s="14">
        <v>12</v>
      </c>
      <c r="D35" s="15">
        <v>1</v>
      </c>
      <c r="E35">
        <v>12</v>
      </c>
      <c r="F35" s="15">
        <v>0.148148148148148</v>
      </c>
      <c r="G35" s="15">
        <v>0</v>
      </c>
      <c r="H35">
        <v>0</v>
      </c>
      <c r="I35" s="15">
        <v>0.85185185185185097</v>
      </c>
      <c r="J35">
        <v>69</v>
      </c>
      <c r="K35" s="15">
        <v>0.120232247435936</v>
      </c>
      <c r="L35" t="s">
        <v>48</v>
      </c>
      <c r="M35">
        <v>69</v>
      </c>
      <c r="N35" s="15">
        <v>0.85185185185185097</v>
      </c>
      <c r="O35" t="b">
        <v>0</v>
      </c>
      <c r="P35">
        <v>0</v>
      </c>
      <c r="Q35">
        <v>0</v>
      </c>
      <c r="R35" s="15">
        <v>0</v>
      </c>
      <c r="S35" s="15">
        <v>0</v>
      </c>
      <c r="T35" s="16" t="s">
        <v>65</v>
      </c>
      <c r="U35" s="16" t="s">
        <v>35</v>
      </c>
      <c r="V35" t="s">
        <v>65</v>
      </c>
      <c r="W35" t="s">
        <v>34</v>
      </c>
      <c r="X35" t="s">
        <v>66</v>
      </c>
      <c r="Y35" t="s">
        <v>34</v>
      </c>
      <c r="Z35" t="s">
        <v>36</v>
      </c>
      <c r="AA35" t="b">
        <v>1</v>
      </c>
      <c r="AB35" s="37" t="s">
        <v>37</v>
      </c>
      <c r="AC35" s="38" t="s">
        <v>67</v>
      </c>
      <c r="AD35" s="39" t="s">
        <v>78</v>
      </c>
      <c r="AE35" s="40" t="b">
        <v>1</v>
      </c>
      <c r="AF35" s="41"/>
    </row>
    <row r="36" spans="2:32" x14ac:dyDescent="0.2">
      <c r="B36" s="13">
        <v>4.54545454545454E-2</v>
      </c>
      <c r="C36" s="14">
        <v>3</v>
      </c>
      <c r="D36" s="15">
        <v>1</v>
      </c>
      <c r="E36">
        <v>3</v>
      </c>
      <c r="F36" s="15">
        <v>4.54545454545454E-2</v>
      </c>
      <c r="G36" s="15">
        <v>0</v>
      </c>
      <c r="H36">
        <v>0</v>
      </c>
      <c r="I36" s="15">
        <v>0.95454545454545403</v>
      </c>
      <c r="J36">
        <v>63</v>
      </c>
      <c r="K36" s="15">
        <v>0.11936339522546401</v>
      </c>
      <c r="L36" t="s">
        <v>48</v>
      </c>
      <c r="M36">
        <v>22</v>
      </c>
      <c r="N36" s="15">
        <v>0.33333333333333298</v>
      </c>
      <c r="O36" t="b">
        <v>1</v>
      </c>
      <c r="P36">
        <v>0</v>
      </c>
      <c r="Q36">
        <v>0</v>
      </c>
      <c r="R36" s="15">
        <v>0</v>
      </c>
      <c r="S36" s="15">
        <v>0</v>
      </c>
      <c r="T36" s="16" t="s">
        <v>65</v>
      </c>
      <c r="U36" s="16" t="s">
        <v>35</v>
      </c>
      <c r="V36" t="s">
        <v>65</v>
      </c>
      <c r="W36" t="s">
        <v>34</v>
      </c>
      <c r="X36" t="s">
        <v>66</v>
      </c>
      <c r="Y36" t="s">
        <v>34</v>
      </c>
      <c r="Z36" t="s">
        <v>36</v>
      </c>
      <c r="AA36" t="b">
        <v>1</v>
      </c>
      <c r="AB36" s="37" t="s">
        <v>37</v>
      </c>
      <c r="AC36" s="38" t="s">
        <v>67</v>
      </c>
      <c r="AD36" s="39" t="s">
        <v>79</v>
      </c>
      <c r="AE36" s="40" t="b">
        <v>1</v>
      </c>
      <c r="AF36" s="41"/>
    </row>
    <row r="37" spans="2:32" x14ac:dyDescent="0.2">
      <c r="B37" s="3">
        <v>0.10416666666666601</v>
      </c>
      <c r="C37" s="4">
        <v>5</v>
      </c>
      <c r="D37" s="5">
        <v>1</v>
      </c>
      <c r="E37" s="6">
        <v>5</v>
      </c>
      <c r="F37" s="5">
        <v>0.10416666666666601</v>
      </c>
      <c r="G37" s="5">
        <v>0</v>
      </c>
      <c r="H37" s="6">
        <v>0</v>
      </c>
      <c r="I37" s="5">
        <v>0.89583333333333304</v>
      </c>
      <c r="J37" s="6">
        <v>43</v>
      </c>
      <c r="K37" s="5">
        <v>1.6652789342214799E-2</v>
      </c>
      <c r="L37" s="6" t="s">
        <v>48</v>
      </c>
      <c r="M37" s="6">
        <v>18</v>
      </c>
      <c r="N37" s="5">
        <v>0.375</v>
      </c>
      <c r="O37" s="6" t="b">
        <v>1</v>
      </c>
      <c r="P37" s="6">
        <v>0</v>
      </c>
      <c r="Q37" s="6">
        <v>0</v>
      </c>
      <c r="R37" s="5">
        <v>0</v>
      </c>
      <c r="S37" s="5">
        <v>0</v>
      </c>
      <c r="T37" s="7" t="s">
        <v>65</v>
      </c>
      <c r="U37" s="7" t="s">
        <v>35</v>
      </c>
      <c r="V37" s="6" t="s">
        <v>65</v>
      </c>
      <c r="W37" s="6" t="s">
        <v>34</v>
      </c>
      <c r="X37" s="6" t="s">
        <v>66</v>
      </c>
      <c r="Y37" s="6" t="s">
        <v>34</v>
      </c>
      <c r="Z37" s="6" t="s">
        <v>36</v>
      </c>
      <c r="AA37" s="6" t="b">
        <v>1</v>
      </c>
      <c r="AB37" s="37" t="s">
        <v>37</v>
      </c>
      <c r="AC37" s="38" t="s">
        <v>67</v>
      </c>
      <c r="AD37" s="39" t="s">
        <v>80</v>
      </c>
      <c r="AE37" s="40" t="b">
        <v>1</v>
      </c>
      <c r="AF37" s="41"/>
    </row>
    <row r="38" spans="2:32" x14ac:dyDescent="0.2">
      <c r="B38" s="3">
        <v>0.06</v>
      </c>
      <c r="C38" s="4">
        <v>3</v>
      </c>
      <c r="D38" s="5">
        <v>0.91666666666666596</v>
      </c>
      <c r="E38" s="6">
        <v>3</v>
      </c>
      <c r="F38" s="5">
        <v>0.06</v>
      </c>
      <c r="G38" s="5">
        <v>0</v>
      </c>
      <c r="H38" s="6">
        <v>0</v>
      </c>
      <c r="I38" s="5">
        <v>0.94</v>
      </c>
      <c r="J38" s="6">
        <v>47</v>
      </c>
      <c r="K38" s="5">
        <v>8.3018867924528297E-2</v>
      </c>
      <c r="L38" s="6" t="s">
        <v>48</v>
      </c>
      <c r="M38" s="6">
        <v>33</v>
      </c>
      <c r="N38" s="5">
        <v>0.66</v>
      </c>
      <c r="O38" s="6" t="b">
        <v>1</v>
      </c>
      <c r="P38" s="6">
        <v>0</v>
      </c>
      <c r="Q38" s="6">
        <v>0</v>
      </c>
      <c r="R38" s="5">
        <v>0</v>
      </c>
      <c r="S38" s="5">
        <v>0</v>
      </c>
      <c r="T38" s="7" t="s">
        <v>65</v>
      </c>
      <c r="U38" s="7" t="s">
        <v>33</v>
      </c>
      <c r="V38" s="6" t="s">
        <v>65</v>
      </c>
      <c r="W38" s="6" t="s">
        <v>34</v>
      </c>
      <c r="X38" s="6" t="s">
        <v>66</v>
      </c>
      <c r="Y38" s="6" t="s">
        <v>34</v>
      </c>
      <c r="Z38" s="6" t="s">
        <v>36</v>
      </c>
      <c r="AA38" s="6" t="b">
        <v>1</v>
      </c>
      <c r="AB38" s="37" t="s">
        <v>37</v>
      </c>
      <c r="AC38" s="38" t="s">
        <v>67</v>
      </c>
      <c r="AD38" s="39" t="s">
        <v>81</v>
      </c>
      <c r="AE38" s="40" t="b">
        <v>1</v>
      </c>
      <c r="AF38" s="41"/>
    </row>
    <row r="39" spans="2:32" x14ac:dyDescent="0.2">
      <c r="B39" s="3">
        <v>0.14285714285714199</v>
      </c>
      <c r="C39" s="4">
        <v>3</v>
      </c>
      <c r="D39" s="5">
        <v>1</v>
      </c>
      <c r="E39" s="6">
        <v>3</v>
      </c>
      <c r="F39" s="5">
        <v>0.14285714285714199</v>
      </c>
      <c r="G39" s="5">
        <v>0</v>
      </c>
      <c r="H39" s="6">
        <v>0</v>
      </c>
      <c r="I39" s="5">
        <v>0.85714285714285698</v>
      </c>
      <c r="J39" s="6">
        <v>18</v>
      </c>
      <c r="K39" s="5">
        <v>3.3823529411764697E-2</v>
      </c>
      <c r="L39" s="6" t="s">
        <v>48</v>
      </c>
      <c r="M39" s="6">
        <v>18</v>
      </c>
      <c r="N39" s="5">
        <v>0.85714285714285698</v>
      </c>
      <c r="O39" s="6" t="b">
        <v>0</v>
      </c>
      <c r="P39" s="6">
        <v>0</v>
      </c>
      <c r="Q39" s="6">
        <v>0</v>
      </c>
      <c r="R39" s="5">
        <v>0</v>
      </c>
      <c r="S39" s="5">
        <v>0</v>
      </c>
      <c r="T39" s="7" t="s">
        <v>65</v>
      </c>
      <c r="U39" s="7" t="s">
        <v>35</v>
      </c>
      <c r="V39" s="6" t="s">
        <v>65</v>
      </c>
      <c r="W39" s="6" t="s">
        <v>34</v>
      </c>
      <c r="X39" s="6" t="s">
        <v>66</v>
      </c>
      <c r="Y39" s="6" t="s">
        <v>34</v>
      </c>
      <c r="Z39" s="6" t="s">
        <v>36</v>
      </c>
      <c r="AA39" s="6" t="b">
        <v>1</v>
      </c>
      <c r="AB39" s="37" t="s">
        <v>37</v>
      </c>
      <c r="AC39" s="38" t="s">
        <v>67</v>
      </c>
      <c r="AD39" s="39" t="s">
        <v>82</v>
      </c>
      <c r="AE39" s="40" t="b">
        <v>1</v>
      </c>
      <c r="AF39" s="41"/>
    </row>
    <row r="40" spans="2:32" x14ac:dyDescent="0.2">
      <c r="B40" s="17">
        <v>0</v>
      </c>
      <c r="C40" s="18">
        <v>0</v>
      </c>
      <c r="D40" s="19">
        <v>0.48148148148148101</v>
      </c>
      <c r="E40" s="20">
        <v>1</v>
      </c>
      <c r="F40" s="19">
        <v>3.8461538461538401E-2</v>
      </c>
      <c r="G40" s="19">
        <v>3.8461538461538401E-2</v>
      </c>
      <c r="H40" s="20">
        <v>1</v>
      </c>
      <c r="I40" s="19">
        <v>0.96153846153846101</v>
      </c>
      <c r="J40" s="20">
        <v>25</v>
      </c>
      <c r="K40" s="19">
        <v>0.25757575757575701</v>
      </c>
      <c r="L40" s="20" t="s">
        <v>31</v>
      </c>
      <c r="M40" s="20">
        <v>4</v>
      </c>
      <c r="N40" s="19">
        <v>0.15384615384615299</v>
      </c>
      <c r="O40" s="20" t="b">
        <v>1</v>
      </c>
      <c r="P40" s="20">
        <v>0</v>
      </c>
      <c r="Q40" s="20">
        <v>0</v>
      </c>
      <c r="R40" s="19">
        <v>0</v>
      </c>
      <c r="S40" s="19">
        <v>0</v>
      </c>
      <c r="T40" s="21" t="s">
        <v>32</v>
      </c>
      <c r="U40" s="21" t="s">
        <v>83</v>
      </c>
      <c r="V40" s="20" t="s">
        <v>65</v>
      </c>
      <c r="W40" s="20" t="s">
        <v>84</v>
      </c>
      <c r="X40" s="20" t="s">
        <v>66</v>
      </c>
      <c r="Y40" s="20" t="s">
        <v>34</v>
      </c>
      <c r="Z40" s="20" t="s">
        <v>36</v>
      </c>
      <c r="AA40" s="20" t="b">
        <v>1</v>
      </c>
      <c r="AB40" s="37" t="s">
        <v>37</v>
      </c>
      <c r="AC40" s="38" t="s">
        <v>67</v>
      </c>
      <c r="AD40" s="39" t="s">
        <v>85</v>
      </c>
      <c r="AE40" s="40" t="b">
        <v>1</v>
      </c>
      <c r="AF40" s="41"/>
    </row>
    <row r="41" spans="2:32" x14ac:dyDescent="0.2">
      <c r="B41" s="42">
        <v>0</v>
      </c>
      <c r="C41" s="43">
        <v>0</v>
      </c>
      <c r="D41" s="44">
        <v>0.63</v>
      </c>
      <c r="E41" s="45">
        <v>1</v>
      </c>
      <c r="F41" s="44">
        <v>2.1739130434782601E-2</v>
      </c>
      <c r="G41" s="44">
        <v>2.1739130434782601E-2</v>
      </c>
      <c r="H41" s="45">
        <v>1</v>
      </c>
      <c r="I41" s="44">
        <v>0.97826086956521696</v>
      </c>
      <c r="J41" s="45">
        <v>45</v>
      </c>
      <c r="K41" s="44">
        <v>0.75208820581356495</v>
      </c>
      <c r="L41" s="45" t="s">
        <v>40</v>
      </c>
      <c r="M41" s="45">
        <v>1</v>
      </c>
      <c r="N41" s="44">
        <v>2.1739130434782601E-2</v>
      </c>
      <c r="O41" s="45" t="b">
        <v>1</v>
      </c>
      <c r="P41" s="45">
        <v>0</v>
      </c>
      <c r="Q41" s="45">
        <v>0</v>
      </c>
      <c r="R41" s="44">
        <v>0</v>
      </c>
      <c r="S41" s="44">
        <v>0</v>
      </c>
      <c r="T41" s="46" t="s">
        <v>32</v>
      </c>
      <c r="U41" s="46" t="s">
        <v>83</v>
      </c>
      <c r="V41" s="45" t="s">
        <v>65</v>
      </c>
      <c r="W41" s="45" t="s">
        <v>84</v>
      </c>
      <c r="X41" s="45" t="s">
        <v>66</v>
      </c>
      <c r="Y41" s="45" t="s">
        <v>34</v>
      </c>
      <c r="Z41" s="45" t="s">
        <v>36</v>
      </c>
      <c r="AA41" s="45" t="b">
        <v>1</v>
      </c>
      <c r="AB41" s="37" t="s">
        <v>37</v>
      </c>
      <c r="AC41" s="38" t="s">
        <v>67</v>
      </c>
      <c r="AD41" s="39" t="s">
        <v>86</v>
      </c>
      <c r="AE41" s="40" t="b">
        <v>1</v>
      </c>
      <c r="AF41" s="41"/>
    </row>
    <row r="42" spans="2:32" x14ac:dyDescent="0.2">
      <c r="B42" s="17">
        <v>0</v>
      </c>
      <c r="C42" s="18">
        <v>0</v>
      </c>
      <c r="D42" s="19">
        <v>0.78260869565217395</v>
      </c>
      <c r="E42" s="20">
        <v>1</v>
      </c>
      <c r="F42" s="19">
        <v>7.1428571428571397E-2</v>
      </c>
      <c r="G42" s="19">
        <v>7.1428571428571397E-2</v>
      </c>
      <c r="H42" s="20">
        <v>1</v>
      </c>
      <c r="I42" s="19">
        <v>0.92857142857142805</v>
      </c>
      <c r="J42" s="20">
        <v>13</v>
      </c>
      <c r="K42" s="19">
        <v>0.93240901213171501</v>
      </c>
      <c r="L42" s="20" t="s">
        <v>45</v>
      </c>
      <c r="M42" s="20">
        <v>0</v>
      </c>
      <c r="N42" s="19">
        <v>0</v>
      </c>
      <c r="O42" s="20" t="b">
        <v>1</v>
      </c>
      <c r="P42" s="20">
        <v>0</v>
      </c>
      <c r="Q42" s="20">
        <v>0</v>
      </c>
      <c r="R42" s="19">
        <v>0</v>
      </c>
      <c r="S42" s="19">
        <v>0</v>
      </c>
      <c r="T42" s="21" t="s">
        <v>32</v>
      </c>
      <c r="U42" s="21" t="s">
        <v>33</v>
      </c>
      <c r="V42" s="20" t="s">
        <v>65</v>
      </c>
      <c r="W42" s="20" t="s">
        <v>84</v>
      </c>
      <c r="X42" s="20" t="s">
        <v>66</v>
      </c>
      <c r="Y42" s="20" t="s">
        <v>34</v>
      </c>
      <c r="Z42" s="20" t="s">
        <v>36</v>
      </c>
      <c r="AA42" s="20" t="b">
        <v>1</v>
      </c>
      <c r="AB42" s="37" t="s">
        <v>37</v>
      </c>
      <c r="AC42" s="38" t="s">
        <v>67</v>
      </c>
      <c r="AD42" s="39" t="s">
        <v>87</v>
      </c>
      <c r="AE42" s="40" t="b">
        <v>1</v>
      </c>
      <c r="AF42" s="41"/>
    </row>
    <row r="43" spans="2:32" x14ac:dyDescent="0.2">
      <c r="B43" s="8">
        <v>0</v>
      </c>
      <c r="C43" s="9">
        <v>0</v>
      </c>
      <c r="D43" s="10">
        <v>0.22222222222222199</v>
      </c>
      <c r="E43" s="11">
        <v>2</v>
      </c>
      <c r="F43" s="10">
        <v>5.2631578947368397E-2</v>
      </c>
      <c r="G43" s="10">
        <v>5.2631578947368397E-2</v>
      </c>
      <c r="H43" s="11">
        <v>2</v>
      </c>
      <c r="I43" s="10">
        <v>0.94736842105263097</v>
      </c>
      <c r="J43" s="11">
        <v>36</v>
      </c>
      <c r="K43" s="10">
        <v>0.134529147982062</v>
      </c>
      <c r="L43" s="11" t="s">
        <v>48</v>
      </c>
      <c r="M43" s="11">
        <v>3</v>
      </c>
      <c r="N43" s="10">
        <v>7.8947368421052599E-2</v>
      </c>
      <c r="O43" s="11" t="b">
        <v>1</v>
      </c>
      <c r="P43" s="11">
        <v>0</v>
      </c>
      <c r="Q43" s="11">
        <v>1</v>
      </c>
      <c r="R43" s="10">
        <v>0</v>
      </c>
      <c r="S43" s="10">
        <v>0</v>
      </c>
      <c r="T43" s="12" t="s">
        <v>32</v>
      </c>
      <c r="U43" s="12" t="s">
        <v>88</v>
      </c>
      <c r="V43" s="11" t="s">
        <v>65</v>
      </c>
      <c r="W43" s="11" t="s">
        <v>84</v>
      </c>
      <c r="X43" s="11" t="s">
        <v>66</v>
      </c>
      <c r="Y43" s="11" t="s">
        <v>34</v>
      </c>
      <c r="Z43" s="11" t="s">
        <v>36</v>
      </c>
      <c r="AA43" s="11" t="b">
        <v>1</v>
      </c>
      <c r="AB43" s="37" t="s">
        <v>37</v>
      </c>
      <c r="AC43" s="38" t="s">
        <v>67</v>
      </c>
      <c r="AD43" s="39" t="s">
        <v>89</v>
      </c>
      <c r="AE43" s="40" t="b">
        <v>1</v>
      </c>
      <c r="AF43" s="41"/>
    </row>
    <row r="44" spans="2:32" x14ac:dyDescent="0.2">
      <c r="B44" s="8">
        <v>0</v>
      </c>
      <c r="C44" s="9">
        <v>0</v>
      </c>
      <c r="D44" s="10">
        <v>0.67272727272727195</v>
      </c>
      <c r="E44" s="11">
        <v>2</v>
      </c>
      <c r="F44" s="10">
        <v>6.0606060606060601E-2</v>
      </c>
      <c r="G44" s="10">
        <v>6.0606060606060601E-2</v>
      </c>
      <c r="H44" s="11">
        <v>2</v>
      </c>
      <c r="I44" s="10">
        <v>0.939393939393939</v>
      </c>
      <c r="J44" s="11">
        <v>31</v>
      </c>
      <c r="K44" s="10">
        <v>0.20815581253804</v>
      </c>
      <c r="L44" s="11" t="s">
        <v>31</v>
      </c>
      <c r="M44" s="11">
        <v>25</v>
      </c>
      <c r="N44" s="10">
        <v>0.75757575757575701</v>
      </c>
      <c r="O44" s="11" t="b">
        <v>1</v>
      </c>
      <c r="P44" s="11">
        <v>0</v>
      </c>
      <c r="Q44" s="11">
        <v>1</v>
      </c>
      <c r="R44" s="10">
        <v>0</v>
      </c>
      <c r="S44" s="10">
        <v>0</v>
      </c>
      <c r="T44" s="12" t="s">
        <v>32</v>
      </c>
      <c r="U44" s="12" t="s">
        <v>83</v>
      </c>
      <c r="V44" s="11" t="s">
        <v>65</v>
      </c>
      <c r="W44" s="11" t="s">
        <v>84</v>
      </c>
      <c r="X44" s="11" t="s">
        <v>66</v>
      </c>
      <c r="Y44" s="11" t="s">
        <v>34</v>
      </c>
      <c r="Z44" s="11" t="s">
        <v>36</v>
      </c>
      <c r="AA44" s="11" t="b">
        <v>1</v>
      </c>
      <c r="AB44" s="37" t="s">
        <v>37</v>
      </c>
      <c r="AC44" s="38" t="s">
        <v>67</v>
      </c>
      <c r="AD44" s="39" t="s">
        <v>90</v>
      </c>
      <c r="AE44" s="40" t="b">
        <v>1</v>
      </c>
      <c r="AF44" s="41"/>
    </row>
    <row r="45" spans="2:32" x14ac:dyDescent="0.2">
      <c r="B45" s="8">
        <v>0</v>
      </c>
      <c r="C45" s="9">
        <v>0</v>
      </c>
      <c r="D45" s="10">
        <v>0.88524590163934402</v>
      </c>
      <c r="E45" s="11">
        <v>1</v>
      </c>
      <c r="F45" s="10">
        <v>2.27272727272727E-2</v>
      </c>
      <c r="G45" s="10">
        <v>2.27272727272727E-2</v>
      </c>
      <c r="H45" s="11">
        <v>1</v>
      </c>
      <c r="I45" s="10">
        <v>0.97727272727272696</v>
      </c>
      <c r="J45" s="11">
        <v>43</v>
      </c>
      <c r="K45" s="10">
        <v>0.19201030927835</v>
      </c>
      <c r="L45" s="11" t="s">
        <v>48</v>
      </c>
      <c r="M45" s="11">
        <v>40</v>
      </c>
      <c r="N45" s="10">
        <v>0.90909090909090895</v>
      </c>
      <c r="O45" s="11" t="b">
        <v>0</v>
      </c>
      <c r="P45" s="11">
        <v>0</v>
      </c>
      <c r="Q45" s="11">
        <v>0</v>
      </c>
      <c r="R45" s="10">
        <v>0</v>
      </c>
      <c r="S45" s="10">
        <v>0</v>
      </c>
      <c r="T45" s="12" t="s">
        <v>32</v>
      </c>
      <c r="U45" s="12" t="s">
        <v>33</v>
      </c>
      <c r="V45" s="11" t="s">
        <v>65</v>
      </c>
      <c r="W45" s="11" t="s">
        <v>84</v>
      </c>
      <c r="X45" s="11" t="s">
        <v>66</v>
      </c>
      <c r="Y45" s="11" t="s">
        <v>34</v>
      </c>
      <c r="Z45" s="11" t="s">
        <v>36</v>
      </c>
      <c r="AA45" s="11" t="b">
        <v>1</v>
      </c>
      <c r="AB45" s="47" t="s">
        <v>37</v>
      </c>
      <c r="AC45" s="48" t="s">
        <v>67</v>
      </c>
      <c r="AD45" s="49" t="s">
        <v>91</v>
      </c>
      <c r="AE45" s="40" t="b">
        <v>1</v>
      </c>
      <c r="AF45" s="41"/>
    </row>
    <row r="46" spans="2:32" x14ac:dyDescent="0.2">
      <c r="B46" s="3">
        <v>0</v>
      </c>
      <c r="C46" s="4">
        <v>0</v>
      </c>
      <c r="D46" s="5">
        <v>0.62962962962962898</v>
      </c>
      <c r="E46" s="6">
        <v>1</v>
      </c>
      <c r="F46" s="5">
        <v>4.7619047619047603E-2</v>
      </c>
      <c r="G46" s="5">
        <v>4.7619047619047603E-2</v>
      </c>
      <c r="H46" s="6">
        <v>1</v>
      </c>
      <c r="I46" s="5">
        <v>0.952380952380952</v>
      </c>
      <c r="J46" s="6">
        <v>20</v>
      </c>
      <c r="K46" s="5">
        <v>0.42241379310344801</v>
      </c>
      <c r="L46" s="6" t="s">
        <v>40</v>
      </c>
      <c r="M46" s="6">
        <v>10</v>
      </c>
      <c r="N46" s="5">
        <v>0.476190476190476</v>
      </c>
      <c r="O46" s="6" t="b">
        <v>1</v>
      </c>
      <c r="P46" s="6">
        <v>0</v>
      </c>
      <c r="Q46" s="6">
        <v>0</v>
      </c>
      <c r="R46" s="5">
        <v>0</v>
      </c>
      <c r="S46" s="5">
        <v>0</v>
      </c>
      <c r="T46" s="7" t="s">
        <v>32</v>
      </c>
      <c r="U46" s="7" t="s">
        <v>83</v>
      </c>
      <c r="V46" s="6" t="s">
        <v>65</v>
      </c>
      <c r="W46" s="6" t="s">
        <v>84</v>
      </c>
      <c r="X46" s="6" t="s">
        <v>66</v>
      </c>
      <c r="Y46" s="6" t="s">
        <v>34</v>
      </c>
      <c r="Z46" s="6" t="s">
        <v>36</v>
      </c>
      <c r="AA46" s="6" t="b">
        <v>1</v>
      </c>
      <c r="AB46" s="37" t="s">
        <v>37</v>
      </c>
      <c r="AC46" s="38" t="s">
        <v>67</v>
      </c>
      <c r="AD46" s="39" t="s">
        <v>92</v>
      </c>
      <c r="AE46" s="40" t="b">
        <v>1</v>
      </c>
      <c r="AF46" s="41"/>
    </row>
    <row r="47" spans="2:32" x14ac:dyDescent="0.2">
      <c r="B47" s="3">
        <v>0</v>
      </c>
      <c r="C47" s="4">
        <v>0</v>
      </c>
      <c r="D47" s="5">
        <v>0.69230769230769196</v>
      </c>
      <c r="E47" s="6">
        <v>1</v>
      </c>
      <c r="F47" s="5">
        <v>2.3809523809523801E-2</v>
      </c>
      <c r="G47" s="5">
        <v>2.3809523809523801E-2</v>
      </c>
      <c r="H47" s="6">
        <v>1</v>
      </c>
      <c r="I47" s="5">
        <v>0.97619047619047605</v>
      </c>
      <c r="J47" s="6">
        <v>41</v>
      </c>
      <c r="K47" s="5">
        <v>0.45104895104895099</v>
      </c>
      <c r="L47" s="6" t="s">
        <v>40</v>
      </c>
      <c r="M47" s="6">
        <v>2</v>
      </c>
      <c r="N47" s="5">
        <v>4.7619047619047603E-2</v>
      </c>
      <c r="O47" s="6" t="b">
        <v>1</v>
      </c>
      <c r="P47" s="6">
        <v>0</v>
      </c>
      <c r="Q47" s="6">
        <v>0</v>
      </c>
      <c r="R47" s="5">
        <v>0</v>
      </c>
      <c r="S47" s="5">
        <v>0</v>
      </c>
      <c r="T47" s="7" t="s">
        <v>32</v>
      </c>
      <c r="U47" s="7" t="s">
        <v>83</v>
      </c>
      <c r="V47" s="6" t="s">
        <v>65</v>
      </c>
      <c r="W47" s="6" t="s">
        <v>84</v>
      </c>
      <c r="X47" s="6" t="s">
        <v>66</v>
      </c>
      <c r="Y47" s="6" t="s">
        <v>34</v>
      </c>
      <c r="Z47" s="6" t="s">
        <v>36</v>
      </c>
      <c r="AA47" s="6" t="b">
        <v>1</v>
      </c>
      <c r="AB47" s="37" t="s">
        <v>37</v>
      </c>
      <c r="AC47" s="38" t="s">
        <v>67</v>
      </c>
      <c r="AD47" s="39" t="s">
        <v>93</v>
      </c>
      <c r="AE47" s="40" t="b">
        <v>1</v>
      </c>
      <c r="AF47" s="41"/>
    </row>
    <row r="48" spans="2:32" x14ac:dyDescent="0.2">
      <c r="B48" s="17">
        <v>0.160714285714285</v>
      </c>
      <c r="C48" s="18">
        <v>9</v>
      </c>
      <c r="D48" s="19">
        <v>0.31578947368421001</v>
      </c>
      <c r="E48" s="20">
        <v>11</v>
      </c>
      <c r="F48" s="19">
        <v>0.19642857142857101</v>
      </c>
      <c r="G48" s="19">
        <v>3.5714285714285698E-2</v>
      </c>
      <c r="H48" s="20">
        <v>2</v>
      </c>
      <c r="I48" s="19">
        <v>0.80357142857142805</v>
      </c>
      <c r="J48" s="20">
        <v>45</v>
      </c>
      <c r="K48" s="19">
        <v>0.229007633587786</v>
      </c>
      <c r="L48" s="20" t="s">
        <v>31</v>
      </c>
      <c r="M48" s="20">
        <v>35</v>
      </c>
      <c r="N48" s="19">
        <v>0.625</v>
      </c>
      <c r="O48" s="20" t="b">
        <v>1</v>
      </c>
      <c r="P48" s="20">
        <v>0</v>
      </c>
      <c r="Q48" s="20">
        <v>1</v>
      </c>
      <c r="R48" s="19">
        <v>0</v>
      </c>
      <c r="S48" s="19">
        <v>0</v>
      </c>
      <c r="T48" s="21" t="s">
        <v>65</v>
      </c>
      <c r="U48" s="21" t="s">
        <v>83</v>
      </c>
      <c r="V48" s="20" t="s">
        <v>65</v>
      </c>
      <c r="W48" s="20" t="s">
        <v>84</v>
      </c>
      <c r="X48" s="20" t="s">
        <v>66</v>
      </c>
      <c r="Y48" s="20" t="s">
        <v>34</v>
      </c>
      <c r="Z48" s="20" t="s">
        <v>36</v>
      </c>
      <c r="AA48" s="20" t="b">
        <v>1</v>
      </c>
      <c r="AB48" s="37" t="s">
        <v>37</v>
      </c>
      <c r="AC48" s="38" t="s">
        <v>67</v>
      </c>
      <c r="AD48" s="39" t="s">
        <v>94</v>
      </c>
      <c r="AE48" s="40" t="b">
        <v>1</v>
      </c>
      <c r="AF48" s="41"/>
    </row>
    <row r="49" spans="2:32" x14ac:dyDescent="0.2">
      <c r="B49" s="17">
        <v>0.15094339622641501</v>
      </c>
      <c r="C49" s="18">
        <v>8</v>
      </c>
      <c r="D49" s="19">
        <v>0.78431372549019596</v>
      </c>
      <c r="E49" s="20">
        <v>9</v>
      </c>
      <c r="F49" s="19">
        <v>0.169811320754716</v>
      </c>
      <c r="G49" s="19">
        <v>1.8867924528301799E-2</v>
      </c>
      <c r="H49" s="20">
        <v>1</v>
      </c>
      <c r="I49" s="19">
        <v>0.83018867924528295</v>
      </c>
      <c r="J49" s="20">
        <v>44</v>
      </c>
      <c r="K49" s="19">
        <v>0.35459004905395902</v>
      </c>
      <c r="L49" s="20" t="s">
        <v>31</v>
      </c>
      <c r="M49" s="20">
        <v>10</v>
      </c>
      <c r="N49" s="19">
        <v>0.18867924528301799</v>
      </c>
      <c r="O49" s="20" t="b">
        <v>1</v>
      </c>
      <c r="P49" s="20">
        <v>0</v>
      </c>
      <c r="Q49" s="20">
        <v>0</v>
      </c>
      <c r="R49" s="19">
        <v>0</v>
      </c>
      <c r="S49" s="19">
        <v>0</v>
      </c>
      <c r="T49" s="21" t="s">
        <v>65</v>
      </c>
      <c r="U49" s="21" t="s">
        <v>33</v>
      </c>
      <c r="V49" s="20" t="s">
        <v>65</v>
      </c>
      <c r="W49" s="20" t="s">
        <v>84</v>
      </c>
      <c r="X49" s="20" t="s">
        <v>66</v>
      </c>
      <c r="Y49" s="20" t="s">
        <v>34</v>
      </c>
      <c r="Z49" s="20" t="s">
        <v>36</v>
      </c>
      <c r="AA49" s="20" t="b">
        <v>1</v>
      </c>
      <c r="AB49" s="37" t="s">
        <v>37</v>
      </c>
      <c r="AC49" s="38" t="s">
        <v>67</v>
      </c>
      <c r="AD49" s="39" t="s">
        <v>95</v>
      </c>
      <c r="AE49" s="40" t="b">
        <v>1</v>
      </c>
      <c r="AF49" s="41"/>
    </row>
    <row r="50" spans="2:32" x14ac:dyDescent="0.2">
      <c r="B50" s="42">
        <v>0.11111111111111099</v>
      </c>
      <c r="C50" s="43">
        <v>4</v>
      </c>
      <c r="D50" s="44">
        <v>0.64500000000000002</v>
      </c>
      <c r="E50" s="45">
        <v>5</v>
      </c>
      <c r="F50" s="44">
        <v>0.13888888888888801</v>
      </c>
      <c r="G50" s="44">
        <v>2.77777777777777E-2</v>
      </c>
      <c r="H50" s="45">
        <v>1</v>
      </c>
      <c r="I50" s="44">
        <v>0.86111111111111105</v>
      </c>
      <c r="J50" s="45">
        <v>31</v>
      </c>
      <c r="K50" s="44">
        <v>0.116840915512856</v>
      </c>
      <c r="L50" s="45" t="s">
        <v>48</v>
      </c>
      <c r="M50" s="45">
        <v>6</v>
      </c>
      <c r="N50" s="44">
        <v>0.16666666666666599</v>
      </c>
      <c r="O50" s="45" t="b">
        <v>1</v>
      </c>
      <c r="P50" s="45">
        <v>0</v>
      </c>
      <c r="Q50" s="45">
        <v>0</v>
      </c>
      <c r="R50" s="44">
        <v>0</v>
      </c>
      <c r="S50" s="44">
        <v>0</v>
      </c>
      <c r="T50" s="46" t="s">
        <v>65</v>
      </c>
      <c r="U50" s="46" t="s">
        <v>83</v>
      </c>
      <c r="V50" s="45" t="s">
        <v>65</v>
      </c>
      <c r="W50" s="45" t="s">
        <v>84</v>
      </c>
      <c r="X50" s="45" t="s">
        <v>66</v>
      </c>
      <c r="Y50" s="45" t="s">
        <v>34</v>
      </c>
      <c r="Z50" s="45" t="s">
        <v>36</v>
      </c>
      <c r="AA50" s="45" t="b">
        <v>1</v>
      </c>
      <c r="AB50" s="37" t="s">
        <v>37</v>
      </c>
      <c r="AC50" s="38" t="s">
        <v>67</v>
      </c>
      <c r="AD50" s="39" t="s">
        <v>96</v>
      </c>
      <c r="AE50" s="40" t="b">
        <v>1</v>
      </c>
      <c r="AF50" s="41"/>
    </row>
    <row r="51" spans="2:32" x14ac:dyDescent="0.2">
      <c r="B51" s="8">
        <v>0.14583333333333301</v>
      </c>
      <c r="C51" s="9">
        <v>7</v>
      </c>
      <c r="D51" s="10">
        <v>0.62790697674418605</v>
      </c>
      <c r="E51" s="11">
        <v>8</v>
      </c>
      <c r="F51" s="10">
        <v>0.16666666666666599</v>
      </c>
      <c r="G51" s="10">
        <v>2.0833333333333301E-2</v>
      </c>
      <c r="H51" s="11">
        <v>1</v>
      </c>
      <c r="I51" s="10">
        <v>0.83333333333333304</v>
      </c>
      <c r="J51" s="11">
        <v>40</v>
      </c>
      <c r="K51" s="10">
        <v>2.75423728813559E-2</v>
      </c>
      <c r="L51" s="11" t="s">
        <v>48</v>
      </c>
      <c r="M51" s="11">
        <v>47</v>
      </c>
      <c r="N51" s="10">
        <v>0.97916666666666596</v>
      </c>
      <c r="O51" s="11" t="b">
        <v>0</v>
      </c>
      <c r="P51" s="11">
        <v>0</v>
      </c>
      <c r="Q51" s="11">
        <v>0</v>
      </c>
      <c r="R51" s="10">
        <v>0</v>
      </c>
      <c r="S51" s="10">
        <v>0</v>
      </c>
      <c r="T51" s="12" t="s">
        <v>65</v>
      </c>
      <c r="U51" s="12" t="s">
        <v>83</v>
      </c>
      <c r="V51" s="11" t="s">
        <v>65</v>
      </c>
      <c r="W51" s="11" t="s">
        <v>84</v>
      </c>
      <c r="X51" s="11" t="s">
        <v>66</v>
      </c>
      <c r="Y51" s="11" t="s">
        <v>34</v>
      </c>
      <c r="Z51" s="11" t="s">
        <v>36</v>
      </c>
      <c r="AA51" s="11" t="b">
        <v>1</v>
      </c>
      <c r="AB51" s="37" t="s">
        <v>37</v>
      </c>
      <c r="AC51" s="38" t="s">
        <v>67</v>
      </c>
      <c r="AD51" s="39" t="s">
        <v>97</v>
      </c>
      <c r="AE51" s="40" t="b">
        <v>1</v>
      </c>
      <c r="AF51" s="41"/>
    </row>
    <row r="52" spans="2:32" x14ac:dyDescent="0.2">
      <c r="B52" s="3">
        <v>3.4883720930232502E-2</v>
      </c>
      <c r="C52" s="4">
        <v>3</v>
      </c>
      <c r="D52" s="5">
        <v>0.88888888888888795</v>
      </c>
      <c r="E52" s="6">
        <v>10</v>
      </c>
      <c r="F52" s="5">
        <v>0.116279069767441</v>
      </c>
      <c r="G52" s="5">
        <v>8.1395348837209294E-2</v>
      </c>
      <c r="H52" s="6">
        <v>7</v>
      </c>
      <c r="I52" s="5">
        <v>0.88372093023255804</v>
      </c>
      <c r="J52" s="6">
        <v>76</v>
      </c>
      <c r="K52" s="5">
        <v>5.7062675397567798E-2</v>
      </c>
      <c r="L52" s="6" t="s">
        <v>48</v>
      </c>
      <c r="M52" s="6">
        <v>72</v>
      </c>
      <c r="N52" s="5">
        <v>0.837209302325581</v>
      </c>
      <c r="O52" s="6" t="b">
        <v>0</v>
      </c>
      <c r="P52" s="6">
        <v>0</v>
      </c>
      <c r="Q52" s="6">
        <v>6</v>
      </c>
      <c r="R52" s="5">
        <v>0</v>
      </c>
      <c r="S52" s="5">
        <v>0</v>
      </c>
      <c r="T52" s="7" t="s">
        <v>65</v>
      </c>
      <c r="U52" s="7" t="s">
        <v>33</v>
      </c>
      <c r="V52" s="6" t="s">
        <v>65</v>
      </c>
      <c r="W52" s="6" t="s">
        <v>84</v>
      </c>
      <c r="X52" s="6" t="s">
        <v>66</v>
      </c>
      <c r="Y52" s="6" t="s">
        <v>34</v>
      </c>
      <c r="Z52" s="6" t="s">
        <v>36</v>
      </c>
      <c r="AA52" s="6" t="b">
        <v>1</v>
      </c>
      <c r="AB52" s="37" t="s">
        <v>37</v>
      </c>
      <c r="AC52" s="38" t="s">
        <v>67</v>
      </c>
      <c r="AD52" s="39" t="s">
        <v>98</v>
      </c>
      <c r="AE52" s="40" t="b">
        <v>1</v>
      </c>
      <c r="AF52" s="41"/>
    </row>
    <row r="53" spans="2:32" x14ac:dyDescent="0.2">
      <c r="B53" s="17">
        <v>0.1</v>
      </c>
      <c r="C53" s="18">
        <v>4</v>
      </c>
      <c r="D53" s="19">
        <v>0.58974358974358898</v>
      </c>
      <c r="E53" s="20">
        <v>5</v>
      </c>
      <c r="F53" s="19">
        <v>0.125</v>
      </c>
      <c r="G53" s="19">
        <v>2.4999999999999901E-2</v>
      </c>
      <c r="H53" s="20">
        <v>1</v>
      </c>
      <c r="I53" s="19">
        <v>0.875</v>
      </c>
      <c r="J53" s="20">
        <v>35</v>
      </c>
      <c r="K53" s="19">
        <v>8.6007702182284901E-2</v>
      </c>
      <c r="L53" s="20" t="s">
        <v>48</v>
      </c>
      <c r="M53" s="20">
        <v>9</v>
      </c>
      <c r="N53" s="19">
        <v>0.22500000000000001</v>
      </c>
      <c r="O53" s="20" t="b">
        <v>1</v>
      </c>
      <c r="P53" s="20">
        <v>0</v>
      </c>
      <c r="Q53" s="20">
        <v>0</v>
      </c>
      <c r="R53" s="19">
        <v>0</v>
      </c>
      <c r="S53" s="19">
        <v>0</v>
      </c>
      <c r="T53" s="21" t="s">
        <v>65</v>
      </c>
      <c r="U53" s="21" t="s">
        <v>83</v>
      </c>
      <c r="V53" s="20" t="s">
        <v>65</v>
      </c>
      <c r="W53" s="20" t="s">
        <v>84</v>
      </c>
      <c r="X53" s="20" t="s">
        <v>66</v>
      </c>
      <c r="Y53" s="20" t="s">
        <v>34</v>
      </c>
      <c r="Z53" s="20" t="s">
        <v>36</v>
      </c>
      <c r="AA53" s="20" t="b">
        <v>1</v>
      </c>
      <c r="AB53" s="37" t="s">
        <v>37</v>
      </c>
      <c r="AC53" s="38" t="s">
        <v>67</v>
      </c>
      <c r="AD53" s="39" t="s">
        <v>99</v>
      </c>
      <c r="AE53" s="40" t="b">
        <v>1</v>
      </c>
      <c r="AF53" s="41"/>
    </row>
    <row r="54" spans="2:32" x14ac:dyDescent="0.2">
      <c r="B54" s="42">
        <v>0.17894736842105199</v>
      </c>
      <c r="C54" s="43">
        <v>17</v>
      </c>
      <c r="D54" s="44">
        <v>0.31318681318681302</v>
      </c>
      <c r="E54" s="45">
        <v>21</v>
      </c>
      <c r="F54" s="44">
        <v>0.221052631578947</v>
      </c>
      <c r="G54" s="44">
        <v>4.2105263157894701E-2</v>
      </c>
      <c r="H54" s="45">
        <v>4</v>
      </c>
      <c r="I54" s="44">
        <v>0.77894736842105206</v>
      </c>
      <c r="J54" s="45">
        <v>74</v>
      </c>
      <c r="K54" s="44">
        <v>4.2310167310167297E-2</v>
      </c>
      <c r="L54" s="45" t="s">
        <v>48</v>
      </c>
      <c r="M54" s="45">
        <v>58</v>
      </c>
      <c r="N54" s="44">
        <v>0.61052631578947303</v>
      </c>
      <c r="O54" s="45" t="b">
        <v>1</v>
      </c>
      <c r="P54" s="45">
        <v>1</v>
      </c>
      <c r="Q54" s="45">
        <v>2</v>
      </c>
      <c r="R54" s="44">
        <v>0.33333333333333298</v>
      </c>
      <c r="S54" s="44">
        <v>1.0526315789473601E-2</v>
      </c>
      <c r="T54" s="46" t="s">
        <v>65</v>
      </c>
      <c r="U54" s="46" t="s">
        <v>83</v>
      </c>
      <c r="V54" s="45" t="s">
        <v>65</v>
      </c>
      <c r="W54" s="45" t="s">
        <v>84</v>
      </c>
      <c r="X54" s="45" t="s">
        <v>66</v>
      </c>
      <c r="Y54" s="45" t="s">
        <v>83</v>
      </c>
      <c r="Z54" s="45" t="s">
        <v>100</v>
      </c>
      <c r="AA54" s="45" t="b">
        <v>1</v>
      </c>
      <c r="AB54" s="37" t="s">
        <v>37</v>
      </c>
      <c r="AC54" s="38" t="s">
        <v>67</v>
      </c>
      <c r="AD54" s="39" t="s">
        <v>101</v>
      </c>
      <c r="AE54" s="40" t="b">
        <v>1</v>
      </c>
      <c r="AF54" s="41"/>
    </row>
    <row r="55" spans="2:32" x14ac:dyDescent="0.2">
      <c r="B55" s="8">
        <v>0.169811320754716</v>
      </c>
      <c r="C55" s="9">
        <v>9</v>
      </c>
      <c r="D55" s="10">
        <v>0.57446808510638303</v>
      </c>
      <c r="E55" s="11">
        <v>11</v>
      </c>
      <c r="F55" s="10">
        <v>0.20754716981131999</v>
      </c>
      <c r="G55" s="10">
        <v>3.7735849056603703E-2</v>
      </c>
      <c r="H55" s="11">
        <v>2</v>
      </c>
      <c r="I55" s="10">
        <v>0.79245283018867896</v>
      </c>
      <c r="J55" s="11">
        <v>42</v>
      </c>
      <c r="K55" s="10">
        <v>7.0298769771528899E-3</v>
      </c>
      <c r="L55" s="11" t="s">
        <v>48</v>
      </c>
      <c r="M55" s="11">
        <v>18</v>
      </c>
      <c r="N55" s="10">
        <v>0.339622641509433</v>
      </c>
      <c r="O55" s="11" t="b">
        <v>1</v>
      </c>
      <c r="P55" s="11">
        <v>1</v>
      </c>
      <c r="Q55" s="11">
        <v>0</v>
      </c>
      <c r="R55" s="10">
        <v>1</v>
      </c>
      <c r="S55" s="10">
        <v>1.8867924528301799E-2</v>
      </c>
      <c r="T55" s="12" t="s">
        <v>65</v>
      </c>
      <c r="U55" s="12" t="s">
        <v>83</v>
      </c>
      <c r="V55" s="11" t="s">
        <v>65</v>
      </c>
      <c r="W55" s="11" t="s">
        <v>84</v>
      </c>
      <c r="X55" s="11" t="s">
        <v>66</v>
      </c>
      <c r="Y55" s="11" t="s">
        <v>102</v>
      </c>
      <c r="Z55" s="11" t="s">
        <v>100</v>
      </c>
      <c r="AA55" s="11" t="b">
        <v>1</v>
      </c>
      <c r="AB55" s="37" t="s">
        <v>37</v>
      </c>
      <c r="AC55" s="38" t="s">
        <v>67</v>
      </c>
      <c r="AD55" s="39" t="s">
        <v>103</v>
      </c>
      <c r="AE55" s="40" t="b">
        <v>1</v>
      </c>
      <c r="AF55" s="41"/>
    </row>
    <row r="56" spans="2:32" x14ac:dyDescent="0.2">
      <c r="B56" s="22">
        <v>4.6511627906976702E-2</v>
      </c>
      <c r="C56" s="23">
        <v>2</v>
      </c>
      <c r="D56" s="24">
        <v>0.76016499705362395</v>
      </c>
      <c r="E56" s="25">
        <v>4</v>
      </c>
      <c r="F56" s="24">
        <v>9.3023255813953404E-2</v>
      </c>
      <c r="G56" s="24">
        <v>4.6511627906976702E-2</v>
      </c>
      <c r="H56" s="25">
        <v>2</v>
      </c>
      <c r="I56" s="24">
        <v>0.90697674418604601</v>
      </c>
      <c r="J56" s="25">
        <v>39</v>
      </c>
      <c r="K56" s="24">
        <v>3.5832814768720099E-2</v>
      </c>
      <c r="L56" s="25" t="s">
        <v>48</v>
      </c>
      <c r="M56" s="25">
        <v>22</v>
      </c>
      <c r="N56" s="24">
        <v>0.51162790697674398</v>
      </c>
      <c r="O56" s="25" t="b">
        <v>1</v>
      </c>
      <c r="P56" s="25">
        <v>1</v>
      </c>
      <c r="Q56" s="25">
        <v>0</v>
      </c>
      <c r="R56" s="24">
        <v>1</v>
      </c>
      <c r="S56" s="24">
        <v>2.3255813953488299E-2</v>
      </c>
      <c r="T56" s="26" t="s">
        <v>65</v>
      </c>
      <c r="U56" s="26" t="s">
        <v>33</v>
      </c>
      <c r="V56" s="25" t="s">
        <v>65</v>
      </c>
      <c r="W56" s="25" t="s">
        <v>84</v>
      </c>
      <c r="X56" s="25" t="s">
        <v>66</v>
      </c>
      <c r="Y56" s="25" t="s">
        <v>102</v>
      </c>
      <c r="Z56" s="25" t="s">
        <v>100</v>
      </c>
      <c r="AA56" s="25" t="b">
        <v>1</v>
      </c>
      <c r="AB56" s="37" t="s">
        <v>37</v>
      </c>
      <c r="AC56" s="38" t="s">
        <v>67</v>
      </c>
      <c r="AD56" s="39" t="s">
        <v>104</v>
      </c>
      <c r="AE56" s="40" t="b">
        <v>1</v>
      </c>
      <c r="AF56" s="41"/>
    </row>
    <row r="57" spans="2:32" x14ac:dyDescent="0.2">
      <c r="B57" s="3">
        <v>0</v>
      </c>
      <c r="C57" s="4">
        <v>0</v>
      </c>
      <c r="D57" s="5">
        <v>0.88636363636363602</v>
      </c>
      <c r="E57" s="6">
        <v>6</v>
      </c>
      <c r="F57" s="5">
        <v>0.1875</v>
      </c>
      <c r="G57" s="5">
        <v>0.1875</v>
      </c>
      <c r="H57" s="6">
        <v>6</v>
      </c>
      <c r="I57" s="5">
        <v>0.8125</v>
      </c>
      <c r="J57" s="6">
        <v>26</v>
      </c>
      <c r="K57" s="5">
        <v>0.23050847457627099</v>
      </c>
      <c r="L57" s="6" t="s">
        <v>31</v>
      </c>
      <c r="M57" s="6">
        <v>28</v>
      </c>
      <c r="N57" s="5">
        <v>0.875</v>
      </c>
      <c r="O57" s="6" t="b">
        <v>0</v>
      </c>
      <c r="P57" s="6">
        <v>0</v>
      </c>
      <c r="Q57" s="6">
        <v>5</v>
      </c>
      <c r="R57" s="5">
        <v>0</v>
      </c>
      <c r="S57" s="5">
        <v>0</v>
      </c>
      <c r="T57" s="7" t="s">
        <v>32</v>
      </c>
      <c r="U57" s="7" t="s">
        <v>33</v>
      </c>
      <c r="V57" s="6" t="s">
        <v>65</v>
      </c>
      <c r="W57" s="6" t="s">
        <v>83</v>
      </c>
      <c r="X57" s="6" t="s">
        <v>66</v>
      </c>
      <c r="Y57" s="6" t="s">
        <v>34</v>
      </c>
      <c r="Z57" s="6" t="s">
        <v>36</v>
      </c>
      <c r="AA57" s="6" t="b">
        <v>0</v>
      </c>
      <c r="AB57" s="37" t="s">
        <v>37</v>
      </c>
      <c r="AC57" s="38" t="s">
        <v>67</v>
      </c>
      <c r="AD57" s="39" t="s">
        <v>105</v>
      </c>
      <c r="AE57" s="40" t="b">
        <v>1</v>
      </c>
      <c r="AF57" s="41"/>
    </row>
    <row r="58" spans="2:32" x14ac:dyDescent="0.2">
      <c r="B58" s="3">
        <v>0</v>
      </c>
      <c r="C58" s="4">
        <v>0</v>
      </c>
      <c r="D58" s="5">
        <v>0.72727272727272696</v>
      </c>
      <c r="E58" s="6">
        <v>13</v>
      </c>
      <c r="F58" s="5">
        <v>0.19696969696969599</v>
      </c>
      <c r="G58" s="5">
        <v>0.19696969696969599</v>
      </c>
      <c r="H58" s="6">
        <v>13</v>
      </c>
      <c r="I58" s="5">
        <v>0.80303030303030298</v>
      </c>
      <c r="J58" s="6">
        <v>53</v>
      </c>
      <c r="K58" s="5">
        <v>2.0176356299506801E-2</v>
      </c>
      <c r="L58" s="6" t="s">
        <v>48</v>
      </c>
      <c r="M58" s="6">
        <v>54</v>
      </c>
      <c r="N58" s="5">
        <v>0.81818181818181801</v>
      </c>
      <c r="O58" s="6" t="b">
        <v>0</v>
      </c>
      <c r="P58" s="6">
        <v>0</v>
      </c>
      <c r="Q58" s="6">
        <v>12</v>
      </c>
      <c r="R58" s="5">
        <v>0</v>
      </c>
      <c r="S58" s="5">
        <v>0</v>
      </c>
      <c r="T58" s="7" t="s">
        <v>32</v>
      </c>
      <c r="U58" s="7" t="s">
        <v>83</v>
      </c>
      <c r="V58" s="6" t="s">
        <v>65</v>
      </c>
      <c r="W58" s="6" t="s">
        <v>83</v>
      </c>
      <c r="X58" s="6" t="s">
        <v>66</v>
      </c>
      <c r="Y58" s="6" t="s">
        <v>34</v>
      </c>
      <c r="Z58" s="6" t="s">
        <v>36</v>
      </c>
      <c r="AA58" s="6" t="b">
        <v>0</v>
      </c>
      <c r="AB58" s="37" t="s">
        <v>37</v>
      </c>
      <c r="AC58" s="38" t="s">
        <v>67</v>
      </c>
      <c r="AD58" s="39" t="s">
        <v>106</v>
      </c>
      <c r="AE58" s="40" t="b">
        <v>1</v>
      </c>
      <c r="AF58" s="41"/>
    </row>
    <row r="59" spans="2:32" x14ac:dyDescent="0.2">
      <c r="B59" s="17">
        <v>0</v>
      </c>
      <c r="C59" s="18">
        <v>0</v>
      </c>
      <c r="D59" s="19">
        <v>0.38</v>
      </c>
      <c r="E59" s="20">
        <v>4</v>
      </c>
      <c r="F59" s="19">
        <v>0.19047619047618999</v>
      </c>
      <c r="G59" s="19">
        <v>0.19047619047618999</v>
      </c>
      <c r="H59" s="20">
        <v>4</v>
      </c>
      <c r="I59" s="19">
        <v>0.80952380952380898</v>
      </c>
      <c r="J59" s="20">
        <v>17</v>
      </c>
      <c r="K59" s="19">
        <v>5.0847457627118599E-2</v>
      </c>
      <c r="L59" s="20" t="s">
        <v>48</v>
      </c>
      <c r="M59" s="20">
        <v>14</v>
      </c>
      <c r="N59" s="19">
        <v>0.66666666666666596</v>
      </c>
      <c r="O59" s="20" t="b">
        <v>1</v>
      </c>
      <c r="P59" s="20">
        <v>1</v>
      </c>
      <c r="Q59" s="20">
        <v>2</v>
      </c>
      <c r="R59" s="19">
        <v>0.33333333333333298</v>
      </c>
      <c r="S59" s="19">
        <v>4.7619047619047603E-2</v>
      </c>
      <c r="T59" s="21" t="s">
        <v>32</v>
      </c>
      <c r="U59" s="21" t="s">
        <v>83</v>
      </c>
      <c r="V59" s="20" t="s">
        <v>65</v>
      </c>
      <c r="W59" s="20" t="s">
        <v>83</v>
      </c>
      <c r="X59" s="20" t="s">
        <v>66</v>
      </c>
      <c r="Y59" s="20" t="s">
        <v>83</v>
      </c>
      <c r="Z59" s="20" t="s">
        <v>100</v>
      </c>
      <c r="AA59" s="20" t="b">
        <v>0</v>
      </c>
      <c r="AB59" s="37" t="s">
        <v>37</v>
      </c>
      <c r="AC59" s="38" t="s">
        <v>67</v>
      </c>
      <c r="AD59" s="39" t="s">
        <v>107</v>
      </c>
      <c r="AE59" s="40" t="b">
        <v>1</v>
      </c>
      <c r="AF59" s="41"/>
    </row>
    <row r="60" spans="2:32" x14ac:dyDescent="0.2">
      <c r="B60" s="42">
        <v>0</v>
      </c>
      <c r="C60" s="43">
        <v>0</v>
      </c>
      <c r="D60" s="44">
        <v>1.7361111111111101E-2</v>
      </c>
      <c r="E60" s="45">
        <v>9</v>
      </c>
      <c r="F60" s="44">
        <v>0.152542372881355</v>
      </c>
      <c r="G60" s="44">
        <v>0.152542372881355</v>
      </c>
      <c r="H60" s="45">
        <v>9</v>
      </c>
      <c r="I60" s="44">
        <v>0.84745762711864403</v>
      </c>
      <c r="J60" s="45">
        <v>50</v>
      </c>
      <c r="K60" s="44">
        <v>5.5445544554455398E-2</v>
      </c>
      <c r="L60" s="45" t="s">
        <v>48</v>
      </c>
      <c r="M60" s="45">
        <v>49</v>
      </c>
      <c r="N60" s="44">
        <v>0.83050847457627097</v>
      </c>
      <c r="O60" s="45" t="b">
        <v>0</v>
      </c>
      <c r="P60" s="45">
        <v>1</v>
      </c>
      <c r="Q60" s="45">
        <v>7</v>
      </c>
      <c r="R60" s="44">
        <v>0.125</v>
      </c>
      <c r="S60" s="44">
        <v>1.6949152542372801E-2</v>
      </c>
      <c r="T60" s="46" t="s">
        <v>32</v>
      </c>
      <c r="U60" s="46" t="s">
        <v>88</v>
      </c>
      <c r="V60" s="45" t="s">
        <v>65</v>
      </c>
      <c r="W60" s="45" t="s">
        <v>83</v>
      </c>
      <c r="X60" s="45" t="s">
        <v>66</v>
      </c>
      <c r="Y60" s="45" t="s">
        <v>108</v>
      </c>
      <c r="Z60" s="45" t="s">
        <v>100</v>
      </c>
      <c r="AA60" s="45" t="b">
        <v>0</v>
      </c>
      <c r="AB60" s="37" t="s">
        <v>37</v>
      </c>
      <c r="AC60" s="38" t="s">
        <v>67</v>
      </c>
      <c r="AD60" s="39" t="s">
        <v>109</v>
      </c>
      <c r="AE60" s="40" t="b">
        <v>1</v>
      </c>
      <c r="AF60" s="41"/>
    </row>
    <row r="61" spans="2:32" x14ac:dyDescent="0.2">
      <c r="B61" s="42">
        <v>0</v>
      </c>
      <c r="C61" s="43">
        <v>0</v>
      </c>
      <c r="D61" s="44">
        <v>0.490566037735849</v>
      </c>
      <c r="E61" s="45">
        <v>6</v>
      </c>
      <c r="F61" s="44">
        <v>0.15</v>
      </c>
      <c r="G61" s="44">
        <v>0.15</v>
      </c>
      <c r="H61" s="45">
        <v>6</v>
      </c>
      <c r="I61" s="44">
        <v>0.85</v>
      </c>
      <c r="J61" s="45">
        <v>34</v>
      </c>
      <c r="K61" s="44">
        <v>8.4942084942084897E-2</v>
      </c>
      <c r="L61" s="45" t="s">
        <v>48</v>
      </c>
      <c r="M61" s="45">
        <v>27</v>
      </c>
      <c r="N61" s="44">
        <v>0.67500000000000004</v>
      </c>
      <c r="O61" s="45" t="b">
        <v>1</v>
      </c>
      <c r="P61" s="45">
        <v>1</v>
      </c>
      <c r="Q61" s="45">
        <v>4</v>
      </c>
      <c r="R61" s="44">
        <v>0.2</v>
      </c>
      <c r="S61" s="44">
        <v>2.5000000000000001E-2</v>
      </c>
      <c r="T61" s="46" t="s">
        <v>32</v>
      </c>
      <c r="U61" s="46" t="s">
        <v>83</v>
      </c>
      <c r="V61" s="45" t="s">
        <v>65</v>
      </c>
      <c r="W61" s="45" t="s">
        <v>83</v>
      </c>
      <c r="X61" s="45" t="s">
        <v>66</v>
      </c>
      <c r="Y61" s="45" t="s">
        <v>108</v>
      </c>
      <c r="Z61" s="45" t="s">
        <v>100</v>
      </c>
      <c r="AA61" s="45" t="b">
        <v>0</v>
      </c>
      <c r="AB61" s="37" t="s">
        <v>37</v>
      </c>
      <c r="AC61" s="38" t="s">
        <v>67</v>
      </c>
      <c r="AD61" s="39" t="s">
        <v>110</v>
      </c>
      <c r="AE61" s="40" t="b">
        <v>1</v>
      </c>
      <c r="AF61" s="41"/>
    </row>
    <row r="62" spans="2:32" x14ac:dyDescent="0.2">
      <c r="B62" s="42">
        <v>0</v>
      </c>
      <c r="C62" s="43">
        <v>0</v>
      </c>
      <c r="D62" s="44">
        <v>8.2949308755760301E-2</v>
      </c>
      <c r="E62" s="45">
        <v>11</v>
      </c>
      <c r="F62" s="44">
        <v>0.25</v>
      </c>
      <c r="G62" s="44">
        <v>0.25</v>
      </c>
      <c r="H62" s="45">
        <v>11</v>
      </c>
      <c r="I62" s="44">
        <v>0.75</v>
      </c>
      <c r="J62" s="45">
        <v>33</v>
      </c>
      <c r="K62" s="44">
        <v>0.21052631578947301</v>
      </c>
      <c r="L62" s="45" t="s">
        <v>31</v>
      </c>
      <c r="M62" s="45">
        <v>17</v>
      </c>
      <c r="N62" s="44">
        <v>0.38636363636363602</v>
      </c>
      <c r="O62" s="45" t="b">
        <v>1</v>
      </c>
      <c r="P62" s="45">
        <v>2</v>
      </c>
      <c r="Q62" s="45">
        <v>8</v>
      </c>
      <c r="R62" s="44">
        <v>0.2</v>
      </c>
      <c r="S62" s="44">
        <v>4.54545454545454E-2</v>
      </c>
      <c r="T62" s="46" t="s">
        <v>32</v>
      </c>
      <c r="U62" s="46" t="s">
        <v>88</v>
      </c>
      <c r="V62" s="45" t="s">
        <v>65</v>
      </c>
      <c r="W62" s="45" t="s">
        <v>83</v>
      </c>
      <c r="X62" s="45" t="s">
        <v>83</v>
      </c>
      <c r="Y62" s="45" t="s">
        <v>108</v>
      </c>
      <c r="Z62" s="45" t="s">
        <v>100</v>
      </c>
      <c r="AA62" s="45" t="b">
        <v>0</v>
      </c>
      <c r="AB62" s="37" t="s">
        <v>37</v>
      </c>
      <c r="AC62" s="38" t="s">
        <v>67</v>
      </c>
      <c r="AD62" s="39" t="s">
        <v>111</v>
      </c>
      <c r="AE62" s="40" t="b">
        <v>1</v>
      </c>
      <c r="AF62" s="41"/>
    </row>
    <row r="63" spans="2:32" x14ac:dyDescent="0.2">
      <c r="B63" s="8">
        <v>0</v>
      </c>
      <c r="C63" s="9">
        <v>0</v>
      </c>
      <c r="D63" s="10">
        <v>0.20588235294117599</v>
      </c>
      <c r="E63" s="11">
        <v>6</v>
      </c>
      <c r="F63" s="10">
        <v>0.146341463414634</v>
      </c>
      <c r="G63" s="10">
        <v>0.146341463414634</v>
      </c>
      <c r="H63" s="11">
        <v>6</v>
      </c>
      <c r="I63" s="10">
        <v>0.85365853658536495</v>
      </c>
      <c r="J63" s="11">
        <v>35</v>
      </c>
      <c r="K63" s="10">
        <v>0.17536231884057901</v>
      </c>
      <c r="L63" s="11" t="s">
        <v>48</v>
      </c>
      <c r="M63" s="11">
        <v>6</v>
      </c>
      <c r="N63" s="10">
        <v>0.146341463414634</v>
      </c>
      <c r="O63" s="11" t="b">
        <v>1</v>
      </c>
      <c r="P63" s="11">
        <v>2</v>
      </c>
      <c r="Q63" s="11">
        <v>3</v>
      </c>
      <c r="R63" s="10">
        <v>0.4</v>
      </c>
      <c r="S63" s="10">
        <v>4.8780487804878002E-2</v>
      </c>
      <c r="T63" s="12" t="s">
        <v>32</v>
      </c>
      <c r="U63" s="12" t="s">
        <v>88</v>
      </c>
      <c r="V63" s="11" t="s">
        <v>65</v>
      </c>
      <c r="W63" s="11" t="s">
        <v>83</v>
      </c>
      <c r="X63" s="11" t="s">
        <v>66</v>
      </c>
      <c r="Y63" s="11" t="s">
        <v>83</v>
      </c>
      <c r="Z63" s="11" t="s">
        <v>100</v>
      </c>
      <c r="AA63" s="11" t="b">
        <v>0</v>
      </c>
      <c r="AB63" s="37" t="s">
        <v>37</v>
      </c>
      <c r="AC63" s="38" t="s">
        <v>67</v>
      </c>
      <c r="AD63" s="39" t="s">
        <v>112</v>
      </c>
      <c r="AE63" s="40" t="b">
        <v>1</v>
      </c>
      <c r="AF63" s="41"/>
    </row>
    <row r="64" spans="2:32" x14ac:dyDescent="0.2">
      <c r="B64" s="22">
        <v>0</v>
      </c>
      <c r="C64" s="23">
        <v>0</v>
      </c>
      <c r="D64" s="24">
        <v>0.28993288590603999</v>
      </c>
      <c r="E64" s="25">
        <v>6</v>
      </c>
      <c r="F64" s="24">
        <v>0.15</v>
      </c>
      <c r="G64" s="24">
        <v>0.15</v>
      </c>
      <c r="H64" s="25">
        <v>6</v>
      </c>
      <c r="I64" s="24">
        <v>0.85</v>
      </c>
      <c r="J64" s="25">
        <v>34</v>
      </c>
      <c r="K64" s="24">
        <v>0.276930525296538</v>
      </c>
      <c r="L64" s="25" t="s">
        <v>31</v>
      </c>
      <c r="M64" s="25">
        <v>20</v>
      </c>
      <c r="N64" s="24">
        <v>0.5</v>
      </c>
      <c r="O64" s="25" t="b">
        <v>1</v>
      </c>
      <c r="P64" s="25">
        <v>5</v>
      </c>
      <c r="Q64" s="25">
        <v>0</v>
      </c>
      <c r="R64" s="24">
        <v>1</v>
      </c>
      <c r="S64" s="24">
        <v>0.125</v>
      </c>
      <c r="T64" s="26" t="s">
        <v>32</v>
      </c>
      <c r="U64" s="26" t="s">
        <v>83</v>
      </c>
      <c r="V64" s="25" t="s">
        <v>65</v>
      </c>
      <c r="W64" s="25" t="s">
        <v>83</v>
      </c>
      <c r="X64" s="25" t="s">
        <v>66</v>
      </c>
      <c r="Y64" s="25" t="s">
        <v>102</v>
      </c>
      <c r="Z64" s="25" t="s">
        <v>113</v>
      </c>
      <c r="AA64" s="25" t="b">
        <v>0</v>
      </c>
      <c r="AB64" s="37" t="s">
        <v>37</v>
      </c>
      <c r="AC64" s="38" t="s">
        <v>67</v>
      </c>
      <c r="AD64" s="39" t="s">
        <v>114</v>
      </c>
      <c r="AE64" s="40" t="b">
        <v>1</v>
      </c>
      <c r="AF64" s="41"/>
    </row>
    <row r="65" spans="2:32" x14ac:dyDescent="0.2">
      <c r="B65" s="3">
        <v>2.3809523809523801E-2</v>
      </c>
      <c r="C65" s="4">
        <v>1</v>
      </c>
      <c r="D65" s="5">
        <v>0.75</v>
      </c>
      <c r="E65" s="6">
        <v>8</v>
      </c>
      <c r="F65" s="5">
        <v>0.19047619047618999</v>
      </c>
      <c r="G65" s="5">
        <v>0.16666666666666599</v>
      </c>
      <c r="H65" s="6">
        <v>7</v>
      </c>
      <c r="I65" s="5">
        <v>0.80952380952380898</v>
      </c>
      <c r="J65" s="6">
        <v>34</v>
      </c>
      <c r="K65" s="5">
        <v>0.11211573236889601</v>
      </c>
      <c r="L65" s="6" t="s">
        <v>48</v>
      </c>
      <c r="M65" s="6">
        <v>15</v>
      </c>
      <c r="N65" s="5">
        <v>0.35714285714285698</v>
      </c>
      <c r="O65" s="6" t="b">
        <v>1</v>
      </c>
      <c r="P65" s="6">
        <v>1</v>
      </c>
      <c r="Q65" s="6">
        <v>5</v>
      </c>
      <c r="R65" s="5">
        <v>0.16666666666666599</v>
      </c>
      <c r="S65" s="5">
        <v>2.3809523809523801E-2</v>
      </c>
      <c r="T65" s="7" t="s">
        <v>65</v>
      </c>
      <c r="U65" s="7" t="s">
        <v>83</v>
      </c>
      <c r="V65" s="6" t="s">
        <v>65</v>
      </c>
      <c r="W65" s="6" t="s">
        <v>83</v>
      </c>
      <c r="X65" s="6" t="s">
        <v>66</v>
      </c>
      <c r="Y65" s="6" t="s">
        <v>108</v>
      </c>
      <c r="Z65" s="6" t="s">
        <v>100</v>
      </c>
      <c r="AA65" s="6" t="b">
        <v>0</v>
      </c>
      <c r="AB65" s="37" t="s">
        <v>37</v>
      </c>
      <c r="AC65" s="38" t="s">
        <v>67</v>
      </c>
      <c r="AD65" s="39" t="s">
        <v>115</v>
      </c>
      <c r="AE65" s="40" t="b">
        <v>1</v>
      </c>
      <c r="AF65" s="41"/>
    </row>
    <row r="66" spans="2:32" x14ac:dyDescent="0.2">
      <c r="B66" s="3">
        <v>0.44444444444444398</v>
      </c>
      <c r="C66" s="4">
        <v>20</v>
      </c>
      <c r="D66" s="5">
        <v>1</v>
      </c>
      <c r="E66" s="6">
        <v>20</v>
      </c>
      <c r="F66" s="5">
        <v>0.44444444444444398</v>
      </c>
      <c r="G66" s="5">
        <v>0</v>
      </c>
      <c r="H66" s="6">
        <v>0</v>
      </c>
      <c r="I66" s="5">
        <v>0.55555555555555503</v>
      </c>
      <c r="J66" s="6">
        <v>25</v>
      </c>
      <c r="K66" s="5">
        <v>1.19631534872592E-3</v>
      </c>
      <c r="L66" s="6" t="s">
        <v>48</v>
      </c>
      <c r="M66" s="6">
        <v>45</v>
      </c>
      <c r="N66" s="5">
        <v>1</v>
      </c>
      <c r="O66" s="6" t="b">
        <v>0</v>
      </c>
      <c r="P66" s="6">
        <v>0</v>
      </c>
      <c r="Q66" s="6">
        <v>0</v>
      </c>
      <c r="R66" s="5">
        <v>0</v>
      </c>
      <c r="S66" s="5">
        <v>0</v>
      </c>
      <c r="T66" s="7" t="s">
        <v>116</v>
      </c>
      <c r="U66" s="7" t="s">
        <v>35</v>
      </c>
      <c r="V66" s="6" t="s">
        <v>116</v>
      </c>
      <c r="W66" s="6" t="s">
        <v>34</v>
      </c>
      <c r="X66" s="6" t="s">
        <v>83</v>
      </c>
      <c r="Y66" s="6" t="s">
        <v>34</v>
      </c>
      <c r="Z66" s="6" t="s">
        <v>36</v>
      </c>
      <c r="AA66" s="6" t="b">
        <v>1</v>
      </c>
      <c r="AB66" s="37" t="s">
        <v>37</v>
      </c>
      <c r="AC66" s="38" t="s">
        <v>117</v>
      </c>
      <c r="AD66" s="39" t="s">
        <v>118</v>
      </c>
      <c r="AE66" s="40" t="b">
        <v>1</v>
      </c>
      <c r="AF66" s="41"/>
    </row>
    <row r="67" spans="2:32" x14ac:dyDescent="0.2">
      <c r="B67" s="13">
        <v>0.74</v>
      </c>
      <c r="C67" s="14">
        <v>37</v>
      </c>
      <c r="D67" s="15">
        <v>1</v>
      </c>
      <c r="E67">
        <v>37</v>
      </c>
      <c r="F67" s="15">
        <v>0.74</v>
      </c>
      <c r="G67" s="15">
        <v>0</v>
      </c>
      <c r="H67">
        <v>0</v>
      </c>
      <c r="I67" s="15">
        <v>0.26</v>
      </c>
      <c r="J67">
        <v>13</v>
      </c>
      <c r="K67" s="15">
        <v>0.206801786327722</v>
      </c>
      <c r="L67" t="s">
        <v>31</v>
      </c>
      <c r="M67">
        <v>50</v>
      </c>
      <c r="N67" s="15">
        <v>1</v>
      </c>
      <c r="O67" t="b">
        <v>0</v>
      </c>
      <c r="P67">
        <v>0</v>
      </c>
      <c r="Q67">
        <v>0</v>
      </c>
      <c r="R67" s="15">
        <v>0</v>
      </c>
      <c r="S67" s="15">
        <v>0</v>
      </c>
      <c r="T67" s="16" t="s">
        <v>116</v>
      </c>
      <c r="U67" s="16" t="s">
        <v>35</v>
      </c>
      <c r="V67" t="s">
        <v>116</v>
      </c>
      <c r="W67" t="s">
        <v>34</v>
      </c>
      <c r="X67" t="s">
        <v>83</v>
      </c>
      <c r="Y67" t="s">
        <v>34</v>
      </c>
      <c r="Z67" t="s">
        <v>36</v>
      </c>
      <c r="AA67" t="b">
        <v>1</v>
      </c>
      <c r="AB67" s="37" t="s">
        <v>37</v>
      </c>
      <c r="AC67" s="38" t="s">
        <v>117</v>
      </c>
      <c r="AD67" s="39" t="s">
        <v>119</v>
      </c>
      <c r="AE67" s="40" t="b">
        <v>1</v>
      </c>
      <c r="AF67" s="41"/>
    </row>
    <row r="68" spans="2:32" x14ac:dyDescent="0.2">
      <c r="B68" s="13">
        <v>0.70967741935483797</v>
      </c>
      <c r="C68" s="14">
        <v>44</v>
      </c>
      <c r="D68" s="15">
        <v>1</v>
      </c>
      <c r="E68">
        <v>44</v>
      </c>
      <c r="F68" s="15">
        <v>0.70967741935483797</v>
      </c>
      <c r="G68" s="15">
        <v>0</v>
      </c>
      <c r="H68">
        <v>0</v>
      </c>
      <c r="I68" s="15">
        <v>0.29032258064516098</v>
      </c>
      <c r="J68">
        <v>18</v>
      </c>
      <c r="K68" s="15">
        <v>0.25837320574162598</v>
      </c>
      <c r="L68" t="s">
        <v>31</v>
      </c>
      <c r="M68">
        <v>44</v>
      </c>
      <c r="N68" s="15">
        <v>0.70967741935483797</v>
      </c>
      <c r="O68" t="b">
        <v>1</v>
      </c>
      <c r="P68">
        <v>0</v>
      </c>
      <c r="Q68">
        <v>0</v>
      </c>
      <c r="R68" s="15">
        <v>0</v>
      </c>
      <c r="S68" s="15">
        <v>0</v>
      </c>
      <c r="T68" s="16" t="s">
        <v>116</v>
      </c>
      <c r="U68" s="16" t="s">
        <v>35</v>
      </c>
      <c r="V68" t="s">
        <v>116</v>
      </c>
      <c r="W68" t="s">
        <v>34</v>
      </c>
      <c r="X68" t="s">
        <v>83</v>
      </c>
      <c r="Y68" t="s">
        <v>34</v>
      </c>
      <c r="Z68" t="s">
        <v>36</v>
      </c>
      <c r="AA68" t="b">
        <v>1</v>
      </c>
      <c r="AB68" s="37" t="s">
        <v>37</v>
      </c>
      <c r="AC68" s="38" t="s">
        <v>117</v>
      </c>
      <c r="AD68" s="39" t="s">
        <v>120</v>
      </c>
      <c r="AE68" s="40" t="b">
        <v>1</v>
      </c>
      <c r="AF68" s="41"/>
    </row>
    <row r="69" spans="2:32" x14ac:dyDescent="0.2">
      <c r="B69" s="3">
        <v>0.31578947368421001</v>
      </c>
      <c r="C69" s="4">
        <v>18</v>
      </c>
      <c r="D69" s="5">
        <v>0.97402597402597402</v>
      </c>
      <c r="E69" s="6">
        <v>18</v>
      </c>
      <c r="F69" s="5">
        <v>0.31578947368421001</v>
      </c>
      <c r="G69" s="5">
        <v>0</v>
      </c>
      <c r="H69" s="6">
        <v>0</v>
      </c>
      <c r="I69" s="5">
        <v>0.68421052631578905</v>
      </c>
      <c r="J69" s="6">
        <v>39</v>
      </c>
      <c r="K69" s="5">
        <v>0.122487778381314</v>
      </c>
      <c r="L69" s="6" t="s">
        <v>48</v>
      </c>
      <c r="M69" s="6">
        <v>18</v>
      </c>
      <c r="N69" s="5">
        <v>0.31578947368421001</v>
      </c>
      <c r="O69" s="6" t="b">
        <v>1</v>
      </c>
      <c r="P69" s="6">
        <v>0</v>
      </c>
      <c r="Q69" s="6">
        <v>0</v>
      </c>
      <c r="R69" s="5">
        <v>0</v>
      </c>
      <c r="S69" s="5">
        <v>0</v>
      </c>
      <c r="T69" s="7" t="s">
        <v>116</v>
      </c>
      <c r="U69" s="7" t="s">
        <v>33</v>
      </c>
      <c r="V69" s="6" t="s">
        <v>116</v>
      </c>
      <c r="W69" s="6" t="s">
        <v>34</v>
      </c>
      <c r="X69" s="6" t="s">
        <v>83</v>
      </c>
      <c r="Y69" s="6" t="s">
        <v>34</v>
      </c>
      <c r="Z69" s="6" t="s">
        <v>36</v>
      </c>
      <c r="AA69" s="6" t="b">
        <v>1</v>
      </c>
      <c r="AB69" s="37" t="s">
        <v>37</v>
      </c>
      <c r="AC69" s="38" t="s">
        <v>117</v>
      </c>
      <c r="AD69" s="39" t="s">
        <v>121</v>
      </c>
      <c r="AE69" s="40" t="b">
        <v>1</v>
      </c>
      <c r="AF69" s="41"/>
    </row>
    <row r="70" spans="2:32" x14ac:dyDescent="0.2">
      <c r="B70" s="3">
        <v>0.60714285714285698</v>
      </c>
      <c r="C70" s="4">
        <v>34</v>
      </c>
      <c r="D70" s="5">
        <v>1</v>
      </c>
      <c r="E70" s="6">
        <v>34</v>
      </c>
      <c r="F70" s="5">
        <v>0.60714285714285698</v>
      </c>
      <c r="G70" s="5">
        <v>0</v>
      </c>
      <c r="H70" s="6">
        <v>0</v>
      </c>
      <c r="I70" s="5">
        <v>0.39285714285714202</v>
      </c>
      <c r="J70" s="6">
        <v>22</v>
      </c>
      <c r="K70" s="5">
        <v>2.4193548387096701E-2</v>
      </c>
      <c r="L70" s="6" t="s">
        <v>48</v>
      </c>
      <c r="M70" s="6">
        <v>43</v>
      </c>
      <c r="N70" s="5">
        <v>0.76785714285714202</v>
      </c>
      <c r="O70" s="6" t="b">
        <v>1</v>
      </c>
      <c r="P70" s="6">
        <v>0</v>
      </c>
      <c r="Q70" s="6">
        <v>0</v>
      </c>
      <c r="R70" s="5">
        <v>0</v>
      </c>
      <c r="S70" s="5">
        <v>0</v>
      </c>
      <c r="T70" s="7" t="s">
        <v>116</v>
      </c>
      <c r="U70" s="7" t="s">
        <v>35</v>
      </c>
      <c r="V70" s="6" t="s">
        <v>116</v>
      </c>
      <c r="W70" s="6" t="s">
        <v>34</v>
      </c>
      <c r="X70" s="6" t="s">
        <v>83</v>
      </c>
      <c r="Y70" s="6" t="s">
        <v>34</v>
      </c>
      <c r="Z70" s="6" t="s">
        <v>36</v>
      </c>
      <c r="AA70" s="6" t="b">
        <v>1</v>
      </c>
      <c r="AB70" s="37" t="s">
        <v>37</v>
      </c>
      <c r="AC70" s="38" t="s">
        <v>117</v>
      </c>
      <c r="AD70" s="39" t="s">
        <v>122</v>
      </c>
      <c r="AE70" s="40" t="b">
        <v>1</v>
      </c>
      <c r="AF70" s="41"/>
    </row>
    <row r="71" spans="2:32" x14ac:dyDescent="0.2">
      <c r="B71" s="13">
        <v>0.33333333333333298</v>
      </c>
      <c r="C71" s="14">
        <v>16</v>
      </c>
      <c r="D71" s="15">
        <v>1</v>
      </c>
      <c r="E71">
        <v>16</v>
      </c>
      <c r="F71" s="15">
        <v>0.33333333333333298</v>
      </c>
      <c r="G71" s="15">
        <v>0</v>
      </c>
      <c r="H71">
        <v>0</v>
      </c>
      <c r="I71" s="15">
        <v>0.66666666666666596</v>
      </c>
      <c r="J71">
        <v>32</v>
      </c>
      <c r="K71" s="15">
        <v>0.39393939393939298</v>
      </c>
      <c r="L71" t="s">
        <v>31</v>
      </c>
      <c r="M71">
        <v>39</v>
      </c>
      <c r="N71" s="15">
        <v>0.8125</v>
      </c>
      <c r="O71" t="b">
        <v>0</v>
      </c>
      <c r="P71">
        <v>0</v>
      </c>
      <c r="Q71">
        <v>0</v>
      </c>
      <c r="R71" s="15">
        <v>0</v>
      </c>
      <c r="S71" s="15">
        <v>0</v>
      </c>
      <c r="T71" s="16" t="s">
        <v>116</v>
      </c>
      <c r="U71" s="16" t="s">
        <v>35</v>
      </c>
      <c r="V71" t="s">
        <v>116</v>
      </c>
      <c r="W71" t="s">
        <v>34</v>
      </c>
      <c r="X71" t="s">
        <v>83</v>
      </c>
      <c r="Y71" t="s">
        <v>34</v>
      </c>
      <c r="Z71" t="s">
        <v>36</v>
      </c>
      <c r="AA71" t="b">
        <v>1</v>
      </c>
      <c r="AB71" s="37" t="s">
        <v>37</v>
      </c>
      <c r="AC71" s="38" t="s">
        <v>117</v>
      </c>
      <c r="AD71" s="39" t="s">
        <v>123</v>
      </c>
      <c r="AE71" s="40" t="b">
        <v>1</v>
      </c>
      <c r="AF71" s="41"/>
    </row>
    <row r="72" spans="2:32" x14ac:dyDescent="0.2">
      <c r="B72" s="13">
        <v>0.38</v>
      </c>
      <c r="C72" s="14">
        <v>19</v>
      </c>
      <c r="D72" s="15">
        <v>1</v>
      </c>
      <c r="E72">
        <v>19</v>
      </c>
      <c r="F72" s="15">
        <v>0.38</v>
      </c>
      <c r="G72" s="15">
        <v>0</v>
      </c>
      <c r="H72">
        <v>0</v>
      </c>
      <c r="I72" s="15">
        <v>0.62</v>
      </c>
      <c r="J72">
        <v>31</v>
      </c>
      <c r="K72" s="15">
        <v>2.4316109422492399E-3</v>
      </c>
      <c r="L72" t="s">
        <v>48</v>
      </c>
      <c r="M72">
        <v>10</v>
      </c>
      <c r="N72" s="15">
        <v>0.2</v>
      </c>
      <c r="O72" t="b">
        <v>1</v>
      </c>
      <c r="P72">
        <v>0</v>
      </c>
      <c r="Q72">
        <v>0</v>
      </c>
      <c r="R72" s="15">
        <v>0</v>
      </c>
      <c r="S72" s="15">
        <v>0</v>
      </c>
      <c r="T72" s="16" t="s">
        <v>116</v>
      </c>
      <c r="U72" s="16" t="s">
        <v>35</v>
      </c>
      <c r="V72" t="s">
        <v>116</v>
      </c>
      <c r="W72" t="s">
        <v>34</v>
      </c>
      <c r="X72" t="s">
        <v>83</v>
      </c>
      <c r="Y72" t="s">
        <v>34</v>
      </c>
      <c r="Z72" t="s">
        <v>36</v>
      </c>
      <c r="AA72" t="b">
        <v>1</v>
      </c>
      <c r="AB72" s="37" t="s">
        <v>37</v>
      </c>
      <c r="AC72" s="38" t="s">
        <v>117</v>
      </c>
      <c r="AD72" s="39" t="s">
        <v>124</v>
      </c>
      <c r="AE72" s="40" t="b">
        <v>1</v>
      </c>
      <c r="AF72" s="41"/>
    </row>
    <row r="73" spans="2:32" x14ac:dyDescent="0.2">
      <c r="B73" s="3">
        <v>0.5</v>
      </c>
      <c r="C73" s="4">
        <v>13</v>
      </c>
      <c r="D73" s="5">
        <v>1</v>
      </c>
      <c r="E73" s="6">
        <v>13</v>
      </c>
      <c r="F73" s="5">
        <v>0.5</v>
      </c>
      <c r="G73" s="5">
        <v>0</v>
      </c>
      <c r="H73" s="6">
        <v>0</v>
      </c>
      <c r="I73" s="5">
        <v>0.5</v>
      </c>
      <c r="J73" s="6">
        <v>13</v>
      </c>
      <c r="K73" s="5">
        <v>9.8493626882966395E-2</v>
      </c>
      <c r="L73" s="6" t="s">
        <v>48</v>
      </c>
      <c r="M73" s="6">
        <v>18</v>
      </c>
      <c r="N73" s="5">
        <v>0.69230769230769196</v>
      </c>
      <c r="O73" s="6" t="b">
        <v>1</v>
      </c>
      <c r="P73" s="6">
        <v>0</v>
      </c>
      <c r="Q73" s="6">
        <v>0</v>
      </c>
      <c r="R73" s="5">
        <v>0</v>
      </c>
      <c r="S73" s="5">
        <v>0</v>
      </c>
      <c r="T73" s="7" t="s">
        <v>116</v>
      </c>
      <c r="U73" s="7" t="s">
        <v>35</v>
      </c>
      <c r="V73" s="6" t="s">
        <v>116</v>
      </c>
      <c r="W73" s="6" t="s">
        <v>34</v>
      </c>
      <c r="X73" s="6" t="s">
        <v>83</v>
      </c>
      <c r="Y73" s="6" t="s">
        <v>34</v>
      </c>
      <c r="Z73" s="6" t="s">
        <v>36</v>
      </c>
      <c r="AA73" s="6" t="b">
        <v>1</v>
      </c>
      <c r="AB73" s="37" t="s">
        <v>37</v>
      </c>
      <c r="AC73" s="38" t="s">
        <v>117</v>
      </c>
      <c r="AD73" s="39" t="s">
        <v>125</v>
      </c>
      <c r="AE73" s="40" t="b">
        <v>1</v>
      </c>
      <c r="AF73" s="41"/>
    </row>
    <row r="74" spans="2:32" x14ac:dyDescent="0.2">
      <c r="B74" s="13">
        <v>0.4375</v>
      </c>
      <c r="C74" s="14">
        <v>7</v>
      </c>
      <c r="D74" s="15">
        <v>1</v>
      </c>
      <c r="E74">
        <v>7</v>
      </c>
      <c r="F74" s="15">
        <v>0.4375</v>
      </c>
      <c r="G74" s="15">
        <v>0</v>
      </c>
      <c r="H74">
        <v>0</v>
      </c>
      <c r="I74" s="15">
        <v>0.5625</v>
      </c>
      <c r="J74">
        <v>9</v>
      </c>
      <c r="K74" s="15">
        <v>3.4416826003824001E-2</v>
      </c>
      <c r="L74" t="s">
        <v>48</v>
      </c>
      <c r="M74">
        <v>10</v>
      </c>
      <c r="N74" s="15">
        <v>0.625</v>
      </c>
      <c r="O74" t="b">
        <v>1</v>
      </c>
      <c r="P74">
        <v>0</v>
      </c>
      <c r="Q74">
        <v>0</v>
      </c>
      <c r="R74" s="15">
        <v>0</v>
      </c>
      <c r="S74" s="15">
        <v>0</v>
      </c>
      <c r="T74" s="16" t="s">
        <v>116</v>
      </c>
      <c r="U74" s="16" t="s">
        <v>35</v>
      </c>
      <c r="V74" t="s">
        <v>116</v>
      </c>
      <c r="W74" t="s">
        <v>34</v>
      </c>
      <c r="X74" t="s">
        <v>83</v>
      </c>
      <c r="Y74" t="s">
        <v>34</v>
      </c>
      <c r="Z74" t="s">
        <v>36</v>
      </c>
      <c r="AA74" t="b">
        <v>1</v>
      </c>
      <c r="AB74" s="37" t="s">
        <v>37</v>
      </c>
      <c r="AC74" s="38" t="s">
        <v>117</v>
      </c>
      <c r="AD74" s="39" t="s">
        <v>126</v>
      </c>
      <c r="AE74" s="40" t="b">
        <v>1</v>
      </c>
      <c r="AF74" s="41"/>
    </row>
    <row r="75" spans="2:32" x14ac:dyDescent="0.2">
      <c r="B75" s="13">
        <v>0.62903225806451601</v>
      </c>
      <c r="C75" s="14">
        <v>39</v>
      </c>
      <c r="D75" s="15">
        <v>1</v>
      </c>
      <c r="E75">
        <v>39</v>
      </c>
      <c r="F75" s="15">
        <v>0.62903225806451601</v>
      </c>
      <c r="G75" s="15">
        <v>0</v>
      </c>
      <c r="H75">
        <v>0</v>
      </c>
      <c r="I75" s="15">
        <v>0.37096774193548299</v>
      </c>
      <c r="J75">
        <v>23</v>
      </c>
      <c r="K75" s="15">
        <v>2.8831562974203299E-2</v>
      </c>
      <c r="L75" t="s">
        <v>48</v>
      </c>
      <c r="M75">
        <v>62</v>
      </c>
      <c r="N75" s="15">
        <v>1</v>
      </c>
      <c r="O75" t="b">
        <v>0</v>
      </c>
      <c r="P75">
        <v>0</v>
      </c>
      <c r="Q75">
        <v>0</v>
      </c>
      <c r="R75" s="15">
        <v>0</v>
      </c>
      <c r="S75" s="15">
        <v>0</v>
      </c>
      <c r="T75" s="16" t="s">
        <v>116</v>
      </c>
      <c r="U75" s="16" t="s">
        <v>35</v>
      </c>
      <c r="V75" t="s">
        <v>116</v>
      </c>
      <c r="W75" t="s">
        <v>34</v>
      </c>
      <c r="X75" t="s">
        <v>83</v>
      </c>
      <c r="Y75" t="s">
        <v>34</v>
      </c>
      <c r="Z75" t="s">
        <v>36</v>
      </c>
      <c r="AA75" t="b">
        <v>1</v>
      </c>
      <c r="AB75" s="37" t="s">
        <v>37</v>
      </c>
      <c r="AC75" s="38" t="s">
        <v>117</v>
      </c>
      <c r="AD75" s="39" t="s">
        <v>127</v>
      </c>
      <c r="AE75" s="40" t="b">
        <v>1</v>
      </c>
      <c r="AF75" s="41"/>
    </row>
    <row r="76" spans="2:32" x14ac:dyDescent="0.2">
      <c r="B76" s="13">
        <v>0.734375</v>
      </c>
      <c r="C76" s="14">
        <v>47</v>
      </c>
      <c r="D76" s="15">
        <v>1</v>
      </c>
      <c r="E76">
        <v>47</v>
      </c>
      <c r="F76" s="15">
        <v>0.734375</v>
      </c>
      <c r="G76" s="15">
        <v>0</v>
      </c>
      <c r="H76">
        <v>0</v>
      </c>
      <c r="I76" s="15">
        <v>0.265625</v>
      </c>
      <c r="J76">
        <v>17</v>
      </c>
      <c r="K76" s="15">
        <v>2.39896957011753E-2</v>
      </c>
      <c r="L76" t="s">
        <v>48</v>
      </c>
      <c r="M76">
        <v>39</v>
      </c>
      <c r="N76" s="15">
        <v>0.609375</v>
      </c>
      <c r="O76" t="b">
        <v>1</v>
      </c>
      <c r="P76">
        <v>0</v>
      </c>
      <c r="Q76">
        <v>0</v>
      </c>
      <c r="R76" s="15">
        <v>0</v>
      </c>
      <c r="S76" s="15">
        <v>0</v>
      </c>
      <c r="T76" s="16" t="s">
        <v>116</v>
      </c>
      <c r="U76" s="16" t="s">
        <v>35</v>
      </c>
      <c r="V76" t="s">
        <v>116</v>
      </c>
      <c r="W76" t="s">
        <v>34</v>
      </c>
      <c r="X76" t="s">
        <v>83</v>
      </c>
      <c r="Y76" t="s">
        <v>34</v>
      </c>
      <c r="Z76" t="s">
        <v>36</v>
      </c>
      <c r="AA76" t="b">
        <v>1</v>
      </c>
      <c r="AB76" s="37" t="s">
        <v>37</v>
      </c>
      <c r="AC76" s="38" t="s">
        <v>117</v>
      </c>
      <c r="AD76" s="39" t="s">
        <v>128</v>
      </c>
      <c r="AE76" s="40" t="b">
        <v>1</v>
      </c>
      <c r="AF76" s="41"/>
    </row>
    <row r="77" spans="2:32" x14ac:dyDescent="0.2">
      <c r="B77" s="13">
        <v>0.625</v>
      </c>
      <c r="C77" s="14">
        <v>20</v>
      </c>
      <c r="D77" s="15">
        <v>1</v>
      </c>
      <c r="E77">
        <v>20</v>
      </c>
      <c r="F77" s="15">
        <v>0.625</v>
      </c>
      <c r="G77" s="15">
        <v>0</v>
      </c>
      <c r="H77">
        <v>0</v>
      </c>
      <c r="I77" s="15">
        <v>0.375</v>
      </c>
      <c r="J77">
        <v>12</v>
      </c>
      <c r="K77" s="15">
        <v>1.7305893358278701E-2</v>
      </c>
      <c r="L77" t="s">
        <v>48</v>
      </c>
      <c r="M77">
        <v>24</v>
      </c>
      <c r="N77" s="15">
        <v>0.75</v>
      </c>
      <c r="O77" t="b">
        <v>1</v>
      </c>
      <c r="P77">
        <v>0</v>
      </c>
      <c r="Q77">
        <v>0</v>
      </c>
      <c r="R77" s="15">
        <v>0</v>
      </c>
      <c r="S77" s="15">
        <v>0</v>
      </c>
      <c r="T77" s="16" t="s">
        <v>116</v>
      </c>
      <c r="U77" s="16" t="s">
        <v>35</v>
      </c>
      <c r="V77" t="s">
        <v>116</v>
      </c>
      <c r="W77" t="s">
        <v>34</v>
      </c>
      <c r="X77" t="s">
        <v>83</v>
      </c>
      <c r="Y77" t="s">
        <v>34</v>
      </c>
      <c r="Z77" t="s">
        <v>36</v>
      </c>
      <c r="AA77" t="b">
        <v>1</v>
      </c>
      <c r="AB77" s="37" t="s">
        <v>37</v>
      </c>
      <c r="AC77" s="38" t="s">
        <v>117</v>
      </c>
      <c r="AD77" s="39" t="s">
        <v>129</v>
      </c>
      <c r="AE77" s="40" t="b">
        <v>1</v>
      </c>
      <c r="AF77" s="41"/>
    </row>
    <row r="78" spans="2:32" x14ac:dyDescent="0.2">
      <c r="B78" s="3">
        <v>0.24</v>
      </c>
      <c r="C78" s="4">
        <v>6</v>
      </c>
      <c r="D78" s="5">
        <v>0.78571428571428503</v>
      </c>
      <c r="E78" s="6">
        <v>7</v>
      </c>
      <c r="F78" s="5">
        <v>0.28000000000000003</v>
      </c>
      <c r="G78" s="5">
        <v>0.04</v>
      </c>
      <c r="H78" s="6">
        <v>1</v>
      </c>
      <c r="I78" s="5">
        <v>0.72</v>
      </c>
      <c r="J78" s="6">
        <v>18</v>
      </c>
      <c r="K78" s="5">
        <v>0.26127320954907102</v>
      </c>
      <c r="L78" s="6" t="s">
        <v>31</v>
      </c>
      <c r="M78" s="6">
        <v>6</v>
      </c>
      <c r="N78" s="5">
        <v>0.24</v>
      </c>
      <c r="O78" s="6" t="b">
        <v>1</v>
      </c>
      <c r="P78" s="6">
        <v>0</v>
      </c>
      <c r="Q78" s="6">
        <v>0</v>
      </c>
      <c r="R78" s="5">
        <v>0</v>
      </c>
      <c r="S78" s="5">
        <v>0</v>
      </c>
      <c r="T78" s="7" t="s">
        <v>65</v>
      </c>
      <c r="U78" s="7" t="s">
        <v>33</v>
      </c>
      <c r="V78" s="6" t="s">
        <v>116</v>
      </c>
      <c r="W78" s="6" t="s">
        <v>84</v>
      </c>
      <c r="X78" s="6" t="s">
        <v>83</v>
      </c>
      <c r="Y78" s="6" t="s">
        <v>34</v>
      </c>
      <c r="Z78" s="6" t="s">
        <v>36</v>
      </c>
      <c r="AA78" s="6" t="b">
        <v>1</v>
      </c>
      <c r="AB78" s="37" t="s">
        <v>37</v>
      </c>
      <c r="AC78" s="38" t="s">
        <v>117</v>
      </c>
      <c r="AD78" s="39" t="s">
        <v>130</v>
      </c>
      <c r="AE78" s="40" t="b">
        <v>1</v>
      </c>
      <c r="AF78" s="41"/>
    </row>
    <row r="79" spans="2:32" x14ac:dyDescent="0.2">
      <c r="B79" s="22">
        <v>0.22448979591836701</v>
      </c>
      <c r="C79" s="23">
        <v>11</v>
      </c>
      <c r="D79" s="24">
        <v>0.562130177514792</v>
      </c>
      <c r="E79" s="25">
        <v>13</v>
      </c>
      <c r="F79" s="24">
        <v>0.265306122448979</v>
      </c>
      <c r="G79" s="24">
        <v>4.08163265306122E-2</v>
      </c>
      <c r="H79" s="25">
        <v>2</v>
      </c>
      <c r="I79" s="24">
        <v>0.73469387755102</v>
      </c>
      <c r="J79" s="25">
        <v>36</v>
      </c>
      <c r="K79" s="24">
        <v>5.3698896820246499E-2</v>
      </c>
      <c r="L79" s="25" t="s">
        <v>48</v>
      </c>
      <c r="M79" s="25">
        <v>13</v>
      </c>
      <c r="N79" s="24">
        <v>0.265306122448979</v>
      </c>
      <c r="O79" s="25" t="b">
        <v>1</v>
      </c>
      <c r="P79" s="25">
        <v>1</v>
      </c>
      <c r="Q79" s="25">
        <v>0</v>
      </c>
      <c r="R79" s="24">
        <v>1</v>
      </c>
      <c r="S79" s="24">
        <v>2.04081632653061E-2</v>
      </c>
      <c r="T79" s="26" t="s">
        <v>65</v>
      </c>
      <c r="U79" s="26" t="s">
        <v>83</v>
      </c>
      <c r="V79" s="25" t="s">
        <v>116</v>
      </c>
      <c r="W79" s="25" t="s">
        <v>84</v>
      </c>
      <c r="X79" s="25" t="s">
        <v>83</v>
      </c>
      <c r="Y79" s="25" t="s">
        <v>102</v>
      </c>
      <c r="Z79" s="25" t="s">
        <v>100</v>
      </c>
      <c r="AA79" s="25" t="b">
        <v>1</v>
      </c>
      <c r="AB79" s="37" t="s">
        <v>37</v>
      </c>
      <c r="AC79" s="38" t="s">
        <v>117</v>
      </c>
      <c r="AD79" s="39" t="s">
        <v>131</v>
      </c>
      <c r="AE79" s="40" t="b">
        <v>1</v>
      </c>
      <c r="AF79" s="41"/>
    </row>
    <row r="80" spans="2:32" x14ac:dyDescent="0.2">
      <c r="B80" s="17">
        <v>0.62264150943396201</v>
      </c>
      <c r="C80" s="18">
        <v>66</v>
      </c>
      <c r="D80" s="19">
        <v>0.48590604026845602</v>
      </c>
      <c r="E80" s="20">
        <v>67</v>
      </c>
      <c r="F80" s="19">
        <v>0.63207547169811296</v>
      </c>
      <c r="G80" s="19">
        <v>9.4339622641509396E-3</v>
      </c>
      <c r="H80" s="20">
        <v>1</v>
      </c>
      <c r="I80" s="19">
        <v>0.36792452830188599</v>
      </c>
      <c r="J80" s="20">
        <v>39</v>
      </c>
      <c r="K80" s="19">
        <v>1.5723141344061699E-2</v>
      </c>
      <c r="L80" s="20" t="s">
        <v>48</v>
      </c>
      <c r="M80" s="20">
        <v>96</v>
      </c>
      <c r="N80" s="19">
        <v>0.90566037735849003</v>
      </c>
      <c r="O80" s="20" t="b">
        <v>0</v>
      </c>
      <c r="P80" s="20">
        <v>0</v>
      </c>
      <c r="Q80" s="20">
        <v>0</v>
      </c>
      <c r="R80" s="19">
        <v>0</v>
      </c>
      <c r="S80" s="19">
        <v>0</v>
      </c>
      <c r="T80" s="21" t="s">
        <v>116</v>
      </c>
      <c r="U80" s="21" t="s">
        <v>83</v>
      </c>
      <c r="V80" s="20" t="s">
        <v>116</v>
      </c>
      <c r="W80" s="20" t="s">
        <v>84</v>
      </c>
      <c r="X80" s="20" t="s">
        <v>83</v>
      </c>
      <c r="Y80" s="20" t="s">
        <v>34</v>
      </c>
      <c r="Z80" s="20" t="s">
        <v>36</v>
      </c>
      <c r="AA80" s="20" t="b">
        <v>1</v>
      </c>
      <c r="AB80" s="37" t="s">
        <v>37</v>
      </c>
      <c r="AC80" s="38" t="s">
        <v>117</v>
      </c>
      <c r="AD80" s="39" t="s">
        <v>132</v>
      </c>
      <c r="AE80" s="40" t="b">
        <v>1</v>
      </c>
      <c r="AF80" s="41"/>
    </row>
    <row r="81" spans="2:32" x14ac:dyDescent="0.2">
      <c r="B81" s="8">
        <v>0.5</v>
      </c>
      <c r="C81" s="9">
        <v>20</v>
      </c>
      <c r="D81" s="10">
        <v>0.74285714285714199</v>
      </c>
      <c r="E81" s="11">
        <v>21</v>
      </c>
      <c r="F81" s="10">
        <v>0.52500000000000002</v>
      </c>
      <c r="G81" s="10">
        <v>2.5000000000000001E-2</v>
      </c>
      <c r="H81" s="11">
        <v>1</v>
      </c>
      <c r="I81" s="10">
        <v>0.47499999999999998</v>
      </c>
      <c r="J81" s="11">
        <v>19</v>
      </c>
      <c r="K81" s="10">
        <v>1.0632642211589501E-3</v>
      </c>
      <c r="L81" s="11" t="s">
        <v>48</v>
      </c>
      <c r="M81" s="11">
        <v>31</v>
      </c>
      <c r="N81" s="10">
        <v>0.77500000000000002</v>
      </c>
      <c r="O81" s="11" t="b">
        <v>1</v>
      </c>
      <c r="P81" s="11">
        <v>0</v>
      </c>
      <c r="Q81" s="11">
        <v>0</v>
      </c>
      <c r="R81" s="10">
        <v>0</v>
      </c>
      <c r="S81" s="10">
        <v>0</v>
      </c>
      <c r="T81" s="12" t="s">
        <v>116</v>
      </c>
      <c r="U81" s="12" t="s">
        <v>83</v>
      </c>
      <c r="V81" s="11" t="s">
        <v>116</v>
      </c>
      <c r="W81" s="11" t="s">
        <v>84</v>
      </c>
      <c r="X81" s="11" t="s">
        <v>83</v>
      </c>
      <c r="Y81" s="11" t="s">
        <v>34</v>
      </c>
      <c r="Z81" s="11" t="s">
        <v>36</v>
      </c>
      <c r="AA81" s="11" t="b">
        <v>1</v>
      </c>
      <c r="AB81" s="37" t="s">
        <v>37</v>
      </c>
      <c r="AC81" s="38" t="s">
        <v>117</v>
      </c>
      <c r="AD81" s="39" t="s">
        <v>133</v>
      </c>
      <c r="AE81" s="40" t="b">
        <v>1</v>
      </c>
      <c r="AF81" s="41"/>
    </row>
    <row r="82" spans="2:32" x14ac:dyDescent="0.2">
      <c r="B82" s="3">
        <v>0.4375</v>
      </c>
      <c r="C82" s="4">
        <v>21</v>
      </c>
      <c r="D82" s="5">
        <v>0.86956521739130399</v>
      </c>
      <c r="E82" s="6">
        <v>22</v>
      </c>
      <c r="F82" s="5">
        <v>0.45833333333333298</v>
      </c>
      <c r="G82" s="5">
        <v>2.0833333333333301E-2</v>
      </c>
      <c r="H82" s="6">
        <v>1</v>
      </c>
      <c r="I82" s="5">
        <v>0.54166666666666596</v>
      </c>
      <c r="J82" s="6">
        <v>26</v>
      </c>
      <c r="K82" s="5">
        <v>4.2619139868268097E-2</v>
      </c>
      <c r="L82" s="6" t="s">
        <v>48</v>
      </c>
      <c r="M82" s="6">
        <v>31</v>
      </c>
      <c r="N82" s="5">
        <v>0.64583333333333304</v>
      </c>
      <c r="O82" s="6" t="b">
        <v>1</v>
      </c>
      <c r="P82" s="6">
        <v>0</v>
      </c>
      <c r="Q82" s="6">
        <v>0</v>
      </c>
      <c r="R82" s="5">
        <v>0</v>
      </c>
      <c r="S82" s="5">
        <v>0</v>
      </c>
      <c r="T82" s="7" t="s">
        <v>116</v>
      </c>
      <c r="U82" s="7" t="s">
        <v>33</v>
      </c>
      <c r="V82" s="6" t="s">
        <v>116</v>
      </c>
      <c r="W82" s="6" t="s">
        <v>84</v>
      </c>
      <c r="X82" s="6" t="s">
        <v>83</v>
      </c>
      <c r="Y82" s="6" t="s">
        <v>34</v>
      </c>
      <c r="Z82" s="6" t="s">
        <v>36</v>
      </c>
      <c r="AA82" s="6" t="b">
        <v>1</v>
      </c>
      <c r="AB82" s="37" t="s">
        <v>37</v>
      </c>
      <c r="AC82" s="38" t="s">
        <v>117</v>
      </c>
      <c r="AD82" s="39" t="s">
        <v>134</v>
      </c>
      <c r="AE82" s="40" t="b">
        <v>1</v>
      </c>
      <c r="AF82" s="41"/>
    </row>
    <row r="83" spans="2:32" x14ac:dyDescent="0.2">
      <c r="B83" s="8">
        <v>0.54761904761904701</v>
      </c>
      <c r="C83" s="9">
        <v>46</v>
      </c>
      <c r="D83" s="10">
        <v>0.85106382978723405</v>
      </c>
      <c r="E83" s="11">
        <v>51</v>
      </c>
      <c r="F83" s="10">
        <v>0.60714285714285698</v>
      </c>
      <c r="G83" s="10">
        <v>5.9523809523809403E-2</v>
      </c>
      <c r="H83" s="11">
        <v>5</v>
      </c>
      <c r="I83" s="10">
        <v>0.39285714285714202</v>
      </c>
      <c r="J83" s="11">
        <v>33</v>
      </c>
      <c r="K83" s="10">
        <v>6.6730219256434702E-3</v>
      </c>
      <c r="L83" s="11" t="s">
        <v>48</v>
      </c>
      <c r="M83" s="11">
        <v>78</v>
      </c>
      <c r="N83" s="10">
        <v>0.92857142857142805</v>
      </c>
      <c r="O83" s="11" t="b">
        <v>0</v>
      </c>
      <c r="P83" s="11">
        <v>1</v>
      </c>
      <c r="Q83" s="11">
        <v>3</v>
      </c>
      <c r="R83" s="10">
        <v>0.25</v>
      </c>
      <c r="S83" s="10">
        <v>1.1904761904761901E-2</v>
      </c>
      <c r="T83" s="12" t="s">
        <v>116</v>
      </c>
      <c r="U83" s="12" t="s">
        <v>33</v>
      </c>
      <c r="V83" s="11" t="s">
        <v>116</v>
      </c>
      <c r="W83" s="11" t="s">
        <v>84</v>
      </c>
      <c r="X83" s="11" t="s">
        <v>83</v>
      </c>
      <c r="Y83" s="11" t="s">
        <v>83</v>
      </c>
      <c r="Z83" s="11" t="s">
        <v>100</v>
      </c>
      <c r="AA83" s="11" t="b">
        <v>1</v>
      </c>
      <c r="AB83" s="37" t="s">
        <v>37</v>
      </c>
      <c r="AC83" s="38" t="s">
        <v>117</v>
      </c>
      <c r="AD83" s="39" t="s">
        <v>135</v>
      </c>
      <c r="AE83" s="40" t="b">
        <v>1</v>
      </c>
      <c r="AF83" s="41"/>
    </row>
    <row r="84" spans="2:32" x14ac:dyDescent="0.2">
      <c r="B84" s="8">
        <v>0.63333333333333297</v>
      </c>
      <c r="C84" s="9">
        <v>19</v>
      </c>
      <c r="D84" s="10">
        <v>0.38888888888888801</v>
      </c>
      <c r="E84" s="11">
        <v>21</v>
      </c>
      <c r="F84" s="10">
        <v>0.7</v>
      </c>
      <c r="G84" s="10">
        <v>6.6666666666666596E-2</v>
      </c>
      <c r="H84" s="11">
        <v>2</v>
      </c>
      <c r="I84" s="10">
        <v>0.3</v>
      </c>
      <c r="J84" s="11">
        <v>9</v>
      </c>
      <c r="K84" s="10">
        <v>0.13225806451612901</v>
      </c>
      <c r="L84" s="11" t="s">
        <v>48</v>
      </c>
      <c r="M84" s="11">
        <v>29</v>
      </c>
      <c r="N84" s="10">
        <v>0.96666666666666601</v>
      </c>
      <c r="O84" s="11" t="b">
        <v>0</v>
      </c>
      <c r="P84" s="11">
        <v>1</v>
      </c>
      <c r="Q84" s="11">
        <v>0</v>
      </c>
      <c r="R84" s="10">
        <v>1</v>
      </c>
      <c r="S84" s="10">
        <v>3.3333333333333298E-2</v>
      </c>
      <c r="T84" s="12" t="s">
        <v>116</v>
      </c>
      <c r="U84" s="12" t="s">
        <v>83</v>
      </c>
      <c r="V84" s="11" t="s">
        <v>116</v>
      </c>
      <c r="W84" s="11" t="s">
        <v>84</v>
      </c>
      <c r="X84" s="11" t="s">
        <v>83</v>
      </c>
      <c r="Y84" s="11" t="s">
        <v>102</v>
      </c>
      <c r="Z84" s="11" t="s">
        <v>100</v>
      </c>
      <c r="AA84" s="11" t="b">
        <v>1</v>
      </c>
      <c r="AB84" s="37" t="s">
        <v>37</v>
      </c>
      <c r="AC84" s="38" t="s">
        <v>117</v>
      </c>
      <c r="AD84" s="39" t="s">
        <v>136</v>
      </c>
      <c r="AE84" s="40" t="b">
        <v>1</v>
      </c>
      <c r="AF84" s="41"/>
    </row>
    <row r="85" spans="2:32" x14ac:dyDescent="0.2">
      <c r="B85" s="3">
        <v>0.80327868852458995</v>
      </c>
      <c r="C85" s="4">
        <v>98</v>
      </c>
      <c r="D85" s="5">
        <v>0.99349240780910997</v>
      </c>
      <c r="E85" s="6">
        <v>98</v>
      </c>
      <c r="F85" s="5">
        <v>0.80327868852458995</v>
      </c>
      <c r="G85" s="5">
        <v>0</v>
      </c>
      <c r="H85" s="6">
        <v>0</v>
      </c>
      <c r="I85" s="5">
        <v>0.196721311475409</v>
      </c>
      <c r="J85" s="6">
        <v>24</v>
      </c>
      <c r="K85" s="5">
        <v>2.3469058006139899E-2</v>
      </c>
      <c r="L85" s="6" t="s">
        <v>48</v>
      </c>
      <c r="M85" s="6">
        <v>98</v>
      </c>
      <c r="N85" s="5">
        <v>0.80327868852458995</v>
      </c>
      <c r="O85" s="6" t="b">
        <v>0</v>
      </c>
      <c r="P85" s="6">
        <v>0</v>
      </c>
      <c r="Q85" s="6">
        <v>0</v>
      </c>
      <c r="R85" s="5">
        <v>0</v>
      </c>
      <c r="S85" s="5">
        <v>0</v>
      </c>
      <c r="T85" s="7" t="s">
        <v>137</v>
      </c>
      <c r="U85" s="7" t="s">
        <v>33</v>
      </c>
      <c r="V85" s="6" t="s">
        <v>137</v>
      </c>
      <c r="W85" s="6" t="s">
        <v>34</v>
      </c>
      <c r="X85" s="6" t="s">
        <v>84</v>
      </c>
      <c r="Y85" s="6" t="s">
        <v>34</v>
      </c>
      <c r="Z85" s="6" t="s">
        <v>36</v>
      </c>
      <c r="AA85" s="6" t="b">
        <v>1</v>
      </c>
      <c r="AB85" s="37" t="s">
        <v>37</v>
      </c>
      <c r="AC85" s="38" t="s">
        <v>138</v>
      </c>
      <c r="AD85" s="39" t="s">
        <v>139</v>
      </c>
      <c r="AE85" s="40" t="b">
        <v>1</v>
      </c>
      <c r="AF85" s="41"/>
    </row>
    <row r="86" spans="2:32" x14ac:dyDescent="0.2">
      <c r="B86" s="8">
        <v>0.87878787878787801</v>
      </c>
      <c r="C86" s="9">
        <v>29</v>
      </c>
      <c r="D86" s="10">
        <v>0.90422535211267596</v>
      </c>
      <c r="E86" s="11">
        <v>29</v>
      </c>
      <c r="F86" s="10">
        <v>0.87878787878787801</v>
      </c>
      <c r="G86" s="10">
        <v>0</v>
      </c>
      <c r="H86" s="11">
        <v>0</v>
      </c>
      <c r="I86" s="10">
        <v>0.12121212121212099</v>
      </c>
      <c r="J86" s="11">
        <v>4</v>
      </c>
      <c r="K86" s="10">
        <v>8.0280172413793094E-2</v>
      </c>
      <c r="L86" s="11" t="s">
        <v>48</v>
      </c>
      <c r="M86" s="11">
        <v>29</v>
      </c>
      <c r="N86" s="10">
        <v>0.87878787878787801</v>
      </c>
      <c r="O86" s="11" t="b">
        <v>0</v>
      </c>
      <c r="P86" s="11">
        <v>0</v>
      </c>
      <c r="Q86" s="11">
        <v>0</v>
      </c>
      <c r="R86" s="10">
        <v>0</v>
      </c>
      <c r="S86" s="10">
        <v>0</v>
      </c>
      <c r="T86" s="12" t="s">
        <v>137</v>
      </c>
      <c r="U86" s="12" t="s">
        <v>33</v>
      </c>
      <c r="V86" s="11" t="s">
        <v>137</v>
      </c>
      <c r="W86" s="11" t="s">
        <v>34</v>
      </c>
      <c r="X86" s="11" t="s">
        <v>84</v>
      </c>
      <c r="Y86" s="11" t="s">
        <v>34</v>
      </c>
      <c r="Z86" s="11" t="s">
        <v>36</v>
      </c>
      <c r="AA86" s="11" t="b">
        <v>1</v>
      </c>
      <c r="AB86" s="37" t="s">
        <v>37</v>
      </c>
      <c r="AC86" s="38" t="s">
        <v>138</v>
      </c>
      <c r="AD86" s="39" t="s">
        <v>140</v>
      </c>
      <c r="AE86" s="40" t="b">
        <v>1</v>
      </c>
      <c r="AF86" s="41"/>
    </row>
    <row r="87" spans="2:32" x14ac:dyDescent="0.2">
      <c r="B87" s="3">
        <v>0.76744186046511598</v>
      </c>
      <c r="C87" s="4">
        <v>66</v>
      </c>
      <c r="D87" s="5">
        <v>0.92134831460674105</v>
      </c>
      <c r="E87" s="6">
        <v>66</v>
      </c>
      <c r="F87" s="5">
        <v>0.76744186046511598</v>
      </c>
      <c r="G87" s="5">
        <v>0</v>
      </c>
      <c r="H87" s="6">
        <v>0</v>
      </c>
      <c r="I87" s="5">
        <v>0.232558139534883</v>
      </c>
      <c r="J87" s="6">
        <v>20</v>
      </c>
      <c r="K87" s="5">
        <v>8.9322297795624006E-3</v>
      </c>
      <c r="L87" s="6" t="s">
        <v>48</v>
      </c>
      <c r="M87" s="6">
        <v>77</v>
      </c>
      <c r="N87" s="5">
        <v>0.89534883720930203</v>
      </c>
      <c r="O87" s="6" t="b">
        <v>0</v>
      </c>
      <c r="P87" s="6">
        <v>0</v>
      </c>
      <c r="Q87" s="6">
        <v>0</v>
      </c>
      <c r="R87" s="5">
        <v>0</v>
      </c>
      <c r="S87" s="5">
        <v>0</v>
      </c>
      <c r="T87" s="7" t="s">
        <v>137</v>
      </c>
      <c r="U87" s="7" t="s">
        <v>33</v>
      </c>
      <c r="V87" s="6" t="s">
        <v>137</v>
      </c>
      <c r="W87" s="6" t="s">
        <v>34</v>
      </c>
      <c r="X87" s="6" t="s">
        <v>84</v>
      </c>
      <c r="Y87" s="6" t="s">
        <v>34</v>
      </c>
      <c r="Z87" s="6" t="s">
        <v>36</v>
      </c>
      <c r="AA87" s="6" t="b">
        <v>1</v>
      </c>
      <c r="AB87" s="37" t="s">
        <v>37</v>
      </c>
      <c r="AC87" s="38" t="s">
        <v>138</v>
      </c>
      <c r="AD87" s="39" t="s">
        <v>141</v>
      </c>
      <c r="AE87" s="40" t="b">
        <v>1</v>
      </c>
      <c r="AF87" s="41"/>
    </row>
    <row r="88" spans="2:32" x14ac:dyDescent="0.2">
      <c r="B88" s="3">
        <v>0.92500000000000004</v>
      </c>
      <c r="C88" s="4">
        <v>37</v>
      </c>
      <c r="D88" s="5">
        <v>1</v>
      </c>
      <c r="E88" s="6">
        <v>37</v>
      </c>
      <c r="F88" s="5">
        <v>0.92500000000000004</v>
      </c>
      <c r="G88" s="5">
        <v>0</v>
      </c>
      <c r="H88" s="6">
        <v>0</v>
      </c>
      <c r="I88" s="5">
        <v>7.49999999999999E-2</v>
      </c>
      <c r="J88" s="6">
        <v>3</v>
      </c>
      <c r="K88" s="5">
        <v>2.4286785526418798E-3</v>
      </c>
      <c r="L88" s="6" t="s">
        <v>48</v>
      </c>
      <c r="M88" s="6">
        <v>36</v>
      </c>
      <c r="N88" s="5">
        <v>0.9</v>
      </c>
      <c r="O88" s="6" t="b">
        <v>0</v>
      </c>
      <c r="P88" s="6">
        <v>0</v>
      </c>
      <c r="Q88" s="6">
        <v>0</v>
      </c>
      <c r="R88" s="5">
        <v>0</v>
      </c>
      <c r="S88" s="5">
        <v>0</v>
      </c>
      <c r="T88" s="7" t="s">
        <v>137</v>
      </c>
      <c r="U88" s="7" t="s">
        <v>35</v>
      </c>
      <c r="V88" s="6" t="s">
        <v>137</v>
      </c>
      <c r="W88" s="6" t="s">
        <v>34</v>
      </c>
      <c r="X88" s="6" t="s">
        <v>84</v>
      </c>
      <c r="Y88" s="6" t="s">
        <v>34</v>
      </c>
      <c r="Z88" s="6" t="s">
        <v>36</v>
      </c>
      <c r="AA88" s="6" t="b">
        <v>1</v>
      </c>
      <c r="AB88" s="37" t="s">
        <v>37</v>
      </c>
      <c r="AC88" s="38" t="s">
        <v>138</v>
      </c>
      <c r="AD88" s="39" t="s">
        <v>142</v>
      </c>
      <c r="AE88" s="40" t="b">
        <v>1</v>
      </c>
      <c r="AF88" s="41"/>
    </row>
    <row r="89" spans="2:32" x14ac:dyDescent="0.2">
      <c r="B89" s="3">
        <v>0.86746987951807197</v>
      </c>
      <c r="C89" s="4">
        <v>72</v>
      </c>
      <c r="D89" s="5">
        <v>0.96296296296296202</v>
      </c>
      <c r="E89" s="6">
        <v>72</v>
      </c>
      <c r="F89" s="5">
        <v>0.86746987951807197</v>
      </c>
      <c r="G89" s="5">
        <v>0</v>
      </c>
      <c r="H89" s="6">
        <v>0</v>
      </c>
      <c r="I89" s="5">
        <v>0.132530120481927</v>
      </c>
      <c r="J89" s="6">
        <v>11</v>
      </c>
      <c r="K89" s="5">
        <v>0</v>
      </c>
      <c r="L89" s="6" t="s">
        <v>48</v>
      </c>
      <c r="M89" s="6">
        <v>81</v>
      </c>
      <c r="N89" s="5">
        <v>0.97590361445783103</v>
      </c>
      <c r="O89" s="6" t="b">
        <v>0</v>
      </c>
      <c r="P89" s="6">
        <v>0</v>
      </c>
      <c r="Q89" s="6">
        <v>0</v>
      </c>
      <c r="R89" s="5">
        <v>0</v>
      </c>
      <c r="S89" s="5">
        <v>0</v>
      </c>
      <c r="T89" s="7" t="s">
        <v>137</v>
      </c>
      <c r="U89" s="7" t="s">
        <v>33</v>
      </c>
      <c r="V89" s="6" t="s">
        <v>137</v>
      </c>
      <c r="W89" s="6" t="s">
        <v>34</v>
      </c>
      <c r="X89" s="6" t="s">
        <v>84</v>
      </c>
      <c r="Y89" s="6" t="s">
        <v>34</v>
      </c>
      <c r="Z89" s="6" t="s">
        <v>36</v>
      </c>
      <c r="AA89" s="6" t="b">
        <v>1</v>
      </c>
      <c r="AB89" s="37" t="s">
        <v>37</v>
      </c>
      <c r="AC89" s="38" t="s">
        <v>138</v>
      </c>
      <c r="AD89" s="39" t="s">
        <v>143</v>
      </c>
      <c r="AE89" s="40" t="b">
        <v>1</v>
      </c>
      <c r="AF89" s="41"/>
    </row>
    <row r="90" spans="2:32" x14ac:dyDescent="0.2">
      <c r="B90" s="3">
        <v>0.86</v>
      </c>
      <c r="C90" s="4">
        <v>43</v>
      </c>
      <c r="D90" s="5">
        <v>1</v>
      </c>
      <c r="E90" s="6">
        <v>43</v>
      </c>
      <c r="F90" s="5">
        <v>0.86</v>
      </c>
      <c r="G90" s="5">
        <v>0</v>
      </c>
      <c r="H90" s="6">
        <v>0</v>
      </c>
      <c r="I90" s="5">
        <v>0.14000000000000001</v>
      </c>
      <c r="J90" s="6">
        <v>7</v>
      </c>
      <c r="K90" s="5">
        <v>1.64801208542195E-3</v>
      </c>
      <c r="L90" s="6" t="s">
        <v>48</v>
      </c>
      <c r="M90" s="6">
        <v>18</v>
      </c>
      <c r="N90" s="5">
        <v>0.36</v>
      </c>
      <c r="O90" s="6" t="b">
        <v>1</v>
      </c>
      <c r="P90" s="6">
        <v>0</v>
      </c>
      <c r="Q90" s="6">
        <v>0</v>
      </c>
      <c r="R90" s="5">
        <v>0</v>
      </c>
      <c r="S90" s="5">
        <v>0</v>
      </c>
      <c r="T90" s="7" t="s">
        <v>137</v>
      </c>
      <c r="U90" s="7" t="s">
        <v>35</v>
      </c>
      <c r="V90" s="6" t="s">
        <v>137</v>
      </c>
      <c r="W90" s="6" t="s">
        <v>34</v>
      </c>
      <c r="X90" s="6" t="s">
        <v>84</v>
      </c>
      <c r="Y90" s="6" t="s">
        <v>34</v>
      </c>
      <c r="Z90" s="6" t="s">
        <v>36</v>
      </c>
      <c r="AA90" s="6" t="b">
        <v>1</v>
      </c>
      <c r="AB90" s="37" t="s">
        <v>37</v>
      </c>
      <c r="AC90" s="38" t="s">
        <v>138</v>
      </c>
      <c r="AD90" s="39" t="s">
        <v>144</v>
      </c>
      <c r="AE90" s="40" t="b">
        <v>1</v>
      </c>
      <c r="AF90" s="41"/>
    </row>
    <row r="91" spans="2:32" x14ac:dyDescent="0.2">
      <c r="B91" s="13">
        <v>1</v>
      </c>
      <c r="C91" s="14">
        <v>29</v>
      </c>
      <c r="D91" s="15">
        <v>1</v>
      </c>
      <c r="E91">
        <v>29</v>
      </c>
      <c r="F91" s="15">
        <v>1</v>
      </c>
      <c r="G91" s="15">
        <v>0</v>
      </c>
      <c r="H91">
        <v>0</v>
      </c>
      <c r="I91" s="15">
        <v>0</v>
      </c>
      <c r="J91">
        <v>0</v>
      </c>
      <c r="K91" s="15">
        <v>0.25824175824175799</v>
      </c>
      <c r="L91" t="s">
        <v>31</v>
      </c>
      <c r="M91">
        <v>17</v>
      </c>
      <c r="N91" s="15">
        <v>0.58620689655172398</v>
      </c>
      <c r="O91" t="b">
        <v>1</v>
      </c>
      <c r="P91">
        <v>0</v>
      </c>
      <c r="Q91">
        <v>0</v>
      </c>
      <c r="R91" s="15">
        <v>0</v>
      </c>
      <c r="S91" s="15">
        <v>0</v>
      </c>
      <c r="T91" s="16" t="s">
        <v>137</v>
      </c>
      <c r="U91" s="16" t="s">
        <v>35</v>
      </c>
      <c r="V91" t="s">
        <v>137</v>
      </c>
      <c r="W91" t="s">
        <v>34</v>
      </c>
      <c r="X91" t="s">
        <v>84</v>
      </c>
      <c r="Y91" t="s">
        <v>34</v>
      </c>
      <c r="Z91" t="s">
        <v>36</v>
      </c>
      <c r="AA91" t="b">
        <v>1</v>
      </c>
      <c r="AB91" s="37" t="s">
        <v>37</v>
      </c>
      <c r="AC91" s="38" t="s">
        <v>138</v>
      </c>
      <c r="AD91" s="39" t="s">
        <v>145</v>
      </c>
      <c r="AE91" s="40" t="b">
        <v>1</v>
      </c>
      <c r="AF91" s="41"/>
    </row>
    <row r="92" spans="2:32" x14ac:dyDescent="0.2">
      <c r="B92" s="3">
        <v>1</v>
      </c>
      <c r="C92" s="4">
        <v>18</v>
      </c>
      <c r="D92" s="5">
        <v>1</v>
      </c>
      <c r="E92" s="6">
        <v>18</v>
      </c>
      <c r="F92" s="5">
        <v>1</v>
      </c>
      <c r="G92" s="5">
        <v>0</v>
      </c>
      <c r="H92" s="6">
        <v>0</v>
      </c>
      <c r="I92" s="5">
        <v>0</v>
      </c>
      <c r="J92" s="6">
        <v>0</v>
      </c>
      <c r="K92" s="5">
        <v>4.3749999999999997E-2</v>
      </c>
      <c r="L92" s="6" t="s">
        <v>48</v>
      </c>
      <c r="M92" s="6">
        <v>18</v>
      </c>
      <c r="N92" s="5">
        <v>1</v>
      </c>
      <c r="O92" s="6" t="b">
        <v>0</v>
      </c>
      <c r="P92" s="6">
        <v>0</v>
      </c>
      <c r="Q92" s="6">
        <v>0</v>
      </c>
      <c r="R92" s="5">
        <v>0</v>
      </c>
      <c r="S92" s="5">
        <v>0</v>
      </c>
      <c r="T92" s="7" t="s">
        <v>137</v>
      </c>
      <c r="U92" s="7" t="s">
        <v>35</v>
      </c>
      <c r="V92" s="6" t="s">
        <v>137</v>
      </c>
      <c r="W92" s="6" t="s">
        <v>34</v>
      </c>
      <c r="X92" s="6" t="s">
        <v>84</v>
      </c>
      <c r="Y92" s="6" t="s">
        <v>34</v>
      </c>
      <c r="Z92" s="6" t="s">
        <v>36</v>
      </c>
      <c r="AA92" s="6" t="b">
        <v>1</v>
      </c>
      <c r="AB92" s="37" t="s">
        <v>37</v>
      </c>
      <c r="AC92" s="38" t="s">
        <v>138</v>
      </c>
      <c r="AD92" s="39" t="s">
        <v>146</v>
      </c>
      <c r="AE92" s="40" t="b">
        <v>1</v>
      </c>
      <c r="AF92" s="41"/>
    </row>
    <row r="93" spans="2:32" x14ac:dyDescent="0.2">
      <c r="B93" s="3">
        <v>0.80434782608695599</v>
      </c>
      <c r="C93" s="4">
        <v>37</v>
      </c>
      <c r="D93" s="5">
        <v>0.90909090909090895</v>
      </c>
      <c r="E93" s="6">
        <v>37</v>
      </c>
      <c r="F93" s="5">
        <v>0.80434782608695599</v>
      </c>
      <c r="G93" s="5">
        <v>0</v>
      </c>
      <c r="H93" s="6">
        <v>0</v>
      </c>
      <c r="I93" s="5">
        <v>0.19565217391304299</v>
      </c>
      <c r="J93" s="6">
        <v>9</v>
      </c>
      <c r="K93" s="5">
        <v>2.6402640264026399E-2</v>
      </c>
      <c r="L93" s="6" t="s">
        <v>48</v>
      </c>
      <c r="M93" s="6">
        <v>42</v>
      </c>
      <c r="N93" s="5">
        <v>0.91304347826086896</v>
      </c>
      <c r="O93" s="6" t="b">
        <v>0</v>
      </c>
      <c r="P93" s="6">
        <v>0</v>
      </c>
      <c r="Q93" s="6">
        <v>0</v>
      </c>
      <c r="R93" s="5">
        <v>0</v>
      </c>
      <c r="S93" s="5">
        <v>0</v>
      </c>
      <c r="T93" s="7" t="s">
        <v>137</v>
      </c>
      <c r="U93" s="7" t="s">
        <v>33</v>
      </c>
      <c r="V93" s="6" t="s">
        <v>137</v>
      </c>
      <c r="W93" s="6" t="s">
        <v>34</v>
      </c>
      <c r="X93" s="6" t="s">
        <v>84</v>
      </c>
      <c r="Y93" s="6" t="s">
        <v>34</v>
      </c>
      <c r="Z93" s="6" t="s">
        <v>36</v>
      </c>
      <c r="AA93" s="6" t="b">
        <v>1</v>
      </c>
      <c r="AB93" s="37" t="s">
        <v>37</v>
      </c>
      <c r="AC93" s="38" t="s">
        <v>138</v>
      </c>
      <c r="AD93" s="39" t="s">
        <v>147</v>
      </c>
      <c r="AE93" s="40" t="b">
        <v>1</v>
      </c>
      <c r="AF93" s="41"/>
    </row>
    <row r="94" spans="2:32" x14ac:dyDescent="0.2">
      <c r="B94" s="13">
        <v>0.89285714285714202</v>
      </c>
      <c r="C94" s="14">
        <v>25</v>
      </c>
      <c r="D94" s="15">
        <v>1</v>
      </c>
      <c r="E94">
        <v>25</v>
      </c>
      <c r="F94" s="15">
        <v>0.89285714285714202</v>
      </c>
      <c r="G94" s="15">
        <v>0</v>
      </c>
      <c r="H94">
        <v>0</v>
      </c>
      <c r="I94" s="15">
        <v>0.107142857142857</v>
      </c>
      <c r="J94">
        <v>3</v>
      </c>
      <c r="K94" s="15">
        <v>2.4689270313689001E-2</v>
      </c>
      <c r="L94" t="s">
        <v>48</v>
      </c>
      <c r="M94">
        <v>25</v>
      </c>
      <c r="N94" s="15">
        <v>0.89285714285714202</v>
      </c>
      <c r="O94" t="b">
        <v>0</v>
      </c>
      <c r="P94">
        <v>0</v>
      </c>
      <c r="Q94">
        <v>0</v>
      </c>
      <c r="R94" s="15">
        <v>0</v>
      </c>
      <c r="S94" s="15">
        <v>0</v>
      </c>
      <c r="T94" s="16" t="s">
        <v>137</v>
      </c>
      <c r="U94" s="16" t="s">
        <v>35</v>
      </c>
      <c r="V94" t="s">
        <v>137</v>
      </c>
      <c r="W94" t="s">
        <v>34</v>
      </c>
      <c r="X94" t="s">
        <v>84</v>
      </c>
      <c r="Y94" t="s">
        <v>34</v>
      </c>
      <c r="Z94" t="s">
        <v>36</v>
      </c>
      <c r="AA94" t="b">
        <v>1</v>
      </c>
      <c r="AB94" s="37" t="s">
        <v>37</v>
      </c>
      <c r="AC94" s="38" t="s">
        <v>138</v>
      </c>
      <c r="AD94" s="39" t="s">
        <v>148</v>
      </c>
      <c r="AE94" s="40" t="b">
        <v>1</v>
      </c>
      <c r="AF94" s="41"/>
    </row>
    <row r="95" spans="2:32" x14ac:dyDescent="0.2">
      <c r="B95" s="3">
        <v>0.86746987951807197</v>
      </c>
      <c r="C95" s="4">
        <v>72</v>
      </c>
      <c r="D95" s="5">
        <v>0.96296296296296202</v>
      </c>
      <c r="E95" s="6">
        <v>72</v>
      </c>
      <c r="F95" s="5">
        <v>0.86746987951807197</v>
      </c>
      <c r="G95" s="5">
        <v>0</v>
      </c>
      <c r="H95" s="6">
        <v>0</v>
      </c>
      <c r="I95" s="5">
        <v>0.132530120481927</v>
      </c>
      <c r="J95" s="6">
        <v>11</v>
      </c>
      <c r="K95" s="5">
        <v>0</v>
      </c>
      <c r="L95" s="6" t="s">
        <v>48</v>
      </c>
      <c r="M95" s="6">
        <v>81</v>
      </c>
      <c r="N95" s="5">
        <v>0.97590361445783103</v>
      </c>
      <c r="O95" s="6" t="b">
        <v>0</v>
      </c>
      <c r="P95" s="6">
        <v>0</v>
      </c>
      <c r="Q95" s="6">
        <v>0</v>
      </c>
      <c r="R95" s="5">
        <v>0</v>
      </c>
      <c r="S95" s="5">
        <v>0</v>
      </c>
      <c r="T95" s="7" t="s">
        <v>137</v>
      </c>
      <c r="U95" s="7" t="s">
        <v>33</v>
      </c>
      <c r="V95" s="6" t="s">
        <v>137</v>
      </c>
      <c r="W95" s="6" t="s">
        <v>34</v>
      </c>
      <c r="X95" s="6" t="s">
        <v>84</v>
      </c>
      <c r="Y95" s="6" t="s">
        <v>34</v>
      </c>
      <c r="Z95" s="6" t="s">
        <v>36</v>
      </c>
      <c r="AA95" s="6" t="b">
        <v>1</v>
      </c>
      <c r="AB95" s="37" t="s">
        <v>37</v>
      </c>
      <c r="AC95" s="38" t="s">
        <v>138</v>
      </c>
      <c r="AD95" s="39" t="s">
        <v>149</v>
      </c>
      <c r="AE95" s="40" t="b">
        <v>1</v>
      </c>
      <c r="AF95" s="41"/>
    </row>
    <row r="96" spans="2:32" x14ac:dyDescent="0.2">
      <c r="B96" s="3">
        <v>0.95652173913043403</v>
      </c>
      <c r="C96" s="4">
        <v>22</v>
      </c>
      <c r="D96" s="5">
        <v>1</v>
      </c>
      <c r="E96" s="6">
        <v>22</v>
      </c>
      <c r="F96" s="5">
        <v>0.95652173913043403</v>
      </c>
      <c r="G96" s="5">
        <v>0</v>
      </c>
      <c r="H96" s="6">
        <v>0</v>
      </c>
      <c r="I96" s="5">
        <v>4.3478260869565098E-2</v>
      </c>
      <c r="J96" s="6">
        <v>1</v>
      </c>
      <c r="K96" s="5">
        <v>0.44927536231884002</v>
      </c>
      <c r="L96" s="6" t="s">
        <v>40</v>
      </c>
      <c r="M96" s="6">
        <v>23</v>
      </c>
      <c r="N96" s="5">
        <v>1</v>
      </c>
      <c r="O96" s="6" t="b">
        <v>0</v>
      </c>
      <c r="P96" s="6">
        <v>0</v>
      </c>
      <c r="Q96" s="6">
        <v>0</v>
      </c>
      <c r="R96" s="5">
        <v>0</v>
      </c>
      <c r="S96" s="5">
        <v>0</v>
      </c>
      <c r="T96" s="7" t="s">
        <v>137</v>
      </c>
      <c r="U96" s="7" t="s">
        <v>35</v>
      </c>
      <c r="V96" s="6" t="s">
        <v>137</v>
      </c>
      <c r="W96" s="6" t="s">
        <v>34</v>
      </c>
      <c r="X96" s="6" t="s">
        <v>84</v>
      </c>
      <c r="Y96" s="6" t="s">
        <v>34</v>
      </c>
      <c r="Z96" s="6" t="s">
        <v>36</v>
      </c>
      <c r="AA96" s="6" t="b">
        <v>1</v>
      </c>
      <c r="AB96" s="37" t="s">
        <v>37</v>
      </c>
      <c r="AC96" s="38" t="s">
        <v>138</v>
      </c>
      <c r="AD96" s="39" t="s">
        <v>150</v>
      </c>
      <c r="AE96" s="40" t="b">
        <v>1</v>
      </c>
      <c r="AF96" s="41"/>
    </row>
    <row r="97" spans="2:32" x14ac:dyDescent="0.2">
      <c r="B97" s="3">
        <v>0.74814814814814801</v>
      </c>
      <c r="C97" s="4">
        <v>101</v>
      </c>
      <c r="D97" s="5">
        <v>0.76923076923076905</v>
      </c>
      <c r="E97" s="6">
        <v>109</v>
      </c>
      <c r="F97" s="5">
        <v>0.80740740740740702</v>
      </c>
      <c r="G97" s="5">
        <v>5.9259259259259303E-2</v>
      </c>
      <c r="H97" s="6">
        <v>8</v>
      </c>
      <c r="I97" s="5">
        <v>0.19259259259259201</v>
      </c>
      <c r="J97" s="6">
        <v>26</v>
      </c>
      <c r="K97" s="5">
        <v>7.46519153049853E-3</v>
      </c>
      <c r="L97" s="6" t="s">
        <v>48</v>
      </c>
      <c r="M97" s="6">
        <v>110</v>
      </c>
      <c r="N97" s="5">
        <v>0.81481481481481399</v>
      </c>
      <c r="O97" s="6" t="b">
        <v>0</v>
      </c>
      <c r="P97" s="6">
        <v>0</v>
      </c>
      <c r="Q97" s="6">
        <v>7</v>
      </c>
      <c r="R97" s="5">
        <v>0</v>
      </c>
      <c r="S97" s="5">
        <v>0</v>
      </c>
      <c r="T97" s="7" t="s">
        <v>116</v>
      </c>
      <c r="U97" s="7" t="s">
        <v>33</v>
      </c>
      <c r="V97" s="6" t="s">
        <v>137</v>
      </c>
      <c r="W97" s="6" t="s">
        <v>84</v>
      </c>
      <c r="X97" s="6" t="s">
        <v>84</v>
      </c>
      <c r="Y97" s="6" t="s">
        <v>34</v>
      </c>
      <c r="Z97" s="6" t="s">
        <v>36</v>
      </c>
      <c r="AA97" s="6" t="b">
        <v>1</v>
      </c>
      <c r="AB97" s="37" t="s">
        <v>37</v>
      </c>
      <c r="AC97" s="38" t="s">
        <v>138</v>
      </c>
      <c r="AD97" s="39" t="s">
        <v>151</v>
      </c>
      <c r="AE97" s="40" t="b">
        <v>1</v>
      </c>
      <c r="AF97" s="50" t="s">
        <v>152</v>
      </c>
    </row>
    <row r="98" spans="2:32" x14ac:dyDescent="0.2">
      <c r="B98" s="22">
        <v>0.91414141414141403</v>
      </c>
      <c r="C98" s="23">
        <v>181</v>
      </c>
      <c r="D98" s="24">
        <v>0.65538461538461501</v>
      </c>
      <c r="E98" s="25">
        <v>195</v>
      </c>
      <c r="F98" s="24">
        <v>0.98484848484848397</v>
      </c>
      <c r="G98" s="24">
        <v>7.0707070707070704E-2</v>
      </c>
      <c r="H98" s="25">
        <v>14</v>
      </c>
      <c r="I98" s="24">
        <v>1.51515151515151E-2</v>
      </c>
      <c r="J98" s="25">
        <v>3</v>
      </c>
      <c r="K98" s="24">
        <v>1.8004708923872301E-3</v>
      </c>
      <c r="L98" s="25" t="s">
        <v>48</v>
      </c>
      <c r="M98" s="25">
        <v>182</v>
      </c>
      <c r="N98" s="24">
        <v>0.919191919191919</v>
      </c>
      <c r="O98" s="25" t="b">
        <v>0</v>
      </c>
      <c r="P98" s="25">
        <v>5</v>
      </c>
      <c r="Q98" s="25">
        <v>8</v>
      </c>
      <c r="R98" s="24">
        <v>0.38461538461538403</v>
      </c>
      <c r="S98" s="24">
        <v>2.52525252525252E-2</v>
      </c>
      <c r="T98" s="26" t="s">
        <v>137</v>
      </c>
      <c r="U98" s="26" t="s">
        <v>83</v>
      </c>
      <c r="V98" s="25" t="s">
        <v>137</v>
      </c>
      <c r="W98" s="25" t="s">
        <v>84</v>
      </c>
      <c r="X98" s="25" t="s">
        <v>84</v>
      </c>
      <c r="Y98" s="25" t="s">
        <v>83</v>
      </c>
      <c r="Z98" s="25" t="s">
        <v>100</v>
      </c>
      <c r="AA98" s="25" t="b">
        <v>1</v>
      </c>
      <c r="AB98" s="37" t="s">
        <v>37</v>
      </c>
      <c r="AC98" s="38" t="s">
        <v>138</v>
      </c>
      <c r="AD98" s="34" t="s">
        <v>153</v>
      </c>
      <c r="AE98" s="40" t="b">
        <v>1</v>
      </c>
      <c r="AF98" s="50" t="s">
        <v>152</v>
      </c>
    </row>
    <row r="99" spans="2:32" x14ac:dyDescent="0.2">
      <c r="B99" s="3">
        <v>0</v>
      </c>
      <c r="C99" s="4">
        <v>0</v>
      </c>
      <c r="D99" s="5">
        <v>0.77777777777777701</v>
      </c>
      <c r="E99" s="6">
        <v>8</v>
      </c>
      <c r="F99" s="5">
        <v>0.28571428571428498</v>
      </c>
      <c r="G99" s="5">
        <v>0.28571428571428498</v>
      </c>
      <c r="H99" s="6">
        <v>8</v>
      </c>
      <c r="I99" s="5">
        <v>0.71428571428571397</v>
      </c>
      <c r="J99" s="6">
        <v>20</v>
      </c>
      <c r="K99" s="5">
        <v>0.392405063291139</v>
      </c>
      <c r="L99" s="6" t="s">
        <v>31</v>
      </c>
      <c r="M99" s="6">
        <v>24</v>
      </c>
      <c r="N99" s="5">
        <v>0.85714285714285698</v>
      </c>
      <c r="O99" s="6" t="b">
        <v>0</v>
      </c>
      <c r="P99" s="6">
        <v>0</v>
      </c>
      <c r="Q99" s="6">
        <v>7</v>
      </c>
      <c r="R99" s="5">
        <v>0</v>
      </c>
      <c r="S99" s="5">
        <v>0</v>
      </c>
      <c r="T99" s="7" t="s">
        <v>32</v>
      </c>
      <c r="U99" s="7" t="s">
        <v>33</v>
      </c>
      <c r="V99" s="6" t="s">
        <v>116</v>
      </c>
      <c r="W99" s="6" t="s">
        <v>83</v>
      </c>
      <c r="X99" s="6" t="s">
        <v>83</v>
      </c>
      <c r="Y99" s="6" t="s">
        <v>34</v>
      </c>
      <c r="Z99" s="6" t="s">
        <v>36</v>
      </c>
      <c r="AA99" s="6" t="b">
        <v>0</v>
      </c>
      <c r="AB99" s="37" t="s">
        <v>154</v>
      </c>
      <c r="AC99" s="38" t="s">
        <v>155</v>
      </c>
      <c r="AD99" s="39" t="s">
        <v>156</v>
      </c>
      <c r="AE99" s="40" t="b">
        <v>1</v>
      </c>
      <c r="AF99" s="41"/>
    </row>
    <row r="100" spans="2:32" x14ac:dyDescent="0.2">
      <c r="B100" s="3">
        <v>0</v>
      </c>
      <c r="C100" s="4">
        <v>0</v>
      </c>
      <c r="D100" s="5">
        <v>0.83333333333333304</v>
      </c>
      <c r="E100" s="6">
        <v>31</v>
      </c>
      <c r="F100" s="5">
        <v>0.32291666666666602</v>
      </c>
      <c r="G100" s="5">
        <v>0.32291666666666602</v>
      </c>
      <c r="H100" s="6">
        <v>31</v>
      </c>
      <c r="I100" s="5">
        <v>0.67708333333333304</v>
      </c>
      <c r="J100" s="6">
        <v>65</v>
      </c>
      <c r="K100" s="5">
        <v>0.59100204498977504</v>
      </c>
      <c r="L100" s="6" t="s">
        <v>40</v>
      </c>
      <c r="M100" s="6">
        <v>42</v>
      </c>
      <c r="N100" s="5">
        <v>0.4375</v>
      </c>
      <c r="O100" s="6" t="b">
        <v>1</v>
      </c>
      <c r="P100" s="6">
        <v>0</v>
      </c>
      <c r="Q100" s="6">
        <v>30</v>
      </c>
      <c r="R100" s="5">
        <v>0</v>
      </c>
      <c r="S100" s="5">
        <v>0</v>
      </c>
      <c r="T100" s="7" t="s">
        <v>32</v>
      </c>
      <c r="U100" s="7" t="s">
        <v>33</v>
      </c>
      <c r="V100" s="6" t="s">
        <v>116</v>
      </c>
      <c r="W100" s="6" t="s">
        <v>83</v>
      </c>
      <c r="X100" s="6" t="s">
        <v>83</v>
      </c>
      <c r="Y100" s="6" t="s">
        <v>34</v>
      </c>
      <c r="Z100" s="6" t="s">
        <v>36</v>
      </c>
      <c r="AA100" s="6" t="b">
        <v>0</v>
      </c>
      <c r="AB100" s="37" t="s">
        <v>154</v>
      </c>
      <c r="AC100" s="38" t="s">
        <v>155</v>
      </c>
      <c r="AD100" s="39" t="s">
        <v>157</v>
      </c>
      <c r="AE100" s="40" t="b">
        <v>1</v>
      </c>
      <c r="AF100" s="41"/>
    </row>
    <row r="101" spans="2:32" x14ac:dyDescent="0.2">
      <c r="B101" s="3">
        <v>0.19230769230769201</v>
      </c>
      <c r="C101" s="4">
        <v>20</v>
      </c>
      <c r="D101" s="5">
        <v>0.78571428571428503</v>
      </c>
      <c r="E101" s="6">
        <v>56</v>
      </c>
      <c r="F101" s="5">
        <v>0.53846153846153799</v>
      </c>
      <c r="G101" s="5">
        <v>0.34615384615384598</v>
      </c>
      <c r="H101" s="6">
        <v>36</v>
      </c>
      <c r="I101" s="5">
        <v>0.46153846153846101</v>
      </c>
      <c r="J101" s="6">
        <v>48</v>
      </c>
      <c r="K101" s="5">
        <v>1.0408560311283999E-2</v>
      </c>
      <c r="L101" s="6" t="s">
        <v>48</v>
      </c>
      <c r="M101" s="6">
        <v>44</v>
      </c>
      <c r="N101" s="5">
        <v>0.42307692307692302</v>
      </c>
      <c r="O101" s="6" t="b">
        <v>1</v>
      </c>
      <c r="P101" s="6">
        <v>0</v>
      </c>
      <c r="Q101" s="6">
        <v>35</v>
      </c>
      <c r="R101" s="5">
        <v>0</v>
      </c>
      <c r="S101" s="5">
        <v>0</v>
      </c>
      <c r="T101" s="7" t="s">
        <v>65</v>
      </c>
      <c r="U101" s="7" t="s">
        <v>33</v>
      </c>
      <c r="V101" s="6" t="s">
        <v>116</v>
      </c>
      <c r="W101" s="6" t="s">
        <v>83</v>
      </c>
      <c r="X101" s="6" t="s">
        <v>83</v>
      </c>
      <c r="Y101" s="6" t="s">
        <v>34</v>
      </c>
      <c r="Z101" s="6" t="s">
        <v>36</v>
      </c>
      <c r="AA101" s="6" t="b">
        <v>0</v>
      </c>
      <c r="AB101" s="37" t="s">
        <v>154</v>
      </c>
      <c r="AC101" s="38" t="s">
        <v>155</v>
      </c>
      <c r="AD101" s="39" t="s">
        <v>158</v>
      </c>
      <c r="AE101" s="40" t="b">
        <v>1</v>
      </c>
      <c r="AF101" s="41"/>
    </row>
    <row r="102" spans="2:32" x14ac:dyDescent="0.2">
      <c r="B102" s="22">
        <v>6.8965517241379296E-2</v>
      </c>
      <c r="C102" s="23">
        <v>2</v>
      </c>
      <c r="D102" s="24">
        <v>0.397923875432525</v>
      </c>
      <c r="E102" s="25">
        <v>12</v>
      </c>
      <c r="F102" s="24">
        <v>0.41379310344827502</v>
      </c>
      <c r="G102" s="24">
        <v>0.34482758620689602</v>
      </c>
      <c r="H102" s="25">
        <v>10</v>
      </c>
      <c r="I102" s="24">
        <v>0.58620689655172398</v>
      </c>
      <c r="J102" s="25">
        <v>17</v>
      </c>
      <c r="K102" s="24">
        <v>3.9761431411530802E-2</v>
      </c>
      <c r="L102" s="25" t="s">
        <v>48</v>
      </c>
      <c r="M102" s="25">
        <v>19</v>
      </c>
      <c r="N102" s="24">
        <v>0.65517241379310298</v>
      </c>
      <c r="O102" s="25" t="b">
        <v>1</v>
      </c>
      <c r="P102" s="25">
        <v>1</v>
      </c>
      <c r="Q102" s="25">
        <v>8</v>
      </c>
      <c r="R102" s="24">
        <v>0.11111111111111099</v>
      </c>
      <c r="S102" s="24">
        <v>3.4482758620689599E-2</v>
      </c>
      <c r="T102" s="26" t="s">
        <v>65</v>
      </c>
      <c r="U102" s="26" t="s">
        <v>83</v>
      </c>
      <c r="V102" s="25" t="s">
        <v>116</v>
      </c>
      <c r="W102" s="25" t="s">
        <v>83</v>
      </c>
      <c r="X102" s="25" t="s">
        <v>83</v>
      </c>
      <c r="Y102" s="25" t="s">
        <v>108</v>
      </c>
      <c r="Z102" s="25" t="s">
        <v>100</v>
      </c>
      <c r="AA102" s="25" t="b">
        <v>0</v>
      </c>
      <c r="AB102" s="37" t="s">
        <v>154</v>
      </c>
      <c r="AC102" s="38" t="s">
        <v>155</v>
      </c>
      <c r="AD102" s="39" t="s">
        <v>159</v>
      </c>
      <c r="AE102" s="40" t="b">
        <v>1</v>
      </c>
      <c r="AF102" s="41"/>
    </row>
    <row r="103" spans="2:32" x14ac:dyDescent="0.2">
      <c r="B103" s="17">
        <v>0.108108108108108</v>
      </c>
      <c r="C103" s="18">
        <v>4</v>
      </c>
      <c r="D103" s="19">
        <v>0.26874999999999999</v>
      </c>
      <c r="E103" s="20">
        <v>13</v>
      </c>
      <c r="F103" s="19">
        <v>0.35135135135135098</v>
      </c>
      <c r="G103" s="19">
        <v>0.24324324324324301</v>
      </c>
      <c r="H103" s="20">
        <v>9</v>
      </c>
      <c r="I103" s="19">
        <v>0.64864864864864802</v>
      </c>
      <c r="J103" s="20">
        <v>24</v>
      </c>
      <c r="K103" s="19">
        <v>6.77101054780537E-2</v>
      </c>
      <c r="L103" s="20" t="s">
        <v>48</v>
      </c>
      <c r="M103" s="20">
        <v>12</v>
      </c>
      <c r="N103" s="19">
        <v>0.32432432432432401</v>
      </c>
      <c r="O103" s="20" t="b">
        <v>1</v>
      </c>
      <c r="P103" s="20">
        <v>1</v>
      </c>
      <c r="Q103" s="20">
        <v>7</v>
      </c>
      <c r="R103" s="19">
        <v>0.125</v>
      </c>
      <c r="S103" s="19">
        <v>2.7027027027027001E-2</v>
      </c>
      <c r="T103" s="21" t="s">
        <v>65</v>
      </c>
      <c r="U103" s="21" t="s">
        <v>83</v>
      </c>
      <c r="V103" s="20" t="s">
        <v>116</v>
      </c>
      <c r="W103" s="20" t="s">
        <v>83</v>
      </c>
      <c r="X103" s="20" t="s">
        <v>83</v>
      </c>
      <c r="Y103" s="20" t="s">
        <v>108</v>
      </c>
      <c r="Z103" s="20" t="s">
        <v>100</v>
      </c>
      <c r="AA103" s="20" t="b">
        <v>0</v>
      </c>
      <c r="AB103" s="37" t="s">
        <v>154</v>
      </c>
      <c r="AC103" s="38" t="s">
        <v>155</v>
      </c>
      <c r="AD103" s="39" t="s">
        <v>160</v>
      </c>
      <c r="AE103" s="40" t="b">
        <v>1</v>
      </c>
      <c r="AF103" s="41"/>
    </row>
    <row r="104" spans="2:32" x14ac:dyDescent="0.2">
      <c r="B104" s="42">
        <v>0.1875</v>
      </c>
      <c r="C104" s="43">
        <v>6</v>
      </c>
      <c r="D104" s="44">
        <v>0.53333333333333299</v>
      </c>
      <c r="E104" s="45">
        <v>10</v>
      </c>
      <c r="F104" s="44">
        <v>0.3125</v>
      </c>
      <c r="G104" s="44">
        <v>0.125</v>
      </c>
      <c r="H104" s="45">
        <v>4</v>
      </c>
      <c r="I104" s="44">
        <v>0.6875</v>
      </c>
      <c r="J104" s="45">
        <v>22</v>
      </c>
      <c r="K104" s="44">
        <v>6.7296340023612705E-2</v>
      </c>
      <c r="L104" s="45" t="s">
        <v>48</v>
      </c>
      <c r="M104" s="45">
        <v>9</v>
      </c>
      <c r="N104" s="44">
        <v>0.28125</v>
      </c>
      <c r="O104" s="45" t="b">
        <v>1</v>
      </c>
      <c r="P104" s="45">
        <v>2</v>
      </c>
      <c r="Q104" s="45">
        <v>1</v>
      </c>
      <c r="R104" s="44">
        <v>0.66666666666666596</v>
      </c>
      <c r="S104" s="44">
        <v>6.25E-2</v>
      </c>
      <c r="T104" s="46" t="s">
        <v>65</v>
      </c>
      <c r="U104" s="46" t="s">
        <v>83</v>
      </c>
      <c r="V104" s="45" t="s">
        <v>116</v>
      </c>
      <c r="W104" s="45" t="s">
        <v>83</v>
      </c>
      <c r="X104" s="45" t="s">
        <v>83</v>
      </c>
      <c r="Y104" s="45" t="s">
        <v>83</v>
      </c>
      <c r="Z104" s="45" t="s">
        <v>100</v>
      </c>
      <c r="AA104" s="45" t="b">
        <v>0</v>
      </c>
      <c r="AB104" s="37" t="s">
        <v>154</v>
      </c>
      <c r="AC104" s="38" t="s">
        <v>155</v>
      </c>
      <c r="AD104" s="39" t="s">
        <v>161</v>
      </c>
      <c r="AE104" s="40" t="b">
        <v>1</v>
      </c>
      <c r="AF104" s="41"/>
    </row>
    <row r="105" spans="2:32" x14ac:dyDescent="0.2">
      <c r="B105" s="8">
        <v>2.0833333333333301E-2</v>
      </c>
      <c r="C105" s="9">
        <v>1</v>
      </c>
      <c r="D105" s="10">
        <v>0.14705882352941099</v>
      </c>
      <c r="E105" s="11">
        <v>15</v>
      </c>
      <c r="F105" s="10">
        <v>0.3125</v>
      </c>
      <c r="G105" s="10">
        <v>0.29166666666666602</v>
      </c>
      <c r="H105" s="11">
        <v>14</v>
      </c>
      <c r="I105" s="10">
        <v>0.6875</v>
      </c>
      <c r="J105" s="11">
        <v>33</v>
      </c>
      <c r="K105" s="10">
        <v>4.52436194895591E-2</v>
      </c>
      <c r="L105" s="11" t="s">
        <v>48</v>
      </c>
      <c r="M105" s="11">
        <v>31</v>
      </c>
      <c r="N105" s="10">
        <v>0.64583333333333304</v>
      </c>
      <c r="O105" s="11" t="b">
        <v>1</v>
      </c>
      <c r="P105" s="11">
        <v>3</v>
      </c>
      <c r="Q105" s="11">
        <v>10</v>
      </c>
      <c r="R105" s="10">
        <v>0.23076923076923</v>
      </c>
      <c r="S105" s="10">
        <v>6.25E-2</v>
      </c>
      <c r="T105" s="12" t="s">
        <v>65</v>
      </c>
      <c r="U105" s="12" t="s">
        <v>88</v>
      </c>
      <c r="V105" s="11" t="s">
        <v>116</v>
      </c>
      <c r="W105" s="11" t="s">
        <v>83</v>
      </c>
      <c r="X105" s="11" t="s">
        <v>83</v>
      </c>
      <c r="Y105" s="11" t="s">
        <v>83</v>
      </c>
      <c r="Z105" s="11" t="s">
        <v>100</v>
      </c>
      <c r="AA105" s="11" t="b">
        <v>0</v>
      </c>
      <c r="AB105" s="37" t="s">
        <v>154</v>
      </c>
      <c r="AC105" s="38" t="s">
        <v>155</v>
      </c>
      <c r="AD105" s="39" t="s">
        <v>162</v>
      </c>
      <c r="AE105" s="40" t="b">
        <v>1</v>
      </c>
      <c r="AF105" s="41"/>
    </row>
    <row r="106" spans="2:32" x14ac:dyDescent="0.2">
      <c r="B106" s="3">
        <v>0</v>
      </c>
      <c r="C106" s="4">
        <v>0</v>
      </c>
      <c r="D106" s="5">
        <v>0.84615384615384603</v>
      </c>
      <c r="E106" s="6">
        <v>35</v>
      </c>
      <c r="F106" s="5">
        <v>0.546875</v>
      </c>
      <c r="G106" s="5">
        <v>0.546875</v>
      </c>
      <c r="H106" s="6">
        <v>35</v>
      </c>
      <c r="I106" s="5">
        <v>0.453125</v>
      </c>
      <c r="J106" s="6">
        <v>29</v>
      </c>
      <c r="K106" s="5">
        <v>0.241269841269841</v>
      </c>
      <c r="L106" s="6" t="s">
        <v>31</v>
      </c>
      <c r="M106" s="6">
        <v>54</v>
      </c>
      <c r="N106" s="5">
        <v>0.84375</v>
      </c>
      <c r="O106" s="6" t="b">
        <v>0</v>
      </c>
      <c r="P106" s="6">
        <v>0</v>
      </c>
      <c r="Q106" s="6">
        <v>34</v>
      </c>
      <c r="R106" s="5">
        <v>0</v>
      </c>
      <c r="S106" s="5">
        <v>0</v>
      </c>
      <c r="T106" s="7" t="s">
        <v>32</v>
      </c>
      <c r="U106" s="7" t="s">
        <v>33</v>
      </c>
      <c r="V106" s="6" t="s">
        <v>116</v>
      </c>
      <c r="W106" s="6" t="s">
        <v>66</v>
      </c>
      <c r="X106" s="6" t="s">
        <v>83</v>
      </c>
      <c r="Y106" s="6" t="s">
        <v>34</v>
      </c>
      <c r="Z106" s="6" t="s">
        <v>36</v>
      </c>
      <c r="AA106" s="6" t="b">
        <v>0</v>
      </c>
      <c r="AB106" s="37" t="s">
        <v>154</v>
      </c>
      <c r="AC106" s="38" t="s">
        <v>155</v>
      </c>
      <c r="AD106" s="39" t="s">
        <v>163</v>
      </c>
      <c r="AE106" s="40" t="b">
        <v>1</v>
      </c>
      <c r="AF106" s="41"/>
    </row>
    <row r="107" spans="2:32" x14ac:dyDescent="0.2">
      <c r="B107" s="8">
        <v>0</v>
      </c>
      <c r="C107" s="9">
        <v>0</v>
      </c>
      <c r="D107" s="10">
        <v>0.67647058823529405</v>
      </c>
      <c r="E107" s="11">
        <v>15</v>
      </c>
      <c r="F107" s="10">
        <v>0.46875</v>
      </c>
      <c r="G107" s="10">
        <v>0.46875</v>
      </c>
      <c r="H107" s="11">
        <v>15</v>
      </c>
      <c r="I107" s="10">
        <v>0.53125</v>
      </c>
      <c r="J107" s="11">
        <v>17</v>
      </c>
      <c r="K107" s="10">
        <v>7.0588235294117604E-2</v>
      </c>
      <c r="L107" s="11" t="s">
        <v>48</v>
      </c>
      <c r="M107" s="11">
        <v>16</v>
      </c>
      <c r="N107" s="10">
        <v>0.5</v>
      </c>
      <c r="O107" s="11" t="b">
        <v>1</v>
      </c>
      <c r="P107" s="11">
        <v>2</v>
      </c>
      <c r="Q107" s="11">
        <v>12</v>
      </c>
      <c r="R107" s="10">
        <v>0.14285714285714199</v>
      </c>
      <c r="S107" s="10">
        <v>6.25E-2</v>
      </c>
      <c r="T107" s="12" t="s">
        <v>32</v>
      </c>
      <c r="U107" s="12" t="s">
        <v>83</v>
      </c>
      <c r="V107" s="11" t="s">
        <v>116</v>
      </c>
      <c r="W107" s="11" t="s">
        <v>66</v>
      </c>
      <c r="X107" s="11" t="s">
        <v>83</v>
      </c>
      <c r="Y107" s="11" t="s">
        <v>108</v>
      </c>
      <c r="Z107" s="11" t="s">
        <v>100</v>
      </c>
      <c r="AA107" s="11" t="b">
        <v>0</v>
      </c>
      <c r="AB107" s="37" t="s">
        <v>154</v>
      </c>
      <c r="AC107" s="38" t="s">
        <v>155</v>
      </c>
      <c r="AD107" s="39" t="s">
        <v>164</v>
      </c>
      <c r="AE107" s="40" t="b">
        <v>1</v>
      </c>
      <c r="AF107" s="41"/>
    </row>
    <row r="108" spans="2:32" x14ac:dyDescent="0.2">
      <c r="B108" s="3">
        <v>4.54545454545454E-2</v>
      </c>
      <c r="C108" s="4">
        <v>3</v>
      </c>
      <c r="D108" s="5">
        <v>0.6</v>
      </c>
      <c r="E108" s="6">
        <v>34</v>
      </c>
      <c r="F108" s="5">
        <v>0.51515151515151503</v>
      </c>
      <c r="G108" s="5">
        <v>0.469696969696969</v>
      </c>
      <c r="H108" s="6">
        <v>31</v>
      </c>
      <c r="I108" s="5">
        <v>0.48484848484848397</v>
      </c>
      <c r="J108" s="6">
        <v>32</v>
      </c>
      <c r="K108" s="5">
        <v>5.4644808743169397E-2</v>
      </c>
      <c r="L108" s="6" t="s">
        <v>48</v>
      </c>
      <c r="M108" s="6">
        <v>57</v>
      </c>
      <c r="N108" s="5">
        <v>0.86363636363636298</v>
      </c>
      <c r="O108" s="6" t="b">
        <v>0</v>
      </c>
      <c r="P108" s="6">
        <v>0</v>
      </c>
      <c r="Q108" s="6">
        <v>30</v>
      </c>
      <c r="R108" s="5">
        <v>0</v>
      </c>
      <c r="S108" s="5">
        <v>0</v>
      </c>
      <c r="T108" s="7" t="s">
        <v>65</v>
      </c>
      <c r="U108" s="7" t="s">
        <v>83</v>
      </c>
      <c r="V108" s="6" t="s">
        <v>116</v>
      </c>
      <c r="W108" s="6" t="s">
        <v>66</v>
      </c>
      <c r="X108" s="6" t="s">
        <v>83</v>
      </c>
      <c r="Y108" s="6" t="s">
        <v>34</v>
      </c>
      <c r="Z108" s="6" t="s">
        <v>36</v>
      </c>
      <c r="AA108" s="6" t="b">
        <v>0</v>
      </c>
      <c r="AB108" s="37" t="s">
        <v>154</v>
      </c>
      <c r="AC108" s="38" t="s">
        <v>155</v>
      </c>
      <c r="AD108" s="39" t="s">
        <v>165</v>
      </c>
      <c r="AE108" s="40" t="b">
        <v>1</v>
      </c>
      <c r="AF108" s="41"/>
    </row>
    <row r="109" spans="2:32" x14ac:dyDescent="0.2">
      <c r="B109" s="3">
        <v>0.05</v>
      </c>
      <c r="C109" s="4">
        <v>1</v>
      </c>
      <c r="D109" s="5">
        <v>0.6</v>
      </c>
      <c r="E109" s="6">
        <v>11</v>
      </c>
      <c r="F109" s="5">
        <v>0.55000000000000004</v>
      </c>
      <c r="G109" s="5">
        <v>0.5</v>
      </c>
      <c r="H109" s="6">
        <v>10</v>
      </c>
      <c r="I109" s="5">
        <v>0.44999999999999901</v>
      </c>
      <c r="J109" s="6">
        <v>9</v>
      </c>
      <c r="K109" s="5">
        <v>0.118990384615384</v>
      </c>
      <c r="L109" s="6" t="s">
        <v>48</v>
      </c>
      <c r="M109" s="6">
        <v>13</v>
      </c>
      <c r="N109" s="5">
        <v>0.65</v>
      </c>
      <c r="O109" s="6" t="b">
        <v>1</v>
      </c>
      <c r="P109" s="6">
        <v>0</v>
      </c>
      <c r="Q109" s="6">
        <v>9</v>
      </c>
      <c r="R109" s="5">
        <v>0</v>
      </c>
      <c r="S109" s="5">
        <v>0</v>
      </c>
      <c r="T109" s="7" t="s">
        <v>65</v>
      </c>
      <c r="U109" s="7" t="s">
        <v>83</v>
      </c>
      <c r="V109" s="6" t="s">
        <v>116</v>
      </c>
      <c r="W109" s="6" t="s">
        <v>66</v>
      </c>
      <c r="X109" s="6" t="s">
        <v>83</v>
      </c>
      <c r="Y109" s="6" t="s">
        <v>34</v>
      </c>
      <c r="Z109" s="6" t="s">
        <v>36</v>
      </c>
      <c r="AA109" s="6" t="b">
        <v>0</v>
      </c>
      <c r="AB109" s="37" t="s">
        <v>154</v>
      </c>
      <c r="AC109" s="38" t="s">
        <v>155</v>
      </c>
      <c r="AD109" s="39" t="s">
        <v>166</v>
      </c>
      <c r="AE109" s="40" t="b">
        <v>1</v>
      </c>
      <c r="AF109" s="41"/>
    </row>
    <row r="110" spans="2:32" x14ac:dyDescent="0.2">
      <c r="B110" s="3">
        <v>0.11111111111111099</v>
      </c>
      <c r="C110" s="4">
        <v>3</v>
      </c>
      <c r="D110" s="5">
        <v>0.84615384615384603</v>
      </c>
      <c r="E110" s="6">
        <v>14</v>
      </c>
      <c r="F110" s="5">
        <v>0.51851851851851805</v>
      </c>
      <c r="G110" s="5">
        <v>0.407407407407407</v>
      </c>
      <c r="H110" s="6">
        <v>11</v>
      </c>
      <c r="I110" s="5">
        <v>0.48148148148148101</v>
      </c>
      <c r="J110" s="6">
        <v>13</v>
      </c>
      <c r="K110" s="5">
        <v>8.16326530612244E-2</v>
      </c>
      <c r="L110" s="6" t="s">
        <v>48</v>
      </c>
      <c r="M110" s="6">
        <v>27</v>
      </c>
      <c r="N110" s="5">
        <v>1</v>
      </c>
      <c r="O110" s="6" t="b">
        <v>0</v>
      </c>
      <c r="P110" s="6">
        <v>0</v>
      </c>
      <c r="Q110" s="6">
        <v>10</v>
      </c>
      <c r="R110" s="5">
        <v>0</v>
      </c>
      <c r="S110" s="5">
        <v>0</v>
      </c>
      <c r="T110" s="7" t="s">
        <v>65</v>
      </c>
      <c r="U110" s="7" t="s">
        <v>33</v>
      </c>
      <c r="V110" s="6" t="s">
        <v>116</v>
      </c>
      <c r="W110" s="6" t="s">
        <v>66</v>
      </c>
      <c r="X110" s="6" t="s">
        <v>83</v>
      </c>
      <c r="Y110" s="6" t="s">
        <v>34</v>
      </c>
      <c r="Z110" s="6" t="s">
        <v>36</v>
      </c>
      <c r="AA110" s="6" t="b">
        <v>0</v>
      </c>
      <c r="AB110" s="37" t="s">
        <v>154</v>
      </c>
      <c r="AC110" s="38" t="s">
        <v>155</v>
      </c>
      <c r="AD110" s="39" t="s">
        <v>167</v>
      </c>
      <c r="AE110" s="40" t="b">
        <v>1</v>
      </c>
      <c r="AF110" s="41"/>
    </row>
    <row r="111" spans="2:32" x14ac:dyDescent="0.2">
      <c r="B111" s="3">
        <v>4.3478260869565202E-2</v>
      </c>
      <c r="C111" s="4">
        <v>1</v>
      </c>
      <c r="D111" s="5">
        <v>0.7</v>
      </c>
      <c r="E111" s="6">
        <v>10</v>
      </c>
      <c r="F111" s="5">
        <v>0.434782608695652</v>
      </c>
      <c r="G111" s="5">
        <v>0.39130434782608597</v>
      </c>
      <c r="H111" s="6">
        <v>9</v>
      </c>
      <c r="I111" s="5">
        <v>0.56521739130434701</v>
      </c>
      <c r="J111" s="6">
        <v>13</v>
      </c>
      <c r="K111" s="5">
        <v>0.13815789473684201</v>
      </c>
      <c r="L111" s="6" t="s">
        <v>48</v>
      </c>
      <c r="M111" s="6">
        <v>10</v>
      </c>
      <c r="N111" s="5">
        <v>0.434782608695652</v>
      </c>
      <c r="O111" s="6" t="b">
        <v>1</v>
      </c>
      <c r="P111" s="6">
        <v>0</v>
      </c>
      <c r="Q111" s="6">
        <v>8</v>
      </c>
      <c r="R111" s="5">
        <v>0</v>
      </c>
      <c r="S111" s="5">
        <v>0</v>
      </c>
      <c r="T111" s="7" t="s">
        <v>65</v>
      </c>
      <c r="U111" s="7" t="s">
        <v>83</v>
      </c>
      <c r="V111" s="6" t="s">
        <v>116</v>
      </c>
      <c r="W111" s="6" t="s">
        <v>66</v>
      </c>
      <c r="X111" s="6" t="s">
        <v>83</v>
      </c>
      <c r="Y111" s="6" t="s">
        <v>34</v>
      </c>
      <c r="Z111" s="6" t="s">
        <v>36</v>
      </c>
      <c r="AA111" s="6" t="b">
        <v>0</v>
      </c>
      <c r="AB111" s="37" t="s">
        <v>154</v>
      </c>
      <c r="AC111" s="38" t="s">
        <v>155</v>
      </c>
      <c r="AD111" s="39" t="s">
        <v>168</v>
      </c>
      <c r="AE111" s="40" t="b">
        <v>1</v>
      </c>
      <c r="AF111" s="41"/>
    </row>
    <row r="112" spans="2:32" x14ac:dyDescent="0.2">
      <c r="B112" s="8">
        <v>0.11111111111111099</v>
      </c>
      <c r="C112" s="9">
        <v>5</v>
      </c>
      <c r="D112" s="10">
        <v>0.76</v>
      </c>
      <c r="E112" s="11">
        <v>33</v>
      </c>
      <c r="F112" s="10">
        <v>0.73333333333333295</v>
      </c>
      <c r="G112" s="10">
        <v>0.62222222222222201</v>
      </c>
      <c r="H112" s="11">
        <v>28</v>
      </c>
      <c r="I112" s="10">
        <v>0.266666666666666</v>
      </c>
      <c r="J112" s="11">
        <v>12</v>
      </c>
      <c r="K112" s="10">
        <v>6.6666666666666596E-2</v>
      </c>
      <c r="L112" s="11" t="s">
        <v>48</v>
      </c>
      <c r="M112" s="11">
        <v>33</v>
      </c>
      <c r="N112" s="10">
        <v>0.73333333333333295</v>
      </c>
      <c r="O112" s="11" t="b">
        <v>1</v>
      </c>
      <c r="P112" s="11">
        <v>0</v>
      </c>
      <c r="Q112" s="11">
        <v>27</v>
      </c>
      <c r="R112" s="10">
        <v>0</v>
      </c>
      <c r="S112" s="10">
        <v>0</v>
      </c>
      <c r="T112" s="12" t="s">
        <v>65</v>
      </c>
      <c r="U112" s="12" t="s">
        <v>33</v>
      </c>
      <c r="V112" s="11" t="s">
        <v>116</v>
      </c>
      <c r="W112" s="11" t="s">
        <v>66</v>
      </c>
      <c r="X112" s="11" t="s">
        <v>83</v>
      </c>
      <c r="Y112" s="11" t="s">
        <v>34</v>
      </c>
      <c r="Z112" s="11" t="s">
        <v>36</v>
      </c>
      <c r="AA112" s="11" t="b">
        <v>0</v>
      </c>
      <c r="AB112" s="37" t="s">
        <v>154</v>
      </c>
      <c r="AC112" s="38" t="s">
        <v>155</v>
      </c>
      <c r="AD112" s="39" t="s">
        <v>169</v>
      </c>
      <c r="AE112" s="40" t="b">
        <v>1</v>
      </c>
      <c r="AF112" s="41"/>
    </row>
    <row r="113" spans="2:32" x14ac:dyDescent="0.2">
      <c r="B113" s="3">
        <v>0.14193548387096699</v>
      </c>
      <c r="C113" s="4">
        <v>22</v>
      </c>
      <c r="D113" s="5">
        <v>0.8</v>
      </c>
      <c r="E113" s="6">
        <v>87</v>
      </c>
      <c r="F113" s="5">
        <v>0.56129032258064504</v>
      </c>
      <c r="G113" s="5">
        <v>0.41935483870967699</v>
      </c>
      <c r="H113" s="6">
        <v>65</v>
      </c>
      <c r="I113" s="5">
        <v>0.43870967741935402</v>
      </c>
      <c r="J113" s="6">
        <v>68</v>
      </c>
      <c r="K113" s="5">
        <v>5.0384513391673299E-3</v>
      </c>
      <c r="L113" s="6" t="s">
        <v>48</v>
      </c>
      <c r="M113" s="6">
        <v>70</v>
      </c>
      <c r="N113" s="5">
        <v>0.45161290322580599</v>
      </c>
      <c r="O113" s="6" t="b">
        <v>1</v>
      </c>
      <c r="P113" s="6">
        <v>0</v>
      </c>
      <c r="Q113" s="6">
        <v>64</v>
      </c>
      <c r="R113" s="5">
        <v>0</v>
      </c>
      <c r="S113" s="5">
        <v>0</v>
      </c>
      <c r="T113" s="7" t="s">
        <v>65</v>
      </c>
      <c r="U113" s="7" t="s">
        <v>33</v>
      </c>
      <c r="V113" s="6" t="s">
        <v>116</v>
      </c>
      <c r="W113" s="6" t="s">
        <v>66</v>
      </c>
      <c r="X113" s="6" t="s">
        <v>83</v>
      </c>
      <c r="Y113" s="6" t="s">
        <v>34</v>
      </c>
      <c r="Z113" s="6" t="s">
        <v>36</v>
      </c>
      <c r="AA113" s="6" t="b">
        <v>0</v>
      </c>
      <c r="AB113" s="37" t="s">
        <v>154</v>
      </c>
      <c r="AC113" s="38" t="s">
        <v>155</v>
      </c>
      <c r="AD113" s="39" t="s">
        <v>170</v>
      </c>
      <c r="AE113" s="40" t="b">
        <v>1</v>
      </c>
      <c r="AF113" s="41"/>
    </row>
    <row r="114" spans="2:32" x14ac:dyDescent="0.2">
      <c r="B114" s="8">
        <v>0.15625</v>
      </c>
      <c r="C114" s="9">
        <v>5</v>
      </c>
      <c r="D114" s="10">
        <v>0.79090909090909001</v>
      </c>
      <c r="E114" s="11">
        <v>24</v>
      </c>
      <c r="F114" s="10">
        <v>0.75</v>
      </c>
      <c r="G114" s="10">
        <v>0.59375</v>
      </c>
      <c r="H114" s="11">
        <v>19</v>
      </c>
      <c r="I114" s="10">
        <v>0.25</v>
      </c>
      <c r="J114" s="11">
        <v>8</v>
      </c>
      <c r="K114" s="10">
        <v>0.27154663518299799</v>
      </c>
      <c r="L114" s="11" t="s">
        <v>31</v>
      </c>
      <c r="M114" s="11">
        <v>24</v>
      </c>
      <c r="N114" s="10">
        <v>0.75</v>
      </c>
      <c r="O114" s="11" t="b">
        <v>1</v>
      </c>
      <c r="P114" s="11">
        <v>1</v>
      </c>
      <c r="Q114" s="11">
        <v>17</v>
      </c>
      <c r="R114" s="10">
        <v>5.5555555555555497E-2</v>
      </c>
      <c r="S114" s="10">
        <v>3.125E-2</v>
      </c>
      <c r="T114" s="12" t="s">
        <v>65</v>
      </c>
      <c r="U114" s="12" t="s">
        <v>33</v>
      </c>
      <c r="V114" s="11" t="s">
        <v>116</v>
      </c>
      <c r="W114" s="11" t="s">
        <v>66</v>
      </c>
      <c r="X114" s="11" t="s">
        <v>84</v>
      </c>
      <c r="Y114" s="11" t="s">
        <v>108</v>
      </c>
      <c r="Z114" s="11" t="s">
        <v>100</v>
      </c>
      <c r="AA114" s="11" t="b">
        <v>0</v>
      </c>
      <c r="AB114" s="37" t="s">
        <v>154</v>
      </c>
      <c r="AC114" s="38" t="s">
        <v>155</v>
      </c>
      <c r="AD114" s="39" t="s">
        <v>171</v>
      </c>
      <c r="AE114" s="40" t="b">
        <v>1</v>
      </c>
      <c r="AF114" s="41"/>
    </row>
    <row r="115" spans="2:32" x14ac:dyDescent="0.2">
      <c r="B115" s="42">
        <v>0.31707317073170699</v>
      </c>
      <c r="C115" s="43">
        <v>13</v>
      </c>
      <c r="D115" s="44">
        <v>0.44675324675324601</v>
      </c>
      <c r="E115" s="45">
        <v>29</v>
      </c>
      <c r="F115" s="44">
        <v>0.707317073170731</v>
      </c>
      <c r="G115" s="44">
        <v>0.39024390243902402</v>
      </c>
      <c r="H115" s="45">
        <v>16</v>
      </c>
      <c r="I115" s="44">
        <v>0.292682926829268</v>
      </c>
      <c r="J115" s="45">
        <v>12</v>
      </c>
      <c r="K115" s="44">
        <v>5.00441566087724E-3</v>
      </c>
      <c r="L115" s="45" t="s">
        <v>48</v>
      </c>
      <c r="M115" s="45">
        <v>29</v>
      </c>
      <c r="N115" s="44">
        <v>0.707317073170731</v>
      </c>
      <c r="O115" s="45" t="b">
        <v>1</v>
      </c>
      <c r="P115" s="45">
        <v>3</v>
      </c>
      <c r="Q115" s="45">
        <v>12</v>
      </c>
      <c r="R115" s="44">
        <v>0.2</v>
      </c>
      <c r="S115" s="44">
        <v>7.3170731707316999E-2</v>
      </c>
      <c r="T115" s="46" t="s">
        <v>116</v>
      </c>
      <c r="U115" s="46" t="s">
        <v>83</v>
      </c>
      <c r="V115" s="45" t="s">
        <v>116</v>
      </c>
      <c r="W115" s="45" t="s">
        <v>66</v>
      </c>
      <c r="X115" s="45" t="s">
        <v>83</v>
      </c>
      <c r="Y115" s="45" t="s">
        <v>108</v>
      </c>
      <c r="Z115" s="45" t="s">
        <v>100</v>
      </c>
      <c r="AA115" s="45" t="b">
        <v>0</v>
      </c>
      <c r="AB115" s="37" t="s">
        <v>154</v>
      </c>
      <c r="AC115" s="38" t="s">
        <v>155</v>
      </c>
      <c r="AD115" s="39" t="s">
        <v>172</v>
      </c>
      <c r="AE115" s="40" t="b">
        <v>1</v>
      </c>
      <c r="AF115" s="41"/>
    </row>
    <row r="116" spans="2:32" x14ac:dyDescent="0.2">
      <c r="B116" s="17">
        <v>0.66666666666666596</v>
      </c>
      <c r="C116" s="18">
        <v>26</v>
      </c>
      <c r="D116" s="19">
        <v>0.78723404255319096</v>
      </c>
      <c r="E116" s="20">
        <v>39</v>
      </c>
      <c r="F116" s="19">
        <v>1</v>
      </c>
      <c r="G116" s="19">
        <v>0.33333333333333298</v>
      </c>
      <c r="H116" s="20">
        <v>13</v>
      </c>
      <c r="I116" s="19">
        <v>0</v>
      </c>
      <c r="J116" s="20">
        <v>0</v>
      </c>
      <c r="K116" s="19">
        <v>1.9021739130434701E-2</v>
      </c>
      <c r="L116" s="20" t="s">
        <v>48</v>
      </c>
      <c r="M116" s="20">
        <v>29</v>
      </c>
      <c r="N116" s="19">
        <v>0.74358974358974295</v>
      </c>
      <c r="O116" s="20" t="b">
        <v>1</v>
      </c>
      <c r="P116" s="20">
        <v>0</v>
      </c>
      <c r="Q116" s="20">
        <v>12</v>
      </c>
      <c r="R116" s="19">
        <v>0</v>
      </c>
      <c r="S116" s="19">
        <v>0</v>
      </c>
      <c r="T116" s="21" t="s">
        <v>116</v>
      </c>
      <c r="U116" s="21" t="s">
        <v>33</v>
      </c>
      <c r="V116" s="20" t="s">
        <v>137</v>
      </c>
      <c r="W116" s="20" t="s">
        <v>83</v>
      </c>
      <c r="X116" s="20" t="s">
        <v>84</v>
      </c>
      <c r="Y116" s="20" t="s">
        <v>34</v>
      </c>
      <c r="Z116" s="20" t="s">
        <v>36</v>
      </c>
      <c r="AA116" s="20" t="b">
        <v>0</v>
      </c>
      <c r="AB116" s="37" t="s">
        <v>154</v>
      </c>
      <c r="AC116" s="51" t="s">
        <v>155</v>
      </c>
      <c r="AD116" s="39" t="s">
        <v>173</v>
      </c>
      <c r="AE116" s="40" t="b">
        <v>1</v>
      </c>
      <c r="AF116" t="s">
        <v>174</v>
      </c>
    </row>
    <row r="117" spans="2:32" x14ac:dyDescent="0.2">
      <c r="B117" s="8">
        <v>0.71428571428571397</v>
      </c>
      <c r="C117" s="9">
        <v>10</v>
      </c>
      <c r="D117" s="10">
        <v>0.64705882352941102</v>
      </c>
      <c r="E117" s="11">
        <v>12</v>
      </c>
      <c r="F117" s="10">
        <v>0.85714285714285698</v>
      </c>
      <c r="G117" s="10">
        <v>0.14285714285714199</v>
      </c>
      <c r="H117" s="11">
        <v>2</v>
      </c>
      <c r="I117" s="10">
        <v>0.14285714285714199</v>
      </c>
      <c r="J117" s="11">
        <v>2</v>
      </c>
      <c r="K117" s="10">
        <v>5.2747252747252699E-2</v>
      </c>
      <c r="L117" s="11" t="s">
        <v>48</v>
      </c>
      <c r="M117" s="11">
        <v>13</v>
      </c>
      <c r="N117" s="10">
        <v>0.92857142857142805</v>
      </c>
      <c r="O117" s="11" t="b">
        <v>0</v>
      </c>
      <c r="P117" s="11">
        <v>1</v>
      </c>
      <c r="Q117" s="11">
        <v>0</v>
      </c>
      <c r="R117" s="10">
        <v>1</v>
      </c>
      <c r="S117" s="10">
        <v>7.1428571428571397E-2</v>
      </c>
      <c r="T117" s="12" t="s">
        <v>116</v>
      </c>
      <c r="U117" s="12" t="s">
        <v>83</v>
      </c>
      <c r="V117" s="11" t="s">
        <v>137</v>
      </c>
      <c r="W117" s="11" t="s">
        <v>83</v>
      </c>
      <c r="X117" s="11" t="s">
        <v>84</v>
      </c>
      <c r="Y117" s="11" t="s">
        <v>102</v>
      </c>
      <c r="Z117" s="11" t="s">
        <v>100</v>
      </c>
      <c r="AA117" s="11" t="b">
        <v>0</v>
      </c>
      <c r="AB117" s="37" t="s">
        <v>154</v>
      </c>
      <c r="AC117" s="51" t="s">
        <v>155</v>
      </c>
      <c r="AD117" s="39" t="s">
        <v>175</v>
      </c>
      <c r="AE117" s="40" t="b">
        <v>1</v>
      </c>
      <c r="AF117" t="s">
        <v>174</v>
      </c>
    </row>
    <row r="118" spans="2:32" x14ac:dyDescent="0.2">
      <c r="B118" s="42">
        <v>9.5238095238095205E-2</v>
      </c>
      <c r="C118" s="43">
        <v>4</v>
      </c>
      <c r="D118" s="44">
        <v>0.214285714285714</v>
      </c>
      <c r="E118" s="45">
        <v>34</v>
      </c>
      <c r="F118" s="44">
        <v>0.80952380952380898</v>
      </c>
      <c r="G118" s="44">
        <v>0.71428571428571397</v>
      </c>
      <c r="H118" s="45">
        <v>30</v>
      </c>
      <c r="I118" s="44">
        <v>0.19047619047618999</v>
      </c>
      <c r="J118" s="45">
        <v>8</v>
      </c>
      <c r="K118" s="44">
        <v>1.0262989095574E-2</v>
      </c>
      <c r="L118" s="45" t="s">
        <v>48</v>
      </c>
      <c r="M118" s="45">
        <v>34</v>
      </c>
      <c r="N118" s="44">
        <v>0.80952380952380898</v>
      </c>
      <c r="O118" s="45" t="b">
        <v>0</v>
      </c>
      <c r="P118" s="45">
        <v>3</v>
      </c>
      <c r="Q118" s="45">
        <v>26</v>
      </c>
      <c r="R118" s="44">
        <v>0.10344827586206801</v>
      </c>
      <c r="S118" s="44">
        <v>7.1428571428571397E-2</v>
      </c>
      <c r="T118" s="46" t="s">
        <v>65</v>
      </c>
      <c r="U118" s="46" t="s">
        <v>88</v>
      </c>
      <c r="V118" s="45" t="s">
        <v>137</v>
      </c>
      <c r="W118" s="45" t="s">
        <v>66</v>
      </c>
      <c r="X118" s="45" t="s">
        <v>84</v>
      </c>
      <c r="Y118" s="45" t="s">
        <v>108</v>
      </c>
      <c r="Z118" s="45" t="s">
        <v>100</v>
      </c>
      <c r="AA118" s="45" t="b">
        <v>0</v>
      </c>
      <c r="AB118" s="37" t="s">
        <v>154</v>
      </c>
      <c r="AC118" s="51" t="s">
        <v>155</v>
      </c>
      <c r="AD118" s="39" t="s">
        <v>176</v>
      </c>
      <c r="AE118" s="40" t="b">
        <v>1</v>
      </c>
      <c r="AF118" t="s">
        <v>174</v>
      </c>
    </row>
    <row r="119" spans="2:32" x14ac:dyDescent="0.2">
      <c r="B119" s="17">
        <v>0.38793103448275801</v>
      </c>
      <c r="C119" s="18">
        <v>45</v>
      </c>
      <c r="D119" s="19">
        <v>0.14285714285714199</v>
      </c>
      <c r="E119" s="20">
        <v>90</v>
      </c>
      <c r="F119" s="19">
        <v>0.77586206896551702</v>
      </c>
      <c r="G119" s="19">
        <v>0.38793103448275801</v>
      </c>
      <c r="H119" s="20">
        <v>45</v>
      </c>
      <c r="I119" s="19">
        <v>0.22413793103448201</v>
      </c>
      <c r="J119" s="20">
        <v>26</v>
      </c>
      <c r="K119" s="19">
        <v>1.9710720363017499E-2</v>
      </c>
      <c r="L119" s="20" t="s">
        <v>48</v>
      </c>
      <c r="M119" s="20">
        <v>109</v>
      </c>
      <c r="N119" s="19">
        <v>0.93965517241379304</v>
      </c>
      <c r="O119" s="20" t="b">
        <v>0</v>
      </c>
      <c r="P119" s="20">
        <v>0</v>
      </c>
      <c r="Q119" s="20">
        <v>44</v>
      </c>
      <c r="R119" s="19">
        <v>0</v>
      </c>
      <c r="S119" s="19">
        <v>0</v>
      </c>
      <c r="T119" s="21" t="s">
        <v>116</v>
      </c>
      <c r="U119" s="21" t="s">
        <v>88</v>
      </c>
      <c r="V119" s="20" t="s">
        <v>137</v>
      </c>
      <c r="W119" s="20" t="s">
        <v>66</v>
      </c>
      <c r="X119" s="20" t="s">
        <v>84</v>
      </c>
      <c r="Y119" s="20" t="s">
        <v>34</v>
      </c>
      <c r="Z119" s="20" t="s">
        <v>36</v>
      </c>
      <c r="AA119" s="20" t="b">
        <v>0</v>
      </c>
      <c r="AB119" s="37" t="s">
        <v>154</v>
      </c>
      <c r="AC119" s="51" t="s">
        <v>155</v>
      </c>
      <c r="AD119" s="39" t="s">
        <v>177</v>
      </c>
      <c r="AE119" s="40" t="b">
        <v>1</v>
      </c>
      <c r="AF119" t="s">
        <v>174</v>
      </c>
    </row>
    <row r="120" spans="2:32" x14ac:dyDescent="0.2">
      <c r="B120" s="42">
        <v>0.32653061224489699</v>
      </c>
      <c r="C120" s="43">
        <v>16</v>
      </c>
      <c r="D120" s="44">
        <v>0.76470588235294101</v>
      </c>
      <c r="E120" s="45">
        <v>41</v>
      </c>
      <c r="F120" s="44">
        <v>0.83673469387755095</v>
      </c>
      <c r="G120" s="44">
        <v>0.51020408163265296</v>
      </c>
      <c r="H120" s="45">
        <v>25</v>
      </c>
      <c r="I120" s="44">
        <v>0.163265306122448</v>
      </c>
      <c r="J120" s="45">
        <v>8</v>
      </c>
      <c r="K120" s="44">
        <v>5.5481580115401598E-5</v>
      </c>
      <c r="L120" s="45" t="s">
        <v>48</v>
      </c>
      <c r="M120" s="45">
        <v>41</v>
      </c>
      <c r="N120" s="44">
        <v>0.83673469387755095</v>
      </c>
      <c r="O120" s="45" t="b">
        <v>0</v>
      </c>
      <c r="P120" s="45">
        <v>2</v>
      </c>
      <c r="Q120" s="45">
        <v>22</v>
      </c>
      <c r="R120" s="44">
        <v>8.3333333333333301E-2</v>
      </c>
      <c r="S120" s="44">
        <v>4.08163265306122E-2</v>
      </c>
      <c r="T120" s="46" t="s">
        <v>116</v>
      </c>
      <c r="U120" s="46" t="s">
        <v>33</v>
      </c>
      <c r="V120" s="45" t="s">
        <v>137</v>
      </c>
      <c r="W120" s="45" t="s">
        <v>66</v>
      </c>
      <c r="X120" s="45" t="s">
        <v>84</v>
      </c>
      <c r="Y120" s="45" t="s">
        <v>108</v>
      </c>
      <c r="Z120" s="45" t="s">
        <v>100</v>
      </c>
      <c r="AA120" s="45" t="b">
        <v>0</v>
      </c>
      <c r="AB120" s="37" t="s">
        <v>154</v>
      </c>
      <c r="AC120" s="51" t="s">
        <v>155</v>
      </c>
      <c r="AD120" s="39" t="s">
        <v>178</v>
      </c>
      <c r="AE120" s="40" t="b">
        <v>1</v>
      </c>
      <c r="AF120" t="s">
        <v>174</v>
      </c>
    </row>
    <row r="121" spans="2:32" x14ac:dyDescent="0.2">
      <c r="B121" s="42">
        <v>0.42105263157894701</v>
      </c>
      <c r="C121" s="43">
        <v>8</v>
      </c>
      <c r="D121" s="44">
        <v>0.25</v>
      </c>
      <c r="E121" s="45">
        <v>16</v>
      </c>
      <c r="F121" s="44">
        <v>0.84210526315789402</v>
      </c>
      <c r="G121" s="44">
        <v>0.42105263157894701</v>
      </c>
      <c r="H121" s="45">
        <v>8</v>
      </c>
      <c r="I121" s="44">
        <v>0.157894736842105</v>
      </c>
      <c r="J121" s="45">
        <v>3</v>
      </c>
      <c r="K121" s="44">
        <v>0.270490670352453</v>
      </c>
      <c r="L121" s="45" t="s">
        <v>31</v>
      </c>
      <c r="M121" s="45">
        <v>14</v>
      </c>
      <c r="N121" s="44">
        <v>0.73684210526315697</v>
      </c>
      <c r="O121" s="45" t="b">
        <v>1</v>
      </c>
      <c r="P121" s="45">
        <v>3</v>
      </c>
      <c r="Q121" s="45">
        <v>4</v>
      </c>
      <c r="R121" s="44">
        <v>0.42857142857142799</v>
      </c>
      <c r="S121" s="44">
        <v>0.157894736842105</v>
      </c>
      <c r="T121" s="46" t="s">
        <v>116</v>
      </c>
      <c r="U121" s="46" t="s">
        <v>88</v>
      </c>
      <c r="V121" s="45" t="s">
        <v>137</v>
      </c>
      <c r="W121" s="45" t="s">
        <v>66</v>
      </c>
      <c r="X121" s="45" t="s">
        <v>84</v>
      </c>
      <c r="Y121" s="45" t="s">
        <v>83</v>
      </c>
      <c r="Z121" s="45" t="s">
        <v>113</v>
      </c>
      <c r="AA121" s="45" t="b">
        <v>0</v>
      </c>
      <c r="AB121" s="37" t="s">
        <v>154</v>
      </c>
      <c r="AC121" s="51" t="s">
        <v>155</v>
      </c>
      <c r="AD121" s="39" t="s">
        <v>179</v>
      </c>
      <c r="AE121" s="40" t="b">
        <v>1</v>
      </c>
      <c r="AF121" t="s">
        <v>174</v>
      </c>
    </row>
    <row r="122" spans="2:32" x14ac:dyDescent="0.2">
      <c r="B122" s="22">
        <v>7.9365079365079309E-3</v>
      </c>
      <c r="C122" s="23">
        <v>1</v>
      </c>
      <c r="D122" s="24">
        <v>0.12</v>
      </c>
      <c r="E122" s="25">
        <v>39</v>
      </c>
      <c r="F122" s="24">
        <v>0.30952380952380898</v>
      </c>
      <c r="G122" s="24">
        <v>0.30158730158730102</v>
      </c>
      <c r="H122" s="25">
        <v>38</v>
      </c>
      <c r="I122" s="24">
        <v>0.69047619047619002</v>
      </c>
      <c r="J122" s="25">
        <v>87</v>
      </c>
      <c r="K122" s="24">
        <v>1.9758940920766601E-2</v>
      </c>
      <c r="L122" s="25" t="s">
        <v>48</v>
      </c>
      <c r="M122" s="25">
        <v>109</v>
      </c>
      <c r="N122" s="24">
        <v>0.865079365079365</v>
      </c>
      <c r="O122" s="25" t="b">
        <v>0</v>
      </c>
      <c r="P122" s="25">
        <v>14</v>
      </c>
      <c r="Q122" s="25">
        <v>23</v>
      </c>
      <c r="R122" s="24">
        <v>0.37837837837837801</v>
      </c>
      <c r="S122" s="24">
        <v>0.11111111111111099</v>
      </c>
      <c r="T122" s="26" t="s">
        <v>65</v>
      </c>
      <c r="U122" s="26" t="s">
        <v>88</v>
      </c>
      <c r="V122" s="25" t="s">
        <v>116</v>
      </c>
      <c r="W122" s="25" t="s">
        <v>83</v>
      </c>
      <c r="X122" s="25" t="s">
        <v>83</v>
      </c>
      <c r="Y122" s="25" t="s">
        <v>83</v>
      </c>
      <c r="Z122" s="25" t="s">
        <v>113</v>
      </c>
      <c r="AA122" s="25" t="b">
        <v>0</v>
      </c>
      <c r="AB122" s="37" t="s">
        <v>154</v>
      </c>
      <c r="AC122" s="52" t="s">
        <v>180</v>
      </c>
      <c r="AD122" s="39" t="s">
        <v>181</v>
      </c>
      <c r="AE122" s="40" t="b">
        <v>1</v>
      </c>
      <c r="AF122" s="41"/>
    </row>
    <row r="123" spans="2:32" x14ac:dyDescent="0.2">
      <c r="B123" s="22">
        <v>0</v>
      </c>
      <c r="C123" s="23">
        <v>0</v>
      </c>
      <c r="D123" s="24">
        <v>0.57894736842105199</v>
      </c>
      <c r="E123" s="25">
        <v>38</v>
      </c>
      <c r="F123" s="24">
        <v>0.452380952380952</v>
      </c>
      <c r="G123" s="24">
        <v>0.452380952380952</v>
      </c>
      <c r="H123" s="25">
        <v>38</v>
      </c>
      <c r="I123" s="24">
        <v>0.54761904761904701</v>
      </c>
      <c r="J123" s="25">
        <v>46</v>
      </c>
      <c r="K123" s="24">
        <v>4.4245575442455699E-2</v>
      </c>
      <c r="L123" s="25" t="s">
        <v>48</v>
      </c>
      <c r="M123" s="25">
        <v>71</v>
      </c>
      <c r="N123" s="24">
        <v>0.84523809523809501</v>
      </c>
      <c r="O123" s="25" t="b">
        <v>0</v>
      </c>
      <c r="P123" s="25">
        <v>17</v>
      </c>
      <c r="Q123" s="25">
        <v>20</v>
      </c>
      <c r="R123" s="24">
        <v>0.45945945945945899</v>
      </c>
      <c r="S123" s="24">
        <v>0.202380952380952</v>
      </c>
      <c r="T123" s="26" t="s">
        <v>32</v>
      </c>
      <c r="U123" s="26" t="s">
        <v>83</v>
      </c>
      <c r="V123" s="25" t="s">
        <v>116</v>
      </c>
      <c r="W123" s="25" t="s">
        <v>66</v>
      </c>
      <c r="X123" s="25" t="s">
        <v>83</v>
      </c>
      <c r="Y123" s="25" t="s">
        <v>83</v>
      </c>
      <c r="Z123" s="25" t="s">
        <v>113</v>
      </c>
      <c r="AA123" s="25" t="b">
        <v>0</v>
      </c>
      <c r="AB123" s="37" t="s">
        <v>154</v>
      </c>
      <c r="AC123" s="52" t="s">
        <v>180</v>
      </c>
      <c r="AD123" s="39" t="s">
        <v>182</v>
      </c>
      <c r="AE123" s="40" t="b">
        <v>1</v>
      </c>
      <c r="AF123" s="41"/>
    </row>
    <row r="124" spans="2:32" x14ac:dyDescent="0.2">
      <c r="B124" s="22">
        <v>0</v>
      </c>
      <c r="C124" s="23">
        <v>0</v>
      </c>
      <c r="D124" s="24">
        <v>7.1704490584258804E-2</v>
      </c>
      <c r="E124" s="25">
        <v>89</v>
      </c>
      <c r="F124" s="24">
        <v>0.723577235772357</v>
      </c>
      <c r="G124" s="24">
        <v>0.723577235772357</v>
      </c>
      <c r="H124" s="25">
        <v>89</v>
      </c>
      <c r="I124" s="24">
        <v>0.276422764227642</v>
      </c>
      <c r="J124" s="25">
        <v>34</v>
      </c>
      <c r="K124" s="24">
        <v>1.43925299259311E-2</v>
      </c>
      <c r="L124" s="25" t="s">
        <v>48</v>
      </c>
      <c r="M124" s="25">
        <v>105</v>
      </c>
      <c r="N124" s="24">
        <v>0.85365853658536495</v>
      </c>
      <c r="O124" s="25" t="b">
        <v>0</v>
      </c>
      <c r="P124" s="25">
        <v>51</v>
      </c>
      <c r="Q124" s="25">
        <v>37</v>
      </c>
      <c r="R124" s="24">
        <v>0.57954545454545403</v>
      </c>
      <c r="S124" s="24">
        <v>0.41463414634146301</v>
      </c>
      <c r="T124" s="26" t="s">
        <v>32</v>
      </c>
      <c r="U124" s="26" t="s">
        <v>88</v>
      </c>
      <c r="V124" s="25" t="s">
        <v>116</v>
      </c>
      <c r="W124" s="25" t="s">
        <v>66</v>
      </c>
      <c r="X124" s="25" t="s">
        <v>83</v>
      </c>
      <c r="Y124" s="25" t="s">
        <v>83</v>
      </c>
      <c r="Z124" s="25" t="s">
        <v>113</v>
      </c>
      <c r="AA124" s="25" t="b">
        <v>0</v>
      </c>
      <c r="AB124" s="37" t="s">
        <v>154</v>
      </c>
      <c r="AC124" s="52" t="s">
        <v>180</v>
      </c>
      <c r="AD124" s="39" t="s">
        <v>183</v>
      </c>
      <c r="AE124" s="40" t="b">
        <v>1</v>
      </c>
      <c r="AF124" s="41"/>
    </row>
    <row r="125" spans="2:32" x14ac:dyDescent="0.2">
      <c r="B125" s="22">
        <v>5.8823529411764698E-2</v>
      </c>
      <c r="C125" s="23">
        <v>1</v>
      </c>
      <c r="D125" s="24">
        <v>0.34982332155476997</v>
      </c>
      <c r="E125" s="25">
        <v>10</v>
      </c>
      <c r="F125" s="24">
        <v>0.58823529411764697</v>
      </c>
      <c r="G125" s="24">
        <v>0.52941176470588203</v>
      </c>
      <c r="H125" s="25">
        <v>9</v>
      </c>
      <c r="I125" s="24">
        <v>0.41176470588235198</v>
      </c>
      <c r="J125" s="25">
        <v>7</v>
      </c>
      <c r="K125" s="24">
        <v>4.54545454545454E-3</v>
      </c>
      <c r="L125" s="25" t="s">
        <v>48</v>
      </c>
      <c r="M125" s="25">
        <v>10</v>
      </c>
      <c r="N125" s="24">
        <v>0.58823529411764697</v>
      </c>
      <c r="O125" s="25" t="b">
        <v>1</v>
      </c>
      <c r="P125" s="25">
        <v>7</v>
      </c>
      <c r="Q125" s="25">
        <v>1</v>
      </c>
      <c r="R125" s="24">
        <v>0.875</v>
      </c>
      <c r="S125" s="24">
        <v>0.41176470588235198</v>
      </c>
      <c r="T125" s="26" t="s">
        <v>65</v>
      </c>
      <c r="U125" s="26" t="s">
        <v>83</v>
      </c>
      <c r="V125" s="25" t="s">
        <v>116</v>
      </c>
      <c r="W125" s="25" t="s">
        <v>66</v>
      </c>
      <c r="X125" s="25" t="s">
        <v>83</v>
      </c>
      <c r="Y125" s="25" t="s">
        <v>102</v>
      </c>
      <c r="Z125" s="25" t="s">
        <v>113</v>
      </c>
      <c r="AA125" s="25" t="b">
        <v>0</v>
      </c>
      <c r="AB125" s="37" t="s">
        <v>154</v>
      </c>
      <c r="AC125" s="52" t="s">
        <v>180</v>
      </c>
      <c r="AD125" s="39" t="s">
        <v>184</v>
      </c>
      <c r="AE125" s="40" t="b">
        <v>1</v>
      </c>
      <c r="AF125" s="41"/>
    </row>
    <row r="126" spans="2:32" x14ac:dyDescent="0.2">
      <c r="B126" s="22">
        <v>0.52702702702702697</v>
      </c>
      <c r="C126" s="23">
        <v>39</v>
      </c>
      <c r="D126" s="24">
        <v>0.40858505564387898</v>
      </c>
      <c r="E126" s="25">
        <v>56</v>
      </c>
      <c r="F126" s="24">
        <v>0.75675675675675602</v>
      </c>
      <c r="G126" s="24">
        <v>0.22972972972972899</v>
      </c>
      <c r="H126" s="25">
        <v>17</v>
      </c>
      <c r="I126" s="24">
        <v>0.24324324324324301</v>
      </c>
      <c r="J126" s="25">
        <v>18</v>
      </c>
      <c r="K126" s="24">
        <v>7.4682598954443596E-2</v>
      </c>
      <c r="L126" s="25" t="s">
        <v>48</v>
      </c>
      <c r="M126" s="25">
        <v>58</v>
      </c>
      <c r="N126" s="24">
        <v>0.78378378378378299</v>
      </c>
      <c r="O126" s="25" t="b">
        <v>1</v>
      </c>
      <c r="P126" s="25">
        <v>8</v>
      </c>
      <c r="Q126" s="25">
        <v>8</v>
      </c>
      <c r="R126" s="24">
        <v>0.5</v>
      </c>
      <c r="S126" s="24">
        <v>0.108108108108108</v>
      </c>
      <c r="T126" s="26" t="s">
        <v>116</v>
      </c>
      <c r="U126" s="26" t="s">
        <v>83</v>
      </c>
      <c r="V126" s="25" t="s">
        <v>137</v>
      </c>
      <c r="W126" s="25" t="s">
        <v>83</v>
      </c>
      <c r="X126" s="25" t="s">
        <v>84</v>
      </c>
      <c r="Y126" s="25" t="s">
        <v>83</v>
      </c>
      <c r="Z126" s="25" t="s">
        <v>113</v>
      </c>
      <c r="AA126" s="25" t="b">
        <v>0</v>
      </c>
      <c r="AB126" s="37" t="s">
        <v>154</v>
      </c>
      <c r="AC126" s="52" t="s">
        <v>180</v>
      </c>
      <c r="AD126" s="39" t="s">
        <v>185</v>
      </c>
      <c r="AE126" s="40" t="b">
        <v>1</v>
      </c>
      <c r="AF126" t="s">
        <v>174</v>
      </c>
    </row>
    <row r="127" spans="2:32" x14ac:dyDescent="0.2">
      <c r="B127" s="42">
        <v>0.15217391304347799</v>
      </c>
      <c r="C127" s="43">
        <v>7</v>
      </c>
      <c r="D127" s="44">
        <v>0.33183856502242098</v>
      </c>
      <c r="E127" s="45">
        <v>40</v>
      </c>
      <c r="F127" s="44">
        <v>0.86956521739130399</v>
      </c>
      <c r="G127" s="44">
        <v>0.71739130434782605</v>
      </c>
      <c r="H127" s="45">
        <v>33</v>
      </c>
      <c r="I127" s="44">
        <v>0.13043478260869501</v>
      </c>
      <c r="J127" s="45">
        <v>6</v>
      </c>
      <c r="K127" s="44">
        <v>0.111864406779661</v>
      </c>
      <c r="L127" s="45" t="s">
        <v>48</v>
      </c>
      <c r="M127" s="45">
        <v>36</v>
      </c>
      <c r="N127" s="44">
        <v>0.78260869565217395</v>
      </c>
      <c r="O127" s="45" t="b">
        <v>1</v>
      </c>
      <c r="P127" s="45">
        <v>4</v>
      </c>
      <c r="Q127" s="45">
        <v>28</v>
      </c>
      <c r="R127" s="44">
        <v>0.125</v>
      </c>
      <c r="S127" s="44">
        <v>8.6956521739130405E-2</v>
      </c>
      <c r="T127" s="46" t="s">
        <v>65</v>
      </c>
      <c r="U127" s="46" t="s">
        <v>83</v>
      </c>
      <c r="V127" s="45" t="s">
        <v>137</v>
      </c>
      <c r="W127" s="45" t="s">
        <v>66</v>
      </c>
      <c r="X127" s="45" t="s">
        <v>84</v>
      </c>
      <c r="Y127" s="45" t="s">
        <v>108</v>
      </c>
      <c r="Z127" s="45" t="s">
        <v>113</v>
      </c>
      <c r="AA127" s="45" t="b">
        <v>0</v>
      </c>
      <c r="AB127" s="37" t="s">
        <v>154</v>
      </c>
      <c r="AC127" s="52" t="s">
        <v>180</v>
      </c>
      <c r="AD127" s="39" t="s">
        <v>186</v>
      </c>
      <c r="AE127" s="40" t="b">
        <v>1</v>
      </c>
      <c r="AF127" t="s">
        <v>174</v>
      </c>
    </row>
    <row r="128" spans="2:32" x14ac:dyDescent="0.2">
      <c r="B128" s="22">
        <v>0.14583333333333301</v>
      </c>
      <c r="C128" s="23">
        <v>7</v>
      </c>
      <c r="D128" s="24">
        <v>0.224683544303797</v>
      </c>
      <c r="E128" s="25">
        <v>38</v>
      </c>
      <c r="F128" s="24">
        <v>0.79166666666666596</v>
      </c>
      <c r="G128" s="24">
        <v>0.64583333333333304</v>
      </c>
      <c r="H128" s="25">
        <v>31</v>
      </c>
      <c r="I128" s="24">
        <v>0.20833333333333301</v>
      </c>
      <c r="J128" s="25">
        <v>10</v>
      </c>
      <c r="K128" s="24">
        <v>5.8243727598566303E-3</v>
      </c>
      <c r="L128" s="25" t="s">
        <v>48</v>
      </c>
      <c r="M128" s="25">
        <v>35</v>
      </c>
      <c r="N128" s="24">
        <v>0.72916666666666596</v>
      </c>
      <c r="O128" s="25" t="b">
        <v>1</v>
      </c>
      <c r="P128" s="25">
        <v>9</v>
      </c>
      <c r="Q128" s="25">
        <v>21</v>
      </c>
      <c r="R128" s="24">
        <v>0.3</v>
      </c>
      <c r="S128" s="24">
        <v>0.1875</v>
      </c>
      <c r="T128" s="26" t="s">
        <v>65</v>
      </c>
      <c r="U128" s="26" t="s">
        <v>88</v>
      </c>
      <c r="V128" s="25" t="s">
        <v>137</v>
      </c>
      <c r="W128" s="25" t="s">
        <v>66</v>
      </c>
      <c r="X128" s="25" t="s">
        <v>84</v>
      </c>
      <c r="Y128" s="25" t="s">
        <v>83</v>
      </c>
      <c r="Z128" s="25" t="s">
        <v>113</v>
      </c>
      <c r="AA128" s="25" t="b">
        <v>0</v>
      </c>
      <c r="AB128" s="37" t="s">
        <v>154</v>
      </c>
      <c r="AC128" s="52" t="s">
        <v>180</v>
      </c>
      <c r="AD128" s="39" t="s">
        <v>187</v>
      </c>
      <c r="AE128" s="40" t="b">
        <v>1</v>
      </c>
      <c r="AF128" s="41"/>
    </row>
    <row r="129" spans="2:32" x14ac:dyDescent="0.2">
      <c r="B129" s="22">
        <v>0.144736842105263</v>
      </c>
      <c r="C129" s="23">
        <v>11</v>
      </c>
      <c r="D129" s="24">
        <v>0.30323846908733998</v>
      </c>
      <c r="E129" s="25">
        <v>67</v>
      </c>
      <c r="F129" s="24">
        <v>0.88157894736842102</v>
      </c>
      <c r="G129" s="24">
        <v>0.73684210526315697</v>
      </c>
      <c r="H129" s="25">
        <v>56</v>
      </c>
      <c r="I129" s="24">
        <v>0.118421052631578</v>
      </c>
      <c r="J129" s="25">
        <v>9</v>
      </c>
      <c r="K129" s="24">
        <v>4.5400889857441198E-5</v>
      </c>
      <c r="L129" s="25" t="s">
        <v>48</v>
      </c>
      <c r="M129" s="25">
        <v>51</v>
      </c>
      <c r="N129" s="24">
        <v>0.67105263157894701</v>
      </c>
      <c r="O129" s="25" t="b">
        <v>1</v>
      </c>
      <c r="P129" s="25">
        <v>26</v>
      </c>
      <c r="Q129" s="25">
        <v>29</v>
      </c>
      <c r="R129" s="24">
        <v>0.472727272727272</v>
      </c>
      <c r="S129" s="24">
        <v>0.34210526315789402</v>
      </c>
      <c r="T129" s="26" t="s">
        <v>65</v>
      </c>
      <c r="U129" s="26" t="s">
        <v>83</v>
      </c>
      <c r="V129" s="25" t="s">
        <v>137</v>
      </c>
      <c r="W129" s="25" t="s">
        <v>66</v>
      </c>
      <c r="X129" s="25" t="s">
        <v>84</v>
      </c>
      <c r="Y129" s="25" t="s">
        <v>83</v>
      </c>
      <c r="Z129" s="25" t="s">
        <v>113</v>
      </c>
      <c r="AA129" s="25" t="b">
        <v>0</v>
      </c>
      <c r="AB129" s="37" t="s">
        <v>154</v>
      </c>
      <c r="AC129" s="52" t="s">
        <v>180</v>
      </c>
      <c r="AD129" s="39" t="s">
        <v>188</v>
      </c>
      <c r="AE129" s="40" t="b">
        <v>1</v>
      </c>
      <c r="AF129" s="41"/>
    </row>
    <row r="130" spans="2:32" x14ac:dyDescent="0.2">
      <c r="B130" s="8">
        <v>0.30851063829787201</v>
      </c>
      <c r="C130" s="9">
        <v>29</v>
      </c>
      <c r="D130" s="10">
        <v>0.32258064516128998</v>
      </c>
      <c r="E130" s="11">
        <v>74</v>
      </c>
      <c r="F130" s="10">
        <v>0.78723404255319096</v>
      </c>
      <c r="G130" s="10">
        <v>0.47872340425531901</v>
      </c>
      <c r="H130" s="11">
        <v>45</v>
      </c>
      <c r="I130" s="10">
        <v>0.21276595744680801</v>
      </c>
      <c r="J130" s="11">
        <v>20</v>
      </c>
      <c r="K130" s="10">
        <v>1.1390456644433E-2</v>
      </c>
      <c r="L130" s="11" t="s">
        <v>48</v>
      </c>
      <c r="M130" s="11">
        <v>67</v>
      </c>
      <c r="N130" s="10">
        <v>0.71276595744680804</v>
      </c>
      <c r="O130" s="11" t="b">
        <v>1</v>
      </c>
      <c r="P130" s="11">
        <v>6</v>
      </c>
      <c r="Q130" s="11">
        <v>38</v>
      </c>
      <c r="R130" s="10">
        <v>0.13636363636363599</v>
      </c>
      <c r="S130" s="10">
        <v>6.3829787234042507E-2</v>
      </c>
      <c r="T130" s="12" t="s">
        <v>116</v>
      </c>
      <c r="U130" s="12" t="s">
        <v>83</v>
      </c>
      <c r="V130" s="11" t="s">
        <v>137</v>
      </c>
      <c r="W130" s="11" t="s">
        <v>66</v>
      </c>
      <c r="X130" s="11" t="s">
        <v>84</v>
      </c>
      <c r="Y130" s="11" t="s">
        <v>108</v>
      </c>
      <c r="Z130" s="11" t="s">
        <v>100</v>
      </c>
      <c r="AA130" s="11" t="b">
        <v>0</v>
      </c>
      <c r="AB130" s="37" t="s">
        <v>154</v>
      </c>
      <c r="AC130" s="52" t="s">
        <v>180</v>
      </c>
      <c r="AD130" s="39" t="s">
        <v>189</v>
      </c>
      <c r="AE130" s="40" t="b">
        <v>1</v>
      </c>
      <c r="AF130" t="s">
        <v>174</v>
      </c>
    </row>
    <row r="131" spans="2:32" x14ac:dyDescent="0.2">
      <c r="B131" s="22">
        <v>0.39743589743589702</v>
      </c>
      <c r="C131" s="23">
        <v>31</v>
      </c>
      <c r="D131" s="24">
        <v>0.351190476190476</v>
      </c>
      <c r="E131" s="25">
        <v>61</v>
      </c>
      <c r="F131" s="24">
        <v>0.78205128205128205</v>
      </c>
      <c r="G131" s="24">
        <v>0.38461538461538403</v>
      </c>
      <c r="H131" s="25">
        <v>30</v>
      </c>
      <c r="I131" s="24">
        <v>0.21794871794871701</v>
      </c>
      <c r="J131" s="25">
        <v>17</v>
      </c>
      <c r="K131" s="24">
        <v>2.1195421788893598E-3</v>
      </c>
      <c r="L131" s="25" t="s">
        <v>48</v>
      </c>
      <c r="M131" s="25">
        <v>65</v>
      </c>
      <c r="N131" s="24">
        <v>0.83333333333333304</v>
      </c>
      <c r="O131" s="25" t="b">
        <v>0</v>
      </c>
      <c r="P131" s="25">
        <v>7</v>
      </c>
      <c r="Q131" s="25">
        <v>22</v>
      </c>
      <c r="R131" s="24">
        <v>0.24137931034482701</v>
      </c>
      <c r="S131" s="24">
        <v>8.9743589743589702E-2</v>
      </c>
      <c r="T131" s="26" t="s">
        <v>116</v>
      </c>
      <c r="U131" s="26" t="s">
        <v>83</v>
      </c>
      <c r="V131" s="25" t="s">
        <v>137</v>
      </c>
      <c r="W131" s="25" t="s">
        <v>66</v>
      </c>
      <c r="X131" s="25" t="s">
        <v>84</v>
      </c>
      <c r="Y131" s="25" t="s">
        <v>83</v>
      </c>
      <c r="Z131" s="25" t="s">
        <v>113</v>
      </c>
      <c r="AA131" s="25" t="b">
        <v>0</v>
      </c>
      <c r="AB131" s="37" t="s">
        <v>154</v>
      </c>
      <c r="AC131" s="52" t="s">
        <v>180</v>
      </c>
      <c r="AD131" s="39" t="s">
        <v>190</v>
      </c>
      <c r="AE131" s="40" t="b">
        <v>1</v>
      </c>
      <c r="AF131" t="s">
        <v>174</v>
      </c>
    </row>
    <row r="132" spans="2:32" x14ac:dyDescent="0.2">
      <c r="B132" s="8">
        <v>0</v>
      </c>
      <c r="C132" s="9">
        <v>0</v>
      </c>
      <c r="D132" s="10">
        <v>0.52222222222222203</v>
      </c>
      <c r="E132" s="11">
        <v>94</v>
      </c>
      <c r="F132" s="10">
        <v>0.76422764227642204</v>
      </c>
      <c r="G132" s="10">
        <v>0.76422764227642204</v>
      </c>
      <c r="H132" s="11">
        <v>94</v>
      </c>
      <c r="I132" s="10">
        <v>0.23577235772357699</v>
      </c>
      <c r="J132" s="11">
        <v>29</v>
      </c>
      <c r="K132" s="10">
        <v>4.8158640226628802E-2</v>
      </c>
      <c r="L132" s="11" t="s">
        <v>48</v>
      </c>
      <c r="M132" s="11">
        <v>94</v>
      </c>
      <c r="N132" s="10">
        <v>0.76422764227642204</v>
      </c>
      <c r="O132" s="11" t="b">
        <v>1</v>
      </c>
      <c r="P132" s="11">
        <v>13</v>
      </c>
      <c r="Q132" s="11">
        <v>80</v>
      </c>
      <c r="R132" s="10">
        <v>0.13978494623655899</v>
      </c>
      <c r="S132" s="10">
        <v>0.105691056910569</v>
      </c>
      <c r="T132" s="12" t="s">
        <v>32</v>
      </c>
      <c r="U132" s="12" t="s">
        <v>83</v>
      </c>
      <c r="V132" s="11" t="s">
        <v>137</v>
      </c>
      <c r="W132" s="11" t="s">
        <v>191</v>
      </c>
      <c r="X132" s="11" t="s">
        <v>84</v>
      </c>
      <c r="Y132" s="11" t="s">
        <v>108</v>
      </c>
      <c r="Z132" s="11" t="s">
        <v>113</v>
      </c>
      <c r="AA132" s="11" t="b">
        <v>0</v>
      </c>
      <c r="AB132" s="37" t="s">
        <v>154</v>
      </c>
      <c r="AC132" s="52" t="s">
        <v>180</v>
      </c>
      <c r="AD132" s="39" t="s">
        <v>192</v>
      </c>
      <c r="AE132" s="40" t="b">
        <v>1</v>
      </c>
      <c r="AF132" s="41"/>
    </row>
    <row r="133" spans="2:32" x14ac:dyDescent="0.2">
      <c r="B133" s="8">
        <v>4.54545454545454E-2</v>
      </c>
      <c r="C133" s="9">
        <v>1</v>
      </c>
      <c r="D133" s="10">
        <v>0.47692307692307601</v>
      </c>
      <c r="E133" s="11">
        <v>21</v>
      </c>
      <c r="F133" s="10">
        <v>0.95454545454545403</v>
      </c>
      <c r="G133" s="10">
        <v>0.90909090909090895</v>
      </c>
      <c r="H133" s="11">
        <v>20</v>
      </c>
      <c r="I133" s="10">
        <v>4.54545454545454E-2</v>
      </c>
      <c r="J133" s="11">
        <v>1</v>
      </c>
      <c r="K133" s="10">
        <v>0.21834061135371099</v>
      </c>
      <c r="L133" s="11" t="s">
        <v>31</v>
      </c>
      <c r="M133" s="11">
        <v>17</v>
      </c>
      <c r="N133" s="10">
        <v>0.77272727272727204</v>
      </c>
      <c r="O133" s="11" t="b">
        <v>1</v>
      </c>
      <c r="P133" s="11">
        <v>5</v>
      </c>
      <c r="Q133" s="11">
        <v>14</v>
      </c>
      <c r="R133" s="10">
        <v>0.26315789473684198</v>
      </c>
      <c r="S133" s="10">
        <v>0.22727272727272699</v>
      </c>
      <c r="T133" s="12" t="s">
        <v>65</v>
      </c>
      <c r="U133" s="12" t="s">
        <v>83</v>
      </c>
      <c r="V133" s="11" t="s">
        <v>137</v>
      </c>
      <c r="W133" s="11" t="s">
        <v>191</v>
      </c>
      <c r="X133" s="11" t="s">
        <v>84</v>
      </c>
      <c r="Y133" s="11" t="s">
        <v>83</v>
      </c>
      <c r="Z133" s="11" t="s">
        <v>113</v>
      </c>
      <c r="AA133" s="11" t="b">
        <v>0</v>
      </c>
      <c r="AB133" s="37" t="s">
        <v>154</v>
      </c>
      <c r="AC133" s="52" t="s">
        <v>180</v>
      </c>
      <c r="AD133" s="39" t="s">
        <v>193</v>
      </c>
      <c r="AE133" s="40" t="b">
        <v>1</v>
      </c>
      <c r="AF133" s="41"/>
    </row>
    <row r="134" spans="2:32" x14ac:dyDescent="0.2">
      <c r="B134" s="22">
        <v>3.8461538461538401E-2</v>
      </c>
      <c r="C134" s="23">
        <v>2</v>
      </c>
      <c r="D134" s="24">
        <v>9.5833333333333298E-2</v>
      </c>
      <c r="E134" s="25">
        <v>48</v>
      </c>
      <c r="F134" s="24">
        <v>0.92307692307692302</v>
      </c>
      <c r="G134" s="24">
        <v>0.88461538461538403</v>
      </c>
      <c r="H134" s="25">
        <v>46</v>
      </c>
      <c r="I134" s="24">
        <v>7.6923076923076802E-2</v>
      </c>
      <c r="J134" s="25">
        <v>4</v>
      </c>
      <c r="K134" s="24">
        <v>4.4562259465076703E-3</v>
      </c>
      <c r="L134" s="25" t="s">
        <v>48</v>
      </c>
      <c r="M134" s="25">
        <v>30</v>
      </c>
      <c r="N134" s="24">
        <v>0.57692307692307598</v>
      </c>
      <c r="O134" s="25" t="b">
        <v>1</v>
      </c>
      <c r="P134" s="25">
        <v>9</v>
      </c>
      <c r="Q134" s="25">
        <v>36</v>
      </c>
      <c r="R134" s="24">
        <v>0.2</v>
      </c>
      <c r="S134" s="24">
        <v>0.17307692307692299</v>
      </c>
      <c r="T134" s="26" t="s">
        <v>65</v>
      </c>
      <c r="U134" s="26" t="s">
        <v>88</v>
      </c>
      <c r="V134" s="25" t="s">
        <v>137</v>
      </c>
      <c r="W134" s="25" t="s">
        <v>191</v>
      </c>
      <c r="X134" s="25" t="s">
        <v>84</v>
      </c>
      <c r="Y134" s="25" t="s">
        <v>108</v>
      </c>
      <c r="Z134" s="25" t="s">
        <v>113</v>
      </c>
      <c r="AA134" s="25" t="b">
        <v>0</v>
      </c>
      <c r="AB134" s="37" t="s">
        <v>154</v>
      </c>
      <c r="AC134" s="52" t="s">
        <v>180</v>
      </c>
      <c r="AD134" s="39" t="s">
        <v>194</v>
      </c>
      <c r="AE134" s="40" t="b">
        <v>1</v>
      </c>
      <c r="AF134" s="41"/>
    </row>
    <row r="135" spans="2:32" x14ac:dyDescent="0.2">
      <c r="B135" s="22">
        <v>0.18181818181818099</v>
      </c>
      <c r="C135" s="23">
        <v>16</v>
      </c>
      <c r="D135" s="24">
        <v>4.4736842105263103E-2</v>
      </c>
      <c r="E135" s="25">
        <v>83</v>
      </c>
      <c r="F135" s="24">
        <v>0.94318181818181801</v>
      </c>
      <c r="G135" s="24">
        <v>0.76136363636363602</v>
      </c>
      <c r="H135" s="25">
        <v>67</v>
      </c>
      <c r="I135" s="24">
        <v>5.6818181818181698E-2</v>
      </c>
      <c r="J135" s="25">
        <v>5</v>
      </c>
      <c r="K135" s="24">
        <v>5.45464174124874E-3</v>
      </c>
      <c r="L135" s="25" t="s">
        <v>48</v>
      </c>
      <c r="M135" s="25">
        <v>85</v>
      </c>
      <c r="N135" s="24">
        <v>0.96590909090909005</v>
      </c>
      <c r="O135" s="25" t="b">
        <v>0</v>
      </c>
      <c r="P135" s="25">
        <v>43</v>
      </c>
      <c r="Q135" s="25">
        <v>23</v>
      </c>
      <c r="R135" s="24">
        <v>0.65151515151515105</v>
      </c>
      <c r="S135" s="24">
        <v>0.48863636363636298</v>
      </c>
      <c r="T135" s="26" t="s">
        <v>65</v>
      </c>
      <c r="U135" s="26" t="s">
        <v>88</v>
      </c>
      <c r="V135" s="25" t="s">
        <v>137</v>
      </c>
      <c r="W135" s="25" t="s">
        <v>191</v>
      </c>
      <c r="X135" s="25" t="s">
        <v>84</v>
      </c>
      <c r="Y135" s="25" t="s">
        <v>83</v>
      </c>
      <c r="Z135" s="25" t="s">
        <v>113</v>
      </c>
      <c r="AA135" s="25" t="b">
        <v>0</v>
      </c>
      <c r="AB135" s="37" t="s">
        <v>154</v>
      </c>
      <c r="AC135" s="52" t="s">
        <v>180</v>
      </c>
      <c r="AD135" s="39" t="s">
        <v>195</v>
      </c>
      <c r="AE135" s="40" t="b">
        <v>1</v>
      </c>
      <c r="AF135" s="41"/>
    </row>
    <row r="136" spans="2:32" x14ac:dyDescent="0.2">
      <c r="B136" s="22">
        <v>0.5</v>
      </c>
      <c r="C136" s="23">
        <v>20</v>
      </c>
      <c r="D136" s="24">
        <v>8.8235294117646995E-2</v>
      </c>
      <c r="E136" s="25">
        <v>25</v>
      </c>
      <c r="F136" s="24">
        <v>0.625</v>
      </c>
      <c r="G136" s="24">
        <v>0.125</v>
      </c>
      <c r="H136" s="25">
        <v>5</v>
      </c>
      <c r="I136" s="24">
        <v>0.375</v>
      </c>
      <c r="J136" s="25">
        <v>15</v>
      </c>
      <c r="K136" s="24">
        <v>1.4540874742386E-2</v>
      </c>
      <c r="L136" s="25" t="s">
        <v>48</v>
      </c>
      <c r="M136" s="25">
        <v>24</v>
      </c>
      <c r="N136" s="24">
        <v>0.6</v>
      </c>
      <c r="O136" s="25" t="b">
        <v>1</v>
      </c>
      <c r="P136" s="25">
        <v>4</v>
      </c>
      <c r="Q136" s="25">
        <v>0</v>
      </c>
      <c r="R136" s="24">
        <v>1</v>
      </c>
      <c r="S136" s="24">
        <v>0.1</v>
      </c>
      <c r="T136" s="26" t="s">
        <v>116</v>
      </c>
      <c r="U136" s="26" t="s">
        <v>88</v>
      </c>
      <c r="V136" s="25" t="s">
        <v>116</v>
      </c>
      <c r="W136" s="25" t="s">
        <v>83</v>
      </c>
      <c r="X136" s="25" t="s">
        <v>83</v>
      </c>
      <c r="Y136" s="25" t="s">
        <v>102</v>
      </c>
      <c r="Z136" s="25" t="s">
        <v>113</v>
      </c>
      <c r="AA136" s="25" t="b">
        <v>0</v>
      </c>
      <c r="AB136" s="53" t="s">
        <v>196</v>
      </c>
      <c r="AC136" s="38" t="s">
        <v>197</v>
      </c>
      <c r="AD136" s="39" t="s">
        <v>198</v>
      </c>
      <c r="AE136" s="40" t="b">
        <v>1</v>
      </c>
      <c r="AF136" s="41"/>
    </row>
    <row r="137" spans="2:32" x14ac:dyDescent="0.2">
      <c r="B137" s="8">
        <v>0.34328358208955201</v>
      </c>
      <c r="C137" s="9">
        <v>23</v>
      </c>
      <c r="D137" s="10">
        <v>0.58088235294117596</v>
      </c>
      <c r="E137" s="11">
        <v>36</v>
      </c>
      <c r="F137" s="10">
        <v>0.53731343283582</v>
      </c>
      <c r="G137" s="10">
        <v>0.194029850746268</v>
      </c>
      <c r="H137" s="11">
        <v>13</v>
      </c>
      <c r="I137" s="10">
        <v>0.462686567164179</v>
      </c>
      <c r="J137" s="11">
        <v>31</v>
      </c>
      <c r="K137" s="10">
        <v>1.3953870146926001E-3</v>
      </c>
      <c r="L137" s="11" t="s">
        <v>48</v>
      </c>
      <c r="M137" s="11">
        <v>49</v>
      </c>
      <c r="N137" s="10">
        <v>0.731343283582089</v>
      </c>
      <c r="O137" s="11" t="b">
        <v>1</v>
      </c>
      <c r="P137" s="11">
        <v>4</v>
      </c>
      <c r="Q137" s="11">
        <v>8</v>
      </c>
      <c r="R137" s="10">
        <v>0.33333333333333298</v>
      </c>
      <c r="S137" s="10">
        <v>5.9701492537313397E-2</v>
      </c>
      <c r="T137" s="12" t="s">
        <v>116</v>
      </c>
      <c r="U137" s="12" t="s">
        <v>83</v>
      </c>
      <c r="V137" s="11" t="s">
        <v>116</v>
      </c>
      <c r="W137" s="11" t="s">
        <v>83</v>
      </c>
      <c r="X137" s="11" t="s">
        <v>83</v>
      </c>
      <c r="Y137" s="11" t="s">
        <v>83</v>
      </c>
      <c r="Z137" s="11" t="s">
        <v>100</v>
      </c>
      <c r="AA137" s="11" t="b">
        <v>0</v>
      </c>
      <c r="AB137" s="53" t="s">
        <v>196</v>
      </c>
      <c r="AC137" s="38" t="s">
        <v>197</v>
      </c>
      <c r="AD137" s="39" t="s">
        <v>199</v>
      </c>
      <c r="AE137" s="40" t="b">
        <v>1</v>
      </c>
      <c r="AF137" s="41"/>
    </row>
    <row r="138" spans="2:32" x14ac:dyDescent="0.2">
      <c r="B138" s="22">
        <v>0.27777777777777701</v>
      </c>
      <c r="C138" s="23">
        <v>15</v>
      </c>
      <c r="D138" s="24">
        <v>0.25345622119815597</v>
      </c>
      <c r="E138" s="25">
        <v>24</v>
      </c>
      <c r="F138" s="24">
        <v>0.44444444444444398</v>
      </c>
      <c r="G138" s="24">
        <v>0.16666666666666599</v>
      </c>
      <c r="H138" s="25">
        <v>9</v>
      </c>
      <c r="I138" s="24">
        <v>0.55555555555555503</v>
      </c>
      <c r="J138" s="25">
        <v>30</v>
      </c>
      <c r="K138" s="24">
        <v>4.53514739229024E-3</v>
      </c>
      <c r="L138" s="25" t="s">
        <v>48</v>
      </c>
      <c r="M138" s="25">
        <v>17</v>
      </c>
      <c r="N138" s="24">
        <v>0.31481481481481399</v>
      </c>
      <c r="O138" s="25" t="b">
        <v>1</v>
      </c>
      <c r="P138" s="25">
        <v>4</v>
      </c>
      <c r="Q138" s="25">
        <v>4</v>
      </c>
      <c r="R138" s="24">
        <v>0.5</v>
      </c>
      <c r="S138" s="24">
        <v>7.4074074074074001E-2</v>
      </c>
      <c r="T138" s="26" t="s">
        <v>116</v>
      </c>
      <c r="U138" s="26" t="s">
        <v>83</v>
      </c>
      <c r="V138" s="25" t="s">
        <v>116</v>
      </c>
      <c r="W138" s="25" t="s">
        <v>83</v>
      </c>
      <c r="X138" s="25" t="s">
        <v>83</v>
      </c>
      <c r="Y138" s="25" t="s">
        <v>83</v>
      </c>
      <c r="Z138" s="25" t="s">
        <v>100</v>
      </c>
      <c r="AA138" s="25" t="b">
        <v>0</v>
      </c>
      <c r="AB138" s="53" t="s">
        <v>196</v>
      </c>
      <c r="AC138" s="38" t="s">
        <v>197</v>
      </c>
      <c r="AD138" s="39" t="s">
        <v>200</v>
      </c>
      <c r="AE138" s="40" t="b">
        <v>1</v>
      </c>
      <c r="AF138" s="41"/>
    </row>
    <row r="139" spans="2:32" x14ac:dyDescent="0.2">
      <c r="B139" s="8">
        <v>0.25454545454545402</v>
      </c>
      <c r="C139" s="9">
        <v>14</v>
      </c>
      <c r="D139" s="10">
        <v>0.67777777777777704</v>
      </c>
      <c r="E139" s="11">
        <v>27</v>
      </c>
      <c r="F139" s="10">
        <v>0.49090909090909002</v>
      </c>
      <c r="G139" s="10">
        <v>0.236363636363636</v>
      </c>
      <c r="H139" s="11">
        <v>13</v>
      </c>
      <c r="I139" s="10">
        <v>0.50909090909090904</v>
      </c>
      <c r="J139" s="11">
        <v>28</v>
      </c>
      <c r="K139" s="10">
        <v>3.0627871362940199E-4</v>
      </c>
      <c r="L139" s="11" t="s">
        <v>48</v>
      </c>
      <c r="M139" s="11">
        <v>43</v>
      </c>
      <c r="N139" s="10">
        <v>0.78181818181818097</v>
      </c>
      <c r="O139" s="11" t="b">
        <v>1</v>
      </c>
      <c r="P139" s="11">
        <v>5</v>
      </c>
      <c r="Q139" s="11">
        <v>7</v>
      </c>
      <c r="R139" s="10">
        <v>0.41666666666666602</v>
      </c>
      <c r="S139" s="10">
        <v>9.0909090909090898E-2</v>
      </c>
      <c r="T139" s="12" t="s">
        <v>116</v>
      </c>
      <c r="U139" s="12" t="s">
        <v>83</v>
      </c>
      <c r="V139" s="11" t="s">
        <v>116</v>
      </c>
      <c r="W139" s="11" t="s">
        <v>83</v>
      </c>
      <c r="X139" s="11" t="s">
        <v>83</v>
      </c>
      <c r="Y139" s="11" t="s">
        <v>83</v>
      </c>
      <c r="Z139" s="11" t="s">
        <v>113</v>
      </c>
      <c r="AA139" s="11" t="b">
        <v>0</v>
      </c>
      <c r="AB139" s="53" t="s">
        <v>196</v>
      </c>
      <c r="AC139" s="38" t="s">
        <v>197</v>
      </c>
      <c r="AD139" s="39" t="s">
        <v>201</v>
      </c>
      <c r="AE139" s="40" t="b">
        <v>1</v>
      </c>
      <c r="AF139" s="41"/>
    </row>
    <row r="140" spans="2:32" x14ac:dyDescent="0.2">
      <c r="B140" s="22">
        <v>0.483870967741935</v>
      </c>
      <c r="C140" s="23">
        <v>15</v>
      </c>
      <c r="D140" s="24">
        <v>0.49399999999999999</v>
      </c>
      <c r="E140" s="25">
        <v>22</v>
      </c>
      <c r="F140" s="24">
        <v>0.70967741935483797</v>
      </c>
      <c r="G140" s="24">
        <v>0.225806451612903</v>
      </c>
      <c r="H140" s="25">
        <v>7</v>
      </c>
      <c r="I140" s="24">
        <v>0.29032258064516098</v>
      </c>
      <c r="J140" s="25">
        <v>9</v>
      </c>
      <c r="K140" s="24">
        <v>2.8248587570621399E-2</v>
      </c>
      <c r="L140" s="25" t="s">
        <v>48</v>
      </c>
      <c r="M140" s="25">
        <v>27</v>
      </c>
      <c r="N140" s="24">
        <v>0.87096774193548299</v>
      </c>
      <c r="O140" s="25" t="b">
        <v>0</v>
      </c>
      <c r="P140" s="25">
        <v>6</v>
      </c>
      <c r="Q140" s="25">
        <v>0</v>
      </c>
      <c r="R140" s="24">
        <v>1</v>
      </c>
      <c r="S140" s="24">
        <v>0.19354838709677399</v>
      </c>
      <c r="T140" s="26" t="s">
        <v>116</v>
      </c>
      <c r="U140" s="26" t="s">
        <v>83</v>
      </c>
      <c r="V140" s="25" t="s">
        <v>116</v>
      </c>
      <c r="W140" s="25" t="s">
        <v>83</v>
      </c>
      <c r="X140" s="25" t="s">
        <v>83</v>
      </c>
      <c r="Y140" s="25" t="s">
        <v>102</v>
      </c>
      <c r="Z140" s="25" t="s">
        <v>113</v>
      </c>
      <c r="AA140" s="25" t="b">
        <v>0</v>
      </c>
      <c r="AB140" s="53" t="s">
        <v>196</v>
      </c>
      <c r="AC140" s="38" t="s">
        <v>197</v>
      </c>
      <c r="AD140" s="39" t="s">
        <v>202</v>
      </c>
      <c r="AE140" s="40" t="b">
        <v>1</v>
      </c>
      <c r="AF140" s="41"/>
    </row>
    <row r="141" spans="2:32" x14ac:dyDescent="0.2">
      <c r="B141" s="8">
        <v>0.29921259842519599</v>
      </c>
      <c r="C141" s="9">
        <v>38</v>
      </c>
      <c r="D141" s="10">
        <v>0.73793103448275799</v>
      </c>
      <c r="E141" s="11">
        <v>66</v>
      </c>
      <c r="F141" s="10">
        <v>0.51968503937007804</v>
      </c>
      <c r="G141" s="10">
        <v>0.220472440944881</v>
      </c>
      <c r="H141" s="11">
        <v>28</v>
      </c>
      <c r="I141" s="10">
        <v>0.48031496062992102</v>
      </c>
      <c r="J141" s="11">
        <v>61</v>
      </c>
      <c r="K141" s="10">
        <v>1.6071264578932799E-2</v>
      </c>
      <c r="L141" s="11" t="s">
        <v>48</v>
      </c>
      <c r="M141" s="11">
        <v>77</v>
      </c>
      <c r="N141" s="10">
        <v>0.60629921259842501</v>
      </c>
      <c r="O141" s="11" t="b">
        <v>1</v>
      </c>
      <c r="P141" s="11">
        <v>6</v>
      </c>
      <c r="Q141" s="11">
        <v>21</v>
      </c>
      <c r="R141" s="10">
        <v>0.22222222222222199</v>
      </c>
      <c r="S141" s="10">
        <v>4.7244094488188899E-2</v>
      </c>
      <c r="T141" s="12" t="s">
        <v>116</v>
      </c>
      <c r="U141" s="12" t="s">
        <v>83</v>
      </c>
      <c r="V141" s="11" t="s">
        <v>116</v>
      </c>
      <c r="W141" s="11" t="s">
        <v>83</v>
      </c>
      <c r="X141" s="11" t="s">
        <v>83</v>
      </c>
      <c r="Y141" s="11" t="s">
        <v>83</v>
      </c>
      <c r="Z141" s="11" t="s">
        <v>100</v>
      </c>
      <c r="AA141" s="11" t="b">
        <v>0</v>
      </c>
      <c r="AB141" s="53" t="s">
        <v>196</v>
      </c>
      <c r="AC141" s="38" t="s">
        <v>197</v>
      </c>
      <c r="AD141" s="39" t="s">
        <v>203</v>
      </c>
      <c r="AE141" s="40" t="b">
        <v>1</v>
      </c>
      <c r="AF141" s="41"/>
    </row>
    <row r="142" spans="2:32" x14ac:dyDescent="0.2">
      <c r="B142" s="22">
        <v>0.48739495798319299</v>
      </c>
      <c r="C142" s="23">
        <v>58</v>
      </c>
      <c r="D142" s="24">
        <v>0.59510869565217395</v>
      </c>
      <c r="E142" s="25">
        <v>81</v>
      </c>
      <c r="F142" s="24">
        <v>0.68067226890756305</v>
      </c>
      <c r="G142" s="24">
        <v>0.19327731092436901</v>
      </c>
      <c r="H142" s="25">
        <v>23</v>
      </c>
      <c r="I142" s="24">
        <v>0.31932773109243601</v>
      </c>
      <c r="J142" s="25">
        <v>38</v>
      </c>
      <c r="K142" s="24">
        <v>0</v>
      </c>
      <c r="L142" s="25" t="s">
        <v>48</v>
      </c>
      <c r="M142" s="25">
        <v>89</v>
      </c>
      <c r="N142" s="24">
        <v>0.747899159663865</v>
      </c>
      <c r="O142" s="25" t="b">
        <v>1</v>
      </c>
      <c r="P142" s="25">
        <v>7</v>
      </c>
      <c r="Q142" s="25">
        <v>15</v>
      </c>
      <c r="R142" s="24">
        <v>0.31818181818181801</v>
      </c>
      <c r="S142" s="24">
        <v>5.8823529411764698E-2</v>
      </c>
      <c r="T142" s="26" t="s">
        <v>116</v>
      </c>
      <c r="U142" s="26" t="s">
        <v>83</v>
      </c>
      <c r="V142" s="25" t="s">
        <v>116</v>
      </c>
      <c r="W142" s="25" t="s">
        <v>83</v>
      </c>
      <c r="X142" s="25" t="s">
        <v>83</v>
      </c>
      <c r="Y142" s="25" t="s">
        <v>83</v>
      </c>
      <c r="Z142" s="25" t="s">
        <v>100</v>
      </c>
      <c r="AA142" s="25" t="b">
        <v>0</v>
      </c>
      <c r="AB142" s="53" t="s">
        <v>196</v>
      </c>
      <c r="AC142" s="38" t="s">
        <v>197</v>
      </c>
      <c r="AD142" s="39" t="s">
        <v>204</v>
      </c>
      <c r="AE142" s="40" t="b">
        <v>1</v>
      </c>
      <c r="AF142" s="41"/>
    </row>
    <row r="143" spans="2:32" x14ac:dyDescent="0.2">
      <c r="B143" s="17">
        <v>8.9285714285714204E-2</v>
      </c>
      <c r="C143" s="18">
        <v>5</v>
      </c>
      <c r="D143" s="19">
        <v>0.45454545454545398</v>
      </c>
      <c r="E143" s="20">
        <v>45</v>
      </c>
      <c r="F143" s="19">
        <v>0.80357142857142805</v>
      </c>
      <c r="G143" s="19">
        <v>0.71428571428571397</v>
      </c>
      <c r="H143" s="20">
        <v>40</v>
      </c>
      <c r="I143" s="19">
        <v>0.19642857142857101</v>
      </c>
      <c r="J143" s="20">
        <v>11</v>
      </c>
      <c r="K143" s="19">
        <v>0.15702479338842901</v>
      </c>
      <c r="L143" s="20" t="s">
        <v>48</v>
      </c>
      <c r="M143" s="20">
        <v>19</v>
      </c>
      <c r="N143" s="19">
        <v>0.33928571428571402</v>
      </c>
      <c r="O143" s="20" t="b">
        <v>1</v>
      </c>
      <c r="P143" s="20">
        <v>0</v>
      </c>
      <c r="Q143" s="20">
        <v>39</v>
      </c>
      <c r="R143" s="19">
        <v>0</v>
      </c>
      <c r="S143" s="19">
        <v>0</v>
      </c>
      <c r="T143" s="21" t="s">
        <v>65</v>
      </c>
      <c r="U143" s="21" t="s">
        <v>83</v>
      </c>
      <c r="V143" s="20" t="s">
        <v>137</v>
      </c>
      <c r="W143" s="20" t="s">
        <v>66</v>
      </c>
      <c r="X143" s="20" t="s">
        <v>84</v>
      </c>
      <c r="Y143" s="20" t="s">
        <v>34</v>
      </c>
      <c r="Z143" s="20" t="s">
        <v>36</v>
      </c>
      <c r="AA143" s="20" t="b">
        <v>0</v>
      </c>
      <c r="AB143" s="53" t="s">
        <v>196</v>
      </c>
      <c r="AC143" s="38" t="s">
        <v>205</v>
      </c>
      <c r="AD143" s="39" t="s">
        <v>206</v>
      </c>
      <c r="AE143" s="40" t="b">
        <v>1</v>
      </c>
      <c r="AF143" s="41"/>
    </row>
    <row r="144" spans="2:32" x14ac:dyDescent="0.2">
      <c r="B144" s="17">
        <v>0</v>
      </c>
      <c r="C144" s="18">
        <v>0</v>
      </c>
      <c r="D144" s="19">
        <v>0.33333333333333298</v>
      </c>
      <c r="E144" s="20">
        <v>23</v>
      </c>
      <c r="F144" s="19">
        <v>0.95833333333333304</v>
      </c>
      <c r="G144" s="19">
        <v>0.95833333333333304</v>
      </c>
      <c r="H144" s="20">
        <v>23</v>
      </c>
      <c r="I144" s="19">
        <v>4.1666666666666602E-2</v>
      </c>
      <c r="J144" s="20">
        <v>1</v>
      </c>
      <c r="K144" s="19">
        <v>0.219512195121951</v>
      </c>
      <c r="L144" s="20" t="s">
        <v>31</v>
      </c>
      <c r="M144" s="20">
        <v>23</v>
      </c>
      <c r="N144" s="19">
        <v>0.95833333333333304</v>
      </c>
      <c r="O144" s="20" t="b">
        <v>0</v>
      </c>
      <c r="P144" s="20">
        <v>0</v>
      </c>
      <c r="Q144" s="20">
        <v>22</v>
      </c>
      <c r="R144" s="19">
        <v>0</v>
      </c>
      <c r="S144" s="19">
        <v>0</v>
      </c>
      <c r="T144" s="21" t="s">
        <v>32</v>
      </c>
      <c r="U144" s="21" t="s">
        <v>83</v>
      </c>
      <c r="V144" s="20" t="s">
        <v>137</v>
      </c>
      <c r="W144" s="20" t="s">
        <v>191</v>
      </c>
      <c r="X144" s="20" t="s">
        <v>84</v>
      </c>
      <c r="Y144" s="20" t="s">
        <v>34</v>
      </c>
      <c r="Z144" s="20" t="s">
        <v>36</v>
      </c>
      <c r="AA144" s="20" t="b">
        <v>0</v>
      </c>
      <c r="AB144" s="53" t="s">
        <v>196</v>
      </c>
      <c r="AC144" s="38" t="s">
        <v>205</v>
      </c>
      <c r="AD144" s="39" t="s">
        <v>207</v>
      </c>
      <c r="AE144" s="40" t="b">
        <v>1</v>
      </c>
      <c r="AF144" s="41"/>
    </row>
    <row r="145" spans="1:32" x14ac:dyDescent="0.2">
      <c r="B145" s="3">
        <v>0</v>
      </c>
      <c r="C145" s="4">
        <v>0</v>
      </c>
      <c r="D145" s="5">
        <v>0.80645161290322498</v>
      </c>
      <c r="E145" s="6">
        <v>25</v>
      </c>
      <c r="F145" s="5">
        <v>1</v>
      </c>
      <c r="G145" s="5">
        <v>1</v>
      </c>
      <c r="H145" s="6">
        <v>25</v>
      </c>
      <c r="I145" s="5">
        <v>0</v>
      </c>
      <c r="J145" s="6">
        <v>0</v>
      </c>
      <c r="K145" s="5">
        <v>0.56097560975609695</v>
      </c>
      <c r="L145" s="6" t="s">
        <v>40</v>
      </c>
      <c r="M145" s="6">
        <v>25</v>
      </c>
      <c r="N145" s="5">
        <v>1</v>
      </c>
      <c r="O145" s="6" t="b">
        <v>0</v>
      </c>
      <c r="P145" s="6">
        <v>0</v>
      </c>
      <c r="Q145" s="6">
        <v>24</v>
      </c>
      <c r="R145" s="5">
        <v>0</v>
      </c>
      <c r="S145" s="5">
        <v>0</v>
      </c>
      <c r="T145" s="7" t="s">
        <v>32</v>
      </c>
      <c r="U145" s="7" t="s">
        <v>33</v>
      </c>
      <c r="V145" s="6" t="s">
        <v>137</v>
      </c>
      <c r="W145" s="6" t="s">
        <v>191</v>
      </c>
      <c r="X145" s="6" t="s">
        <v>84</v>
      </c>
      <c r="Y145" s="6" t="s">
        <v>34</v>
      </c>
      <c r="Z145" s="6" t="s">
        <v>36</v>
      </c>
      <c r="AA145" s="6" t="b">
        <v>0</v>
      </c>
      <c r="AB145" s="53" t="s">
        <v>196</v>
      </c>
      <c r="AC145" s="38" t="s">
        <v>205</v>
      </c>
      <c r="AD145" s="39" t="s">
        <v>208</v>
      </c>
      <c r="AE145" s="40" t="b">
        <v>1</v>
      </c>
      <c r="AF145" s="41"/>
    </row>
    <row r="146" spans="1:32" x14ac:dyDescent="0.2">
      <c r="B146" s="8">
        <v>0</v>
      </c>
      <c r="C146" s="9">
        <v>0</v>
      </c>
      <c r="D146" s="10">
        <v>0.48571428571428499</v>
      </c>
      <c r="E146" s="11">
        <v>48</v>
      </c>
      <c r="F146" s="10">
        <v>1</v>
      </c>
      <c r="G146" s="10">
        <v>1</v>
      </c>
      <c r="H146" s="11">
        <v>48</v>
      </c>
      <c r="I146" s="10">
        <v>0</v>
      </c>
      <c r="J146" s="11">
        <v>0</v>
      </c>
      <c r="K146" s="10">
        <v>0.36864406779661002</v>
      </c>
      <c r="L146" s="11" t="s">
        <v>31</v>
      </c>
      <c r="M146" s="11">
        <v>12</v>
      </c>
      <c r="N146" s="10">
        <v>0.25</v>
      </c>
      <c r="O146" s="11" t="b">
        <v>1</v>
      </c>
      <c r="P146" s="11">
        <v>1</v>
      </c>
      <c r="Q146" s="11">
        <v>46</v>
      </c>
      <c r="R146" s="10">
        <v>2.1276595744680799E-2</v>
      </c>
      <c r="S146" s="10">
        <v>2.0833333333333301E-2</v>
      </c>
      <c r="T146" s="12" t="s">
        <v>32</v>
      </c>
      <c r="U146" s="12" t="s">
        <v>83</v>
      </c>
      <c r="V146" s="11" t="s">
        <v>137</v>
      </c>
      <c r="W146" s="11" t="s">
        <v>191</v>
      </c>
      <c r="X146" s="11" t="s">
        <v>84</v>
      </c>
      <c r="Y146" s="11" t="s">
        <v>108</v>
      </c>
      <c r="Z146" s="11" t="s">
        <v>100</v>
      </c>
      <c r="AA146" s="11" t="b">
        <v>0</v>
      </c>
      <c r="AB146" s="53" t="s">
        <v>196</v>
      </c>
      <c r="AC146" s="38" t="s">
        <v>205</v>
      </c>
      <c r="AD146" s="39" t="s">
        <v>209</v>
      </c>
      <c r="AE146" s="40" t="b">
        <v>1</v>
      </c>
      <c r="AF146" s="41"/>
    </row>
    <row r="147" spans="1:32" x14ac:dyDescent="0.2">
      <c r="B147" s="17">
        <v>0</v>
      </c>
      <c r="C147" s="18">
        <v>0</v>
      </c>
      <c r="D147" s="19">
        <v>0.38888888888888801</v>
      </c>
      <c r="E147" s="20">
        <v>18</v>
      </c>
      <c r="F147" s="19">
        <v>0.78260869565217395</v>
      </c>
      <c r="G147" s="19">
        <v>0.78260869565217395</v>
      </c>
      <c r="H147" s="20">
        <v>18</v>
      </c>
      <c r="I147" s="19">
        <v>0.217391304347826</v>
      </c>
      <c r="J147" s="20">
        <v>5</v>
      </c>
      <c r="K147" s="19">
        <v>0.28685258964143401</v>
      </c>
      <c r="L147" s="20" t="s">
        <v>31</v>
      </c>
      <c r="M147" s="20">
        <v>18</v>
      </c>
      <c r="N147" s="19">
        <v>0.78260869565217395</v>
      </c>
      <c r="O147" s="20" t="b">
        <v>1</v>
      </c>
      <c r="P147" s="20">
        <v>1</v>
      </c>
      <c r="Q147" s="20">
        <v>16</v>
      </c>
      <c r="R147" s="19">
        <v>5.8823529411764698E-2</v>
      </c>
      <c r="S147" s="19">
        <v>4.3478260869565202E-2</v>
      </c>
      <c r="T147" s="21" t="s">
        <v>32</v>
      </c>
      <c r="U147" s="21" t="s">
        <v>83</v>
      </c>
      <c r="V147" s="20" t="s">
        <v>137</v>
      </c>
      <c r="W147" s="20" t="s">
        <v>191</v>
      </c>
      <c r="X147" s="20" t="s">
        <v>84</v>
      </c>
      <c r="Y147" s="20" t="s">
        <v>108</v>
      </c>
      <c r="Z147" s="20" t="s">
        <v>100</v>
      </c>
      <c r="AA147" s="20" t="b">
        <v>0</v>
      </c>
      <c r="AB147" s="53" t="s">
        <v>196</v>
      </c>
      <c r="AC147" s="38" t="s">
        <v>205</v>
      </c>
      <c r="AD147" s="39" t="s">
        <v>210</v>
      </c>
      <c r="AE147" s="40" t="b">
        <v>1</v>
      </c>
      <c r="AF147" s="41"/>
    </row>
    <row r="148" spans="1:32" x14ac:dyDescent="0.2">
      <c r="B148" s="3">
        <v>0</v>
      </c>
      <c r="C148" s="4">
        <v>0</v>
      </c>
      <c r="D148" s="5">
        <v>0.5</v>
      </c>
      <c r="E148" s="6">
        <v>27</v>
      </c>
      <c r="F148" s="5">
        <v>1</v>
      </c>
      <c r="G148" s="5">
        <v>1</v>
      </c>
      <c r="H148" s="6">
        <v>27</v>
      </c>
      <c r="I148" s="5">
        <v>0</v>
      </c>
      <c r="J148" s="6">
        <v>0</v>
      </c>
      <c r="K148" s="5">
        <v>0.35555555555555501</v>
      </c>
      <c r="L148" s="6" t="s">
        <v>31</v>
      </c>
      <c r="M148" s="6">
        <v>27</v>
      </c>
      <c r="N148" s="5">
        <v>1</v>
      </c>
      <c r="O148" s="6" t="b">
        <v>0</v>
      </c>
      <c r="P148" s="6">
        <v>1</v>
      </c>
      <c r="Q148" s="6">
        <v>25</v>
      </c>
      <c r="R148" s="5">
        <v>3.8461538461538401E-2</v>
      </c>
      <c r="S148" s="5">
        <v>3.7037037037037E-2</v>
      </c>
      <c r="T148" s="7" t="s">
        <v>32</v>
      </c>
      <c r="U148" s="7" t="s">
        <v>83</v>
      </c>
      <c r="V148" s="6" t="s">
        <v>137</v>
      </c>
      <c r="W148" s="6" t="s">
        <v>191</v>
      </c>
      <c r="X148" s="6" t="s">
        <v>84</v>
      </c>
      <c r="Y148" s="6" t="s">
        <v>108</v>
      </c>
      <c r="Z148" s="6" t="s">
        <v>100</v>
      </c>
      <c r="AA148" s="6" t="b">
        <v>0</v>
      </c>
      <c r="AB148" s="53" t="s">
        <v>196</v>
      </c>
      <c r="AC148" s="38" t="s">
        <v>205</v>
      </c>
      <c r="AD148" s="39" t="s">
        <v>211</v>
      </c>
      <c r="AE148" s="40" t="b">
        <v>1</v>
      </c>
      <c r="AF148" s="41"/>
    </row>
    <row r="149" spans="1:32" x14ac:dyDescent="0.2">
      <c r="B149" s="42">
        <v>0</v>
      </c>
      <c r="C149" s="43">
        <v>0</v>
      </c>
      <c r="D149" s="44">
        <v>0.26797385620914999</v>
      </c>
      <c r="E149" s="45">
        <v>27</v>
      </c>
      <c r="F149" s="44">
        <v>0.93103448275862</v>
      </c>
      <c r="G149" s="44">
        <v>0.93103448275862</v>
      </c>
      <c r="H149" s="45">
        <v>27</v>
      </c>
      <c r="I149" s="44">
        <v>6.8965517241379296E-2</v>
      </c>
      <c r="J149" s="45">
        <v>2</v>
      </c>
      <c r="K149" s="44">
        <v>0.28961038961038899</v>
      </c>
      <c r="L149" s="45" t="s">
        <v>31</v>
      </c>
      <c r="M149" s="45">
        <v>27</v>
      </c>
      <c r="N149" s="44">
        <v>0.93103448275862</v>
      </c>
      <c r="O149" s="45" t="b">
        <v>0</v>
      </c>
      <c r="P149" s="45">
        <v>3</v>
      </c>
      <c r="Q149" s="45">
        <v>23</v>
      </c>
      <c r="R149" s="44">
        <v>0.115384615384615</v>
      </c>
      <c r="S149" s="44">
        <v>0.10344827586206801</v>
      </c>
      <c r="T149" s="46" t="s">
        <v>32</v>
      </c>
      <c r="U149" s="46" t="s">
        <v>83</v>
      </c>
      <c r="V149" s="45" t="s">
        <v>137</v>
      </c>
      <c r="W149" s="45" t="s">
        <v>191</v>
      </c>
      <c r="X149" s="45" t="s">
        <v>84</v>
      </c>
      <c r="Y149" s="45" t="s">
        <v>108</v>
      </c>
      <c r="Z149" s="45" t="s">
        <v>113</v>
      </c>
      <c r="AA149" s="45" t="b">
        <v>0</v>
      </c>
      <c r="AB149" s="53" t="s">
        <v>196</v>
      </c>
      <c r="AC149" s="38" t="s">
        <v>205</v>
      </c>
      <c r="AD149" s="39" t="s">
        <v>212</v>
      </c>
      <c r="AE149" s="40" t="b">
        <v>1</v>
      </c>
      <c r="AF149" s="41"/>
    </row>
    <row r="150" spans="1:32" x14ac:dyDescent="0.2">
      <c r="B150" s="8">
        <v>1.8181818181818101E-2</v>
      </c>
      <c r="C150" s="9">
        <v>1</v>
      </c>
      <c r="D150" s="10">
        <v>0.5625</v>
      </c>
      <c r="E150" s="11">
        <v>49</v>
      </c>
      <c r="F150" s="10">
        <v>0.89090909090908998</v>
      </c>
      <c r="G150" s="10">
        <v>0.87272727272727202</v>
      </c>
      <c r="H150" s="11">
        <v>48</v>
      </c>
      <c r="I150" s="10">
        <v>0.109090909090909</v>
      </c>
      <c r="J150" s="11">
        <v>6</v>
      </c>
      <c r="K150" s="10">
        <v>3.5536602700781799E-4</v>
      </c>
      <c r="L150" s="11" t="s">
        <v>48</v>
      </c>
      <c r="M150" s="11">
        <v>39</v>
      </c>
      <c r="N150" s="10">
        <v>0.70909090909090899</v>
      </c>
      <c r="O150" s="11" t="b">
        <v>1</v>
      </c>
      <c r="P150" s="11">
        <v>3</v>
      </c>
      <c r="Q150" s="11">
        <v>44</v>
      </c>
      <c r="R150" s="10">
        <v>6.3829787234042507E-2</v>
      </c>
      <c r="S150" s="10">
        <v>5.4545454545454501E-2</v>
      </c>
      <c r="T150" s="12" t="s">
        <v>65</v>
      </c>
      <c r="U150" s="12" t="s">
        <v>83</v>
      </c>
      <c r="V150" s="11" t="s">
        <v>137</v>
      </c>
      <c r="W150" s="11" t="s">
        <v>191</v>
      </c>
      <c r="X150" s="11" t="s">
        <v>84</v>
      </c>
      <c r="Y150" s="11" t="s">
        <v>108</v>
      </c>
      <c r="Z150" s="11" t="s">
        <v>100</v>
      </c>
      <c r="AA150" s="11" t="b">
        <v>0</v>
      </c>
      <c r="AB150" s="53" t="s">
        <v>196</v>
      </c>
      <c r="AC150" s="38" t="s">
        <v>205</v>
      </c>
      <c r="AD150" s="39" t="s">
        <v>213</v>
      </c>
      <c r="AE150" s="40" t="b">
        <v>1</v>
      </c>
      <c r="AF150" s="41"/>
    </row>
    <row r="151" spans="1:32" x14ac:dyDescent="0.2">
      <c r="B151" s="42">
        <v>0.15277777777777701</v>
      </c>
      <c r="C151" s="43">
        <v>11</v>
      </c>
      <c r="D151" s="44">
        <v>0.62886597938144295</v>
      </c>
      <c r="E151" s="45">
        <v>67</v>
      </c>
      <c r="F151" s="44">
        <v>0.93055555555555503</v>
      </c>
      <c r="G151" s="44">
        <v>0.77777777777777701</v>
      </c>
      <c r="H151" s="45">
        <v>56</v>
      </c>
      <c r="I151" s="44">
        <v>6.9444444444444406E-2</v>
      </c>
      <c r="J151" s="45">
        <v>5</v>
      </c>
      <c r="K151" s="44">
        <v>2.5216618529215699E-2</v>
      </c>
      <c r="L151" s="45" t="s">
        <v>48</v>
      </c>
      <c r="M151" s="45">
        <v>60</v>
      </c>
      <c r="N151" s="44">
        <v>0.83333333333333304</v>
      </c>
      <c r="O151" s="45" t="b">
        <v>0</v>
      </c>
      <c r="P151" s="45">
        <v>4</v>
      </c>
      <c r="Q151" s="45">
        <v>51</v>
      </c>
      <c r="R151" s="44">
        <v>7.2727272727272696E-2</v>
      </c>
      <c r="S151" s="44">
        <v>5.5555555555555497E-2</v>
      </c>
      <c r="T151" s="46" t="s">
        <v>65</v>
      </c>
      <c r="U151" s="46" t="s">
        <v>83</v>
      </c>
      <c r="V151" s="45" t="s">
        <v>137</v>
      </c>
      <c r="W151" s="45" t="s">
        <v>191</v>
      </c>
      <c r="X151" s="45" t="s">
        <v>84</v>
      </c>
      <c r="Y151" s="45" t="s">
        <v>108</v>
      </c>
      <c r="Z151" s="45" t="s">
        <v>100</v>
      </c>
      <c r="AA151" s="45" t="b">
        <v>0</v>
      </c>
      <c r="AB151" s="53" t="s">
        <v>196</v>
      </c>
      <c r="AC151" s="38" t="s">
        <v>205</v>
      </c>
      <c r="AD151" s="39" t="s">
        <v>214</v>
      </c>
      <c r="AE151" s="40" t="b">
        <v>1</v>
      </c>
      <c r="AF151" s="41"/>
    </row>
    <row r="152" spans="1:32" x14ac:dyDescent="0.2">
      <c r="B152" s="22">
        <v>2.8571428571428501E-2</v>
      </c>
      <c r="C152" s="23">
        <v>1</v>
      </c>
      <c r="D152" s="24">
        <v>0.141809290953545</v>
      </c>
      <c r="E152" s="25">
        <v>35</v>
      </c>
      <c r="F152" s="24">
        <v>1</v>
      </c>
      <c r="G152" s="24">
        <v>0.97142857142857097</v>
      </c>
      <c r="H152" s="25">
        <v>34</v>
      </c>
      <c r="I152" s="24">
        <v>0</v>
      </c>
      <c r="J152" s="25">
        <v>0</v>
      </c>
      <c r="K152" s="24">
        <v>0.10441767068273</v>
      </c>
      <c r="L152" s="25" t="s">
        <v>48</v>
      </c>
      <c r="M152" s="25">
        <v>24</v>
      </c>
      <c r="N152" s="24">
        <v>0.68571428571428505</v>
      </c>
      <c r="O152" s="25" t="b">
        <v>1</v>
      </c>
      <c r="P152" s="25">
        <v>4</v>
      </c>
      <c r="Q152" s="25">
        <v>29</v>
      </c>
      <c r="R152" s="24">
        <v>0.12121212121212099</v>
      </c>
      <c r="S152" s="24">
        <v>0.114285714285714</v>
      </c>
      <c r="T152" s="26" t="s">
        <v>65</v>
      </c>
      <c r="U152" s="26" t="s">
        <v>88</v>
      </c>
      <c r="V152" s="25" t="s">
        <v>137</v>
      </c>
      <c r="W152" s="25" t="s">
        <v>191</v>
      </c>
      <c r="X152" s="25" t="s">
        <v>84</v>
      </c>
      <c r="Y152" s="25" t="s">
        <v>108</v>
      </c>
      <c r="Z152" s="25" t="s">
        <v>113</v>
      </c>
      <c r="AA152" s="25" t="b">
        <v>0</v>
      </c>
      <c r="AB152" s="53" t="s">
        <v>196</v>
      </c>
      <c r="AC152" s="48" t="s">
        <v>205</v>
      </c>
      <c r="AD152" s="39" t="s">
        <v>215</v>
      </c>
      <c r="AE152" s="40" t="b">
        <v>1</v>
      </c>
      <c r="AF152" s="41"/>
    </row>
    <row r="154" spans="1:32" ht="63.75" x14ac:dyDescent="0.2">
      <c r="B154" s="63" t="str">
        <f>B1</f>
        <v>PointOfBirth_pctPUP</v>
      </c>
      <c r="C154" s="62" t="str">
        <f t="shared" ref="C154:AD154" si="0">C1</f>
        <v>pointOfBith_month</v>
      </c>
      <c r="D154" s="62" t="str">
        <f t="shared" si="0"/>
        <v>PointOFBirth_pctSchEvoTotal</v>
      </c>
      <c r="E154" s="62" t="str">
        <f t="shared" si="0"/>
        <v>PointOfTopBand_month</v>
      </c>
      <c r="F154" s="63" t="str">
        <f t="shared" si="0"/>
        <v>PointOfTopBand_pctPUP</v>
      </c>
      <c r="G154" s="63" t="str">
        <f t="shared" si="0"/>
        <v>Interval_BirthToTopBand_PctPUP</v>
      </c>
      <c r="H154" s="62" t="str">
        <f t="shared" si="0"/>
        <v>Interval_BirthToTopBand_Months</v>
      </c>
      <c r="I154" s="63" t="str">
        <f t="shared" si="0"/>
        <v>Interval_TopBandEnd_PctPUP</v>
      </c>
      <c r="J154" s="62" t="str">
        <f t="shared" si="0"/>
        <v>Interval_TopBandEnd_months</v>
      </c>
      <c r="K154" s="62" t="str">
        <f t="shared" si="0"/>
        <v>pctPrjActivityAtV0</v>
      </c>
      <c r="L154" s="62" t="str">
        <f t="shared" si="0"/>
        <v>labelPrjActivityAtV0</v>
      </c>
      <c r="M154" s="62" t="str">
        <f t="shared" si="0"/>
        <v>monthOfReachingTopBandCumPrjActivity</v>
      </c>
      <c r="N154" s="62" t="str">
        <f t="shared" si="0"/>
        <v>timeProgressAtPrjTopBand</v>
      </c>
      <c r="O154" s="62" t="str">
        <f t="shared" si="0"/>
        <v>hasTailAtPrjTopBand</v>
      </c>
      <c r="P154" s="63" t="str">
        <f t="shared" si="0"/>
        <v>GrowthMonthsWithChange</v>
      </c>
      <c r="Q154" s="62" t="str">
        <f t="shared" si="0"/>
        <v>GrowthMonthsWithoutChange</v>
      </c>
      <c r="R154" s="63" t="str">
        <f t="shared" si="0"/>
        <v>pctActiveGrowthMonthsOverGrowth</v>
      </c>
      <c r="S154" s="63" t="str">
        <f t="shared" si="0"/>
        <v>pctActiveGrowthMonthsOverPUP</v>
      </c>
      <c r="T154" s="62" t="str">
        <f t="shared" si="0"/>
        <v>SchemaBirthTimingClass</v>
      </c>
      <c r="U154" s="62" t="str">
        <f t="shared" si="0"/>
        <v>SchmeaBirthVolClass</v>
      </c>
      <c r="V154" s="62" t="str">
        <f t="shared" si="0"/>
        <v>PointTopBandClass</v>
      </c>
      <c r="W154" s="62" t="str">
        <f t="shared" si="0"/>
        <v>IntervalBirth-To-TopBClass</v>
      </c>
      <c r="X154" s="62" t="str">
        <f t="shared" si="0"/>
        <v>IntervalTopB-To-EndClass</v>
      </c>
      <c r="Y154" s="62" t="str">
        <f t="shared" si="0"/>
        <v>activePctGrowthClass</v>
      </c>
      <c r="Z154" s="62" t="str">
        <f t="shared" si="0"/>
        <v>activePctPUP</v>
      </c>
      <c r="AA154" s="62" t="str">
        <f t="shared" si="0"/>
        <v>hasSingleVault</v>
      </c>
      <c r="AB154" s="62" t="str">
        <f t="shared" si="0"/>
        <v>MEGAPATTERN</v>
      </c>
      <c r="AC154" s="62" t="str">
        <f t="shared" si="0"/>
        <v>PATTERN</v>
      </c>
      <c r="AD154" s="62" t="str">
        <f t="shared" si="0"/>
        <v>PRJ-COPY</v>
      </c>
    </row>
    <row r="155" spans="1:32" x14ac:dyDescent="0.2">
      <c r="A155" t="s">
        <v>230</v>
      </c>
      <c r="B155">
        <f>COUNT(B2:B152)</f>
        <v>151</v>
      </c>
      <c r="C155">
        <f t="shared" ref="C155:S155" si="1">COUNT(C2:C152)</f>
        <v>151</v>
      </c>
      <c r="D155">
        <f t="shared" si="1"/>
        <v>151</v>
      </c>
      <c r="E155">
        <f t="shared" si="1"/>
        <v>151</v>
      </c>
      <c r="F155">
        <f t="shared" si="1"/>
        <v>151</v>
      </c>
      <c r="G155">
        <f t="shared" si="1"/>
        <v>151</v>
      </c>
      <c r="H155">
        <f t="shared" si="1"/>
        <v>151</v>
      </c>
      <c r="I155">
        <f t="shared" si="1"/>
        <v>151</v>
      </c>
      <c r="J155">
        <f t="shared" si="1"/>
        <v>151</v>
      </c>
      <c r="K155">
        <f t="shared" si="1"/>
        <v>151</v>
      </c>
      <c r="M155">
        <f t="shared" si="1"/>
        <v>151</v>
      </c>
      <c r="N155">
        <f t="shared" si="1"/>
        <v>151</v>
      </c>
      <c r="P155">
        <f t="shared" si="1"/>
        <v>151</v>
      </c>
      <c r="Q155">
        <f t="shared" si="1"/>
        <v>151</v>
      </c>
      <c r="R155">
        <f t="shared" si="1"/>
        <v>151</v>
      </c>
      <c r="S155">
        <f t="shared" si="1"/>
        <v>151</v>
      </c>
    </row>
    <row r="156" spans="1:32" x14ac:dyDescent="0.2">
      <c r="A156" t="s">
        <v>252</v>
      </c>
      <c r="B156" s="15">
        <f>MIN(B2:B152)</f>
        <v>0</v>
      </c>
      <c r="C156" s="15">
        <f t="shared" ref="C156:S156" si="2">MIN(C2:C152)</f>
        <v>0</v>
      </c>
      <c r="D156" s="15">
        <f t="shared" si="2"/>
        <v>1.7361111111111101E-2</v>
      </c>
      <c r="E156" s="15">
        <f t="shared" si="2"/>
        <v>0</v>
      </c>
      <c r="F156" s="15">
        <f t="shared" si="2"/>
        <v>0</v>
      </c>
      <c r="G156" s="15">
        <f t="shared" si="2"/>
        <v>0</v>
      </c>
      <c r="H156" s="15">
        <f t="shared" si="2"/>
        <v>0</v>
      </c>
      <c r="I156" s="15">
        <f t="shared" si="2"/>
        <v>0</v>
      </c>
      <c r="J156" s="15">
        <f t="shared" si="2"/>
        <v>0</v>
      </c>
      <c r="K156" s="15">
        <f t="shared" si="2"/>
        <v>0</v>
      </c>
      <c r="L156" s="15"/>
      <c r="M156" s="15">
        <f t="shared" si="2"/>
        <v>0</v>
      </c>
      <c r="N156" s="15">
        <f t="shared" si="2"/>
        <v>0</v>
      </c>
      <c r="O156" s="15"/>
      <c r="P156" s="15">
        <f t="shared" si="2"/>
        <v>0</v>
      </c>
      <c r="Q156" s="15">
        <f t="shared" si="2"/>
        <v>0</v>
      </c>
      <c r="R156" s="15">
        <f t="shared" si="2"/>
        <v>0</v>
      </c>
      <c r="S156" s="15">
        <f t="shared" si="2"/>
        <v>0</v>
      </c>
      <c r="T156" s="15"/>
      <c r="U156" s="15"/>
      <c r="V156" s="15"/>
      <c r="W156" s="15"/>
      <c r="X156" s="15"/>
      <c r="Y156" s="15"/>
      <c r="Z156" s="15" t="b">
        <v>1</v>
      </c>
      <c r="AA156" s="14">
        <f>COUNTIF(AA2:AA152, TRUE)</f>
        <v>88</v>
      </c>
      <c r="AB156" s="15"/>
      <c r="AC156" s="15"/>
    </row>
    <row r="157" spans="1:32" x14ac:dyDescent="0.2">
      <c r="A157" t="s">
        <v>254</v>
      </c>
      <c r="B157" s="15">
        <f>MEDIAN(B2:B152)</f>
        <v>6.8965517241379296E-2</v>
      </c>
      <c r="C157" s="15">
        <f t="shared" ref="C157:S157" si="3">MEDIAN(C2:C152)</f>
        <v>3</v>
      </c>
      <c r="D157" s="15">
        <f t="shared" si="3"/>
        <v>0.78571428571428503</v>
      </c>
      <c r="E157" s="15">
        <f t="shared" si="3"/>
        <v>14</v>
      </c>
      <c r="F157" s="15">
        <f t="shared" si="3"/>
        <v>0.41379310344827502</v>
      </c>
      <c r="G157" s="15">
        <f t="shared" si="3"/>
        <v>0.04</v>
      </c>
      <c r="H157" s="15">
        <f t="shared" si="3"/>
        <v>1</v>
      </c>
      <c r="I157" s="15">
        <f t="shared" si="3"/>
        <v>0.58620689655172398</v>
      </c>
      <c r="J157" s="15">
        <f t="shared" si="3"/>
        <v>25</v>
      </c>
      <c r="K157" s="15">
        <f t="shared" si="3"/>
        <v>7.4682598954443596E-2</v>
      </c>
      <c r="L157" s="15"/>
      <c r="M157" s="15">
        <f t="shared" si="3"/>
        <v>25</v>
      </c>
      <c r="N157" s="15">
        <f t="shared" si="3"/>
        <v>0.70833333333333304</v>
      </c>
      <c r="O157" s="15"/>
      <c r="P157" s="15">
        <f t="shared" si="3"/>
        <v>0</v>
      </c>
      <c r="Q157" s="15">
        <f t="shared" si="3"/>
        <v>0</v>
      </c>
      <c r="R157" s="15">
        <f t="shared" si="3"/>
        <v>0</v>
      </c>
      <c r="S157" s="15">
        <f t="shared" si="3"/>
        <v>0</v>
      </c>
      <c r="T157" s="15"/>
      <c r="U157" s="15"/>
      <c r="V157" s="15"/>
      <c r="W157" s="15"/>
      <c r="X157" s="15"/>
      <c r="Y157" s="15"/>
      <c r="Z157" s="15" t="b">
        <v>0</v>
      </c>
      <c r="AA157" s="14">
        <f>COUNTIF(AA2:AA152, FALSE)</f>
        <v>63</v>
      </c>
      <c r="AB157" s="15"/>
      <c r="AC157" s="15"/>
    </row>
    <row r="158" spans="1:32" x14ac:dyDescent="0.2">
      <c r="A158" t="s">
        <v>255</v>
      </c>
      <c r="B158" s="15">
        <f>AVERAGE(B2:B152)</f>
        <v>0.22156964501217519</v>
      </c>
      <c r="C158" s="15">
        <f t="shared" ref="C158:S158" si="4">AVERAGE(C2:C152)</f>
        <v>13.172185430463577</v>
      </c>
      <c r="D158" s="15">
        <f t="shared" si="4"/>
        <v>0.7080485296160175</v>
      </c>
      <c r="E158" s="15">
        <f t="shared" si="4"/>
        <v>24.198675496688743</v>
      </c>
      <c r="F158" s="15">
        <f t="shared" si="4"/>
        <v>0.4257133149970978</v>
      </c>
      <c r="G158" s="15">
        <f t="shared" si="4"/>
        <v>0.20414366998492253</v>
      </c>
      <c r="H158" s="15">
        <f t="shared" si="4"/>
        <v>11.026490066225165</v>
      </c>
      <c r="I158" s="15">
        <f t="shared" si="4"/>
        <v>0.57428668500290214</v>
      </c>
      <c r="J158" s="15">
        <f t="shared" si="4"/>
        <v>26.496688741721854</v>
      </c>
      <c r="K158" s="15">
        <f t="shared" si="4"/>
        <v>0.17308495396719711</v>
      </c>
      <c r="L158" s="15"/>
      <c r="M158" s="15">
        <f t="shared" si="4"/>
        <v>33.854304635761586</v>
      </c>
      <c r="N158" s="15">
        <f t="shared" si="4"/>
        <v>0.63734023135761586</v>
      </c>
      <c r="O158" s="15"/>
      <c r="P158" s="15">
        <f t="shared" si="4"/>
        <v>2.1059602649006623</v>
      </c>
      <c r="Q158" s="15">
        <f t="shared" si="4"/>
        <v>8.331125827814569</v>
      </c>
      <c r="R158" s="15">
        <f t="shared" si="4"/>
        <v>0.13340855938783377</v>
      </c>
      <c r="S158" s="15">
        <f t="shared" si="4"/>
        <v>3.4685138247970919E-2</v>
      </c>
      <c r="T158" s="15"/>
      <c r="U158" s="15"/>
      <c r="V158" s="15"/>
      <c r="W158" s="15"/>
      <c r="X158" s="15"/>
      <c r="Y158" s="15"/>
      <c r="Z158" s="15"/>
      <c r="AA158" s="14">
        <f>SUM(AA156:AA157)</f>
        <v>151</v>
      </c>
      <c r="AB158" s="15"/>
      <c r="AC158" s="15"/>
    </row>
    <row r="159" spans="1:32" x14ac:dyDescent="0.2">
      <c r="A159" t="s">
        <v>253</v>
      </c>
      <c r="B159" s="15">
        <f>MAX(B2:B152)</f>
        <v>1</v>
      </c>
      <c r="C159" s="15">
        <f t="shared" ref="C159:S159" si="5">MAX(C2:C152)</f>
        <v>181</v>
      </c>
      <c r="D159" s="15">
        <f t="shared" si="5"/>
        <v>1</v>
      </c>
      <c r="E159" s="15">
        <f t="shared" si="5"/>
        <v>195</v>
      </c>
      <c r="F159" s="15">
        <f t="shared" si="5"/>
        <v>1</v>
      </c>
      <c r="G159" s="15">
        <f t="shared" si="5"/>
        <v>1</v>
      </c>
      <c r="H159" s="15">
        <f t="shared" si="5"/>
        <v>94</v>
      </c>
      <c r="I159" s="15">
        <f t="shared" si="5"/>
        <v>1</v>
      </c>
      <c r="J159" s="15">
        <f t="shared" si="5"/>
        <v>87</v>
      </c>
      <c r="K159" s="15">
        <f t="shared" si="5"/>
        <v>0.995203836930455</v>
      </c>
      <c r="L159" s="15"/>
      <c r="M159" s="15">
        <f t="shared" si="5"/>
        <v>182</v>
      </c>
      <c r="N159" s="15">
        <f t="shared" si="5"/>
        <v>1</v>
      </c>
      <c r="O159" s="15"/>
      <c r="P159" s="15">
        <f t="shared" si="5"/>
        <v>51</v>
      </c>
      <c r="Q159" s="15">
        <f t="shared" si="5"/>
        <v>80</v>
      </c>
      <c r="R159" s="15">
        <f t="shared" si="5"/>
        <v>1</v>
      </c>
      <c r="S159" s="15">
        <f t="shared" si="5"/>
        <v>0.48863636363636298</v>
      </c>
      <c r="T159" s="15"/>
      <c r="U159" s="15"/>
      <c r="V159" s="15"/>
      <c r="W159" s="15"/>
      <c r="X159" s="15"/>
      <c r="Y159" s="15"/>
      <c r="Z159" s="15"/>
      <c r="AA159" s="15"/>
      <c r="AB159" s="15"/>
      <c r="AC159" s="15"/>
    </row>
    <row r="160" spans="1:32" x14ac:dyDescent="0.2">
      <c r="AA160">
        <f>AA156/151</f>
        <v>0.58278145695364236</v>
      </c>
    </row>
    <row r="161" spans="27:27" x14ac:dyDescent="0.2">
      <c r="AA161">
        <f>AA157/151</f>
        <v>0.41721854304635764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A6BD4E-6C4D-472A-A522-0C655050C103}">
  <dimension ref="A3:B9"/>
  <sheetViews>
    <sheetView workbookViewId="0">
      <selection activeCell="B25" sqref="B25"/>
    </sheetView>
  </sheetViews>
  <sheetFormatPr defaultRowHeight="12.75" x14ac:dyDescent="0.2"/>
  <cols>
    <col min="1" max="1" width="12" bestFit="1" customWidth="1"/>
    <col min="2" max="2" width="35.28515625" bestFit="1" customWidth="1"/>
  </cols>
  <sheetData>
    <row r="3" spans="1:2" x14ac:dyDescent="0.2">
      <c r="A3" s="54" t="s">
        <v>216</v>
      </c>
      <c r="B3" t="s">
        <v>251</v>
      </c>
    </row>
    <row r="4" spans="1:2" x14ac:dyDescent="0.2">
      <c r="A4" s="55" t="s">
        <v>219</v>
      </c>
      <c r="B4">
        <v>134</v>
      </c>
    </row>
    <row r="5" spans="1:2" x14ac:dyDescent="0.2">
      <c r="A5" s="55" t="s">
        <v>220</v>
      </c>
      <c r="B5">
        <v>11</v>
      </c>
    </row>
    <row r="6" spans="1:2" x14ac:dyDescent="0.2">
      <c r="A6" s="55" t="s">
        <v>221</v>
      </c>
      <c r="B6">
        <v>2</v>
      </c>
    </row>
    <row r="7" spans="1:2" x14ac:dyDescent="0.2">
      <c r="A7" s="55" t="s">
        <v>222</v>
      </c>
      <c r="B7">
        <v>1</v>
      </c>
    </row>
    <row r="8" spans="1:2" x14ac:dyDescent="0.2">
      <c r="A8" s="55" t="s">
        <v>223</v>
      </c>
      <c r="B8">
        <v>3</v>
      </c>
    </row>
    <row r="9" spans="1:2" x14ac:dyDescent="0.2">
      <c r="A9" s="55" t="s">
        <v>217</v>
      </c>
      <c r="B9">
        <v>151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EB218-A4FD-4526-9C2A-C75E1D9C9B4A}">
  <sheetPr>
    <tabColor theme="5" tint="-0.249977111117893"/>
  </sheetPr>
  <dimension ref="A1:L152"/>
  <sheetViews>
    <sheetView zoomScaleNormal="100" zoomScaleSheetLayoutView="85" workbookViewId="0">
      <selection sqref="A1:L152"/>
    </sheetView>
  </sheetViews>
  <sheetFormatPr defaultRowHeight="12.75" x14ac:dyDescent="0.2"/>
  <cols>
    <col min="1" max="1" width="22" bestFit="1" customWidth="1"/>
    <col min="2" max="2" width="27.5703125" bestFit="1" customWidth="1"/>
    <col min="3" max="3" width="26.28515625" style="112" customWidth="1"/>
    <col min="4" max="4" width="12" style="112" bestFit="1" customWidth="1"/>
    <col min="5" max="5" width="12.42578125" style="112" customWidth="1"/>
    <col min="6" max="6" width="14" style="113" bestFit="1" customWidth="1"/>
    <col min="7" max="7" width="13" style="113" customWidth="1"/>
    <col min="8" max="8" width="16.28515625" style="113" bestFit="1" customWidth="1"/>
    <col min="9" max="9" width="9.140625" style="60"/>
    <col min="11" max="12" width="9.140625" style="112"/>
  </cols>
  <sheetData>
    <row r="1" spans="1:12" ht="63" x14ac:dyDescent="0.25">
      <c r="A1" s="67" t="s">
        <v>26</v>
      </c>
      <c r="B1" s="68" t="s">
        <v>27</v>
      </c>
      <c r="C1" s="69" t="s">
        <v>259</v>
      </c>
      <c r="D1" s="70" t="s">
        <v>260</v>
      </c>
      <c r="E1" s="70" t="s">
        <v>25</v>
      </c>
      <c r="F1" s="71" t="s">
        <v>261</v>
      </c>
      <c r="G1" s="71" t="s">
        <v>20</v>
      </c>
      <c r="H1" s="71" t="s">
        <v>21</v>
      </c>
      <c r="I1" s="72" t="s">
        <v>22</v>
      </c>
      <c r="J1" s="73" t="s">
        <v>14</v>
      </c>
      <c r="K1" s="70" t="s">
        <v>23</v>
      </c>
      <c r="L1" s="74" t="s">
        <v>262</v>
      </c>
    </row>
    <row r="2" spans="1:12" ht="15.75" x14ac:dyDescent="0.25">
      <c r="A2" s="75" t="s">
        <v>37</v>
      </c>
      <c r="B2" s="76" t="s">
        <v>38</v>
      </c>
      <c r="C2" s="77" t="s">
        <v>39</v>
      </c>
      <c r="D2" s="78" t="s">
        <v>33</v>
      </c>
      <c r="E2" s="78" t="b">
        <v>1</v>
      </c>
      <c r="F2" s="79" t="s">
        <v>32</v>
      </c>
      <c r="G2" s="79" t="s">
        <v>32</v>
      </c>
      <c r="H2" s="75" t="s">
        <v>34</v>
      </c>
      <c r="I2" s="75" t="s">
        <v>35</v>
      </c>
      <c r="J2" s="80">
        <v>0</v>
      </c>
      <c r="K2" s="78" t="s">
        <v>34</v>
      </c>
      <c r="L2" s="78" t="s">
        <v>36</v>
      </c>
    </row>
    <row r="3" spans="1:12" ht="15.75" x14ac:dyDescent="0.25">
      <c r="A3" s="75" t="s">
        <v>37</v>
      </c>
      <c r="B3" s="76" t="s">
        <v>38</v>
      </c>
      <c r="C3" s="77" t="s">
        <v>41</v>
      </c>
      <c r="D3" s="78" t="s">
        <v>33</v>
      </c>
      <c r="E3" s="78" t="b">
        <v>1</v>
      </c>
      <c r="F3" s="79" t="s">
        <v>32</v>
      </c>
      <c r="G3" s="79" t="s">
        <v>32</v>
      </c>
      <c r="H3" s="75" t="s">
        <v>34</v>
      </c>
      <c r="I3" s="75" t="s">
        <v>35</v>
      </c>
      <c r="J3" s="80">
        <v>0</v>
      </c>
      <c r="K3" s="78" t="s">
        <v>34</v>
      </c>
      <c r="L3" s="78" t="s">
        <v>36</v>
      </c>
    </row>
    <row r="4" spans="1:12" ht="15.75" x14ac:dyDescent="0.25">
      <c r="A4" s="75" t="s">
        <v>37</v>
      </c>
      <c r="B4" s="76" t="s">
        <v>38</v>
      </c>
      <c r="C4" s="77" t="s">
        <v>42</v>
      </c>
      <c r="D4" s="78" t="s">
        <v>35</v>
      </c>
      <c r="E4" s="78" t="b">
        <v>1</v>
      </c>
      <c r="F4" s="79" t="s">
        <v>32</v>
      </c>
      <c r="G4" s="79" t="s">
        <v>32</v>
      </c>
      <c r="H4" s="75" t="s">
        <v>34</v>
      </c>
      <c r="I4" s="75" t="s">
        <v>35</v>
      </c>
      <c r="J4" s="80">
        <v>0</v>
      </c>
      <c r="K4" s="78" t="s">
        <v>34</v>
      </c>
      <c r="L4" s="78" t="s">
        <v>36</v>
      </c>
    </row>
    <row r="5" spans="1:12" ht="15.75" x14ac:dyDescent="0.25">
      <c r="A5" s="75" t="s">
        <v>37</v>
      </c>
      <c r="B5" s="76" t="s">
        <v>38</v>
      </c>
      <c r="C5" s="77" t="s">
        <v>43</v>
      </c>
      <c r="D5" s="78" t="s">
        <v>33</v>
      </c>
      <c r="E5" s="78" t="b">
        <v>1</v>
      </c>
      <c r="F5" s="79" t="s">
        <v>32</v>
      </c>
      <c r="G5" s="79" t="s">
        <v>32</v>
      </c>
      <c r="H5" s="75" t="s">
        <v>34</v>
      </c>
      <c r="I5" s="75" t="s">
        <v>35</v>
      </c>
      <c r="J5" s="80">
        <v>0</v>
      </c>
      <c r="K5" s="78" t="s">
        <v>34</v>
      </c>
      <c r="L5" s="78" t="s">
        <v>36</v>
      </c>
    </row>
    <row r="6" spans="1:12" ht="15.75" x14ac:dyDescent="0.25">
      <c r="A6" s="75" t="s">
        <v>37</v>
      </c>
      <c r="B6" s="76" t="s">
        <v>38</v>
      </c>
      <c r="C6" s="77" t="s">
        <v>44</v>
      </c>
      <c r="D6" s="78" t="s">
        <v>35</v>
      </c>
      <c r="E6" s="78" t="b">
        <v>1</v>
      </c>
      <c r="F6" s="79" t="s">
        <v>32</v>
      </c>
      <c r="G6" s="79" t="s">
        <v>32</v>
      </c>
      <c r="H6" s="75" t="s">
        <v>34</v>
      </c>
      <c r="I6" s="75" t="s">
        <v>35</v>
      </c>
      <c r="J6" s="80">
        <v>0</v>
      </c>
      <c r="K6" s="78" t="s">
        <v>34</v>
      </c>
      <c r="L6" s="78" t="s">
        <v>36</v>
      </c>
    </row>
    <row r="7" spans="1:12" ht="15.75" x14ac:dyDescent="0.25">
      <c r="A7" s="75" t="s">
        <v>37</v>
      </c>
      <c r="B7" s="76" t="s">
        <v>38</v>
      </c>
      <c r="C7" s="77" t="s">
        <v>46</v>
      </c>
      <c r="D7" s="78" t="s">
        <v>33</v>
      </c>
      <c r="E7" s="78" t="b">
        <v>1</v>
      </c>
      <c r="F7" s="79" t="s">
        <v>32</v>
      </c>
      <c r="G7" s="79" t="s">
        <v>32</v>
      </c>
      <c r="H7" s="75" t="s">
        <v>34</v>
      </c>
      <c r="I7" s="75" t="s">
        <v>35</v>
      </c>
      <c r="J7" s="80">
        <v>0</v>
      </c>
      <c r="K7" s="78" t="s">
        <v>34</v>
      </c>
      <c r="L7" s="78" t="s">
        <v>36</v>
      </c>
    </row>
    <row r="8" spans="1:12" ht="15.75" x14ac:dyDescent="0.25">
      <c r="A8" s="75" t="s">
        <v>37</v>
      </c>
      <c r="B8" s="76" t="s">
        <v>38</v>
      </c>
      <c r="C8" s="77" t="s">
        <v>47</v>
      </c>
      <c r="D8" s="78" t="s">
        <v>35</v>
      </c>
      <c r="E8" s="78" t="b">
        <v>1</v>
      </c>
      <c r="F8" s="79" t="s">
        <v>32</v>
      </c>
      <c r="G8" s="79" t="s">
        <v>32</v>
      </c>
      <c r="H8" s="75" t="s">
        <v>34</v>
      </c>
      <c r="I8" s="75" t="s">
        <v>35</v>
      </c>
      <c r="J8" s="80">
        <v>0</v>
      </c>
      <c r="K8" s="78" t="s">
        <v>34</v>
      </c>
      <c r="L8" s="78" t="s">
        <v>36</v>
      </c>
    </row>
    <row r="9" spans="1:12" ht="15.75" x14ac:dyDescent="0.25">
      <c r="A9" s="75" t="s">
        <v>37</v>
      </c>
      <c r="B9" s="76" t="s">
        <v>38</v>
      </c>
      <c r="C9" s="77" t="s">
        <v>49</v>
      </c>
      <c r="D9" s="78" t="s">
        <v>33</v>
      </c>
      <c r="E9" s="78" t="b">
        <v>1</v>
      </c>
      <c r="F9" s="79" t="s">
        <v>32</v>
      </c>
      <c r="G9" s="79" t="s">
        <v>32</v>
      </c>
      <c r="H9" s="75" t="s">
        <v>34</v>
      </c>
      <c r="I9" s="75" t="s">
        <v>35</v>
      </c>
      <c r="J9" s="80">
        <v>0</v>
      </c>
      <c r="K9" s="78" t="s">
        <v>34</v>
      </c>
      <c r="L9" s="78" t="s">
        <v>36</v>
      </c>
    </row>
    <row r="10" spans="1:12" ht="15.75" x14ac:dyDescent="0.25">
      <c r="A10" s="75" t="s">
        <v>37</v>
      </c>
      <c r="B10" s="76" t="s">
        <v>38</v>
      </c>
      <c r="C10" s="77" t="s">
        <v>50</v>
      </c>
      <c r="D10" s="78" t="s">
        <v>33</v>
      </c>
      <c r="E10" s="78" t="b">
        <v>1</v>
      </c>
      <c r="F10" s="79" t="s">
        <v>32</v>
      </c>
      <c r="G10" s="79" t="s">
        <v>32</v>
      </c>
      <c r="H10" s="75" t="s">
        <v>34</v>
      </c>
      <c r="I10" s="75" t="s">
        <v>35</v>
      </c>
      <c r="J10" s="80">
        <v>0</v>
      </c>
      <c r="K10" s="78" t="s">
        <v>34</v>
      </c>
      <c r="L10" s="78" t="s">
        <v>36</v>
      </c>
    </row>
    <row r="11" spans="1:12" ht="15.75" x14ac:dyDescent="0.25">
      <c r="A11" s="75" t="s">
        <v>37</v>
      </c>
      <c r="B11" s="76" t="s">
        <v>38</v>
      </c>
      <c r="C11" s="77" t="s">
        <v>51</v>
      </c>
      <c r="D11" s="78" t="s">
        <v>33</v>
      </c>
      <c r="E11" s="78" t="b">
        <v>1</v>
      </c>
      <c r="F11" s="79" t="s">
        <v>32</v>
      </c>
      <c r="G11" s="79" t="s">
        <v>32</v>
      </c>
      <c r="H11" s="75" t="s">
        <v>34</v>
      </c>
      <c r="I11" s="75" t="s">
        <v>35</v>
      </c>
      <c r="J11" s="80">
        <v>0</v>
      </c>
      <c r="K11" s="78" t="s">
        <v>34</v>
      </c>
      <c r="L11" s="78" t="s">
        <v>36</v>
      </c>
    </row>
    <row r="12" spans="1:12" ht="15.75" x14ac:dyDescent="0.25">
      <c r="A12" s="75" t="s">
        <v>37</v>
      </c>
      <c r="B12" s="76" t="s">
        <v>38</v>
      </c>
      <c r="C12" s="77" t="s">
        <v>52</v>
      </c>
      <c r="D12" s="78" t="s">
        <v>35</v>
      </c>
      <c r="E12" s="78" t="b">
        <v>1</v>
      </c>
      <c r="F12" s="79" t="s">
        <v>32</v>
      </c>
      <c r="G12" s="79" t="s">
        <v>32</v>
      </c>
      <c r="H12" s="75" t="s">
        <v>34</v>
      </c>
      <c r="I12" s="75" t="s">
        <v>35</v>
      </c>
      <c r="J12" s="80">
        <v>0</v>
      </c>
      <c r="K12" s="78" t="s">
        <v>34</v>
      </c>
      <c r="L12" s="78" t="s">
        <v>36</v>
      </c>
    </row>
    <row r="13" spans="1:12" ht="15.75" x14ac:dyDescent="0.25">
      <c r="A13" s="75" t="s">
        <v>37</v>
      </c>
      <c r="B13" s="76" t="s">
        <v>38</v>
      </c>
      <c r="C13" s="77" t="s">
        <v>53</v>
      </c>
      <c r="D13" s="78" t="s">
        <v>33</v>
      </c>
      <c r="E13" s="78" t="b">
        <v>1</v>
      </c>
      <c r="F13" s="79" t="s">
        <v>32</v>
      </c>
      <c r="G13" s="79" t="s">
        <v>32</v>
      </c>
      <c r="H13" s="75" t="s">
        <v>34</v>
      </c>
      <c r="I13" s="75" t="s">
        <v>35</v>
      </c>
      <c r="J13" s="80">
        <v>0</v>
      </c>
      <c r="K13" s="78" t="s">
        <v>34</v>
      </c>
      <c r="L13" s="78" t="s">
        <v>36</v>
      </c>
    </row>
    <row r="14" spans="1:12" ht="15.75" x14ac:dyDescent="0.25">
      <c r="A14" s="75" t="s">
        <v>37</v>
      </c>
      <c r="B14" s="76" t="s">
        <v>38</v>
      </c>
      <c r="C14" s="77" t="s">
        <v>54</v>
      </c>
      <c r="D14" s="78" t="s">
        <v>35</v>
      </c>
      <c r="E14" s="78" t="b">
        <v>1</v>
      </c>
      <c r="F14" s="79" t="s">
        <v>32</v>
      </c>
      <c r="G14" s="79" t="s">
        <v>32</v>
      </c>
      <c r="H14" s="75" t="s">
        <v>34</v>
      </c>
      <c r="I14" s="75" t="s">
        <v>35</v>
      </c>
      <c r="J14" s="80">
        <v>0</v>
      </c>
      <c r="K14" s="78" t="s">
        <v>34</v>
      </c>
      <c r="L14" s="78" t="s">
        <v>36</v>
      </c>
    </row>
    <row r="15" spans="1:12" ht="15.75" x14ac:dyDescent="0.25">
      <c r="A15" s="75" t="s">
        <v>37</v>
      </c>
      <c r="B15" s="76" t="s">
        <v>38</v>
      </c>
      <c r="C15" s="77" t="s">
        <v>55</v>
      </c>
      <c r="D15" s="78" t="s">
        <v>35</v>
      </c>
      <c r="E15" s="78" t="b">
        <v>1</v>
      </c>
      <c r="F15" s="79" t="s">
        <v>32</v>
      </c>
      <c r="G15" s="79" t="s">
        <v>32</v>
      </c>
      <c r="H15" s="75" t="s">
        <v>34</v>
      </c>
      <c r="I15" s="75" t="s">
        <v>35</v>
      </c>
      <c r="J15" s="80">
        <v>0</v>
      </c>
      <c r="K15" s="78" t="s">
        <v>34</v>
      </c>
      <c r="L15" s="78" t="s">
        <v>36</v>
      </c>
    </row>
    <row r="16" spans="1:12" ht="15.75" x14ac:dyDescent="0.25">
      <c r="A16" s="75" t="s">
        <v>37</v>
      </c>
      <c r="B16" s="76" t="s">
        <v>38</v>
      </c>
      <c r="C16" s="77" t="s">
        <v>56</v>
      </c>
      <c r="D16" s="78" t="s">
        <v>35</v>
      </c>
      <c r="E16" s="78" t="b">
        <v>1</v>
      </c>
      <c r="F16" s="79" t="s">
        <v>32</v>
      </c>
      <c r="G16" s="79" t="s">
        <v>32</v>
      </c>
      <c r="H16" s="75" t="s">
        <v>34</v>
      </c>
      <c r="I16" s="75" t="s">
        <v>35</v>
      </c>
      <c r="J16" s="80">
        <v>0</v>
      </c>
      <c r="K16" s="78" t="s">
        <v>34</v>
      </c>
      <c r="L16" s="78" t="s">
        <v>36</v>
      </c>
    </row>
    <row r="17" spans="1:12" ht="15.75" x14ac:dyDescent="0.25">
      <c r="A17" s="75" t="s">
        <v>37</v>
      </c>
      <c r="B17" s="76" t="s">
        <v>38</v>
      </c>
      <c r="C17" s="77" t="s">
        <v>57</v>
      </c>
      <c r="D17" s="78" t="s">
        <v>35</v>
      </c>
      <c r="E17" s="78" t="b">
        <v>1</v>
      </c>
      <c r="F17" s="79" t="s">
        <v>32</v>
      </c>
      <c r="G17" s="79" t="s">
        <v>32</v>
      </c>
      <c r="H17" s="75" t="s">
        <v>34</v>
      </c>
      <c r="I17" s="75" t="s">
        <v>35</v>
      </c>
      <c r="J17" s="80">
        <v>0</v>
      </c>
      <c r="K17" s="78" t="s">
        <v>34</v>
      </c>
      <c r="L17" s="78" t="s">
        <v>36</v>
      </c>
    </row>
    <row r="18" spans="1:12" ht="15.75" x14ac:dyDescent="0.25">
      <c r="A18" s="75" t="s">
        <v>37</v>
      </c>
      <c r="B18" s="76" t="s">
        <v>38</v>
      </c>
      <c r="C18" s="77" t="s">
        <v>58</v>
      </c>
      <c r="D18" s="78" t="s">
        <v>33</v>
      </c>
      <c r="E18" s="78" t="b">
        <v>1</v>
      </c>
      <c r="F18" s="79" t="s">
        <v>32</v>
      </c>
      <c r="G18" s="79" t="s">
        <v>32</v>
      </c>
      <c r="H18" s="75" t="s">
        <v>34</v>
      </c>
      <c r="I18" s="75" t="s">
        <v>35</v>
      </c>
      <c r="J18" s="80">
        <v>0</v>
      </c>
      <c r="K18" s="78" t="s">
        <v>34</v>
      </c>
      <c r="L18" s="78" t="s">
        <v>36</v>
      </c>
    </row>
    <row r="19" spans="1:12" ht="15.75" x14ac:dyDescent="0.25">
      <c r="A19" s="75" t="s">
        <v>37</v>
      </c>
      <c r="B19" s="76" t="s">
        <v>38</v>
      </c>
      <c r="C19" s="77" t="s">
        <v>59</v>
      </c>
      <c r="D19" s="78" t="s">
        <v>35</v>
      </c>
      <c r="E19" s="78" t="b">
        <v>1</v>
      </c>
      <c r="F19" s="79" t="s">
        <v>32</v>
      </c>
      <c r="G19" s="79" t="s">
        <v>32</v>
      </c>
      <c r="H19" s="75" t="s">
        <v>34</v>
      </c>
      <c r="I19" s="75" t="s">
        <v>35</v>
      </c>
      <c r="J19" s="80">
        <v>0</v>
      </c>
      <c r="K19" s="78" t="s">
        <v>34</v>
      </c>
      <c r="L19" s="78" t="s">
        <v>36</v>
      </c>
    </row>
    <row r="20" spans="1:12" ht="15.75" x14ac:dyDescent="0.25">
      <c r="A20" s="75" t="s">
        <v>37</v>
      </c>
      <c r="B20" s="76" t="s">
        <v>38</v>
      </c>
      <c r="C20" s="77" t="s">
        <v>60</v>
      </c>
      <c r="D20" s="78" t="s">
        <v>35</v>
      </c>
      <c r="E20" s="78" t="b">
        <v>1</v>
      </c>
      <c r="F20" s="79" t="s">
        <v>32</v>
      </c>
      <c r="G20" s="79" t="s">
        <v>32</v>
      </c>
      <c r="H20" s="75" t="s">
        <v>34</v>
      </c>
      <c r="I20" s="75" t="s">
        <v>35</v>
      </c>
      <c r="J20" s="80">
        <v>0</v>
      </c>
      <c r="K20" s="78" t="s">
        <v>34</v>
      </c>
      <c r="L20" s="78" t="s">
        <v>36</v>
      </c>
    </row>
    <row r="21" spans="1:12" ht="15.75" x14ac:dyDescent="0.25">
      <c r="A21" s="75" t="s">
        <v>37</v>
      </c>
      <c r="B21" s="76" t="s">
        <v>38</v>
      </c>
      <c r="C21" s="77" t="s">
        <v>61</v>
      </c>
      <c r="D21" s="78" t="s">
        <v>35</v>
      </c>
      <c r="E21" s="78" t="b">
        <v>1</v>
      </c>
      <c r="F21" s="79" t="s">
        <v>32</v>
      </c>
      <c r="G21" s="79" t="s">
        <v>32</v>
      </c>
      <c r="H21" s="75" t="s">
        <v>34</v>
      </c>
      <c r="I21" s="75" t="s">
        <v>35</v>
      </c>
      <c r="J21" s="80">
        <v>0</v>
      </c>
      <c r="K21" s="78" t="s">
        <v>34</v>
      </c>
      <c r="L21" s="78" t="s">
        <v>36</v>
      </c>
    </row>
    <row r="22" spans="1:12" ht="15.75" x14ac:dyDescent="0.25">
      <c r="A22" s="75" t="s">
        <v>37</v>
      </c>
      <c r="B22" s="76" t="s">
        <v>38</v>
      </c>
      <c r="C22" s="77" t="s">
        <v>62</v>
      </c>
      <c r="D22" s="78" t="s">
        <v>35</v>
      </c>
      <c r="E22" s="78" t="b">
        <v>1</v>
      </c>
      <c r="F22" s="79" t="s">
        <v>32</v>
      </c>
      <c r="G22" s="79" t="s">
        <v>32</v>
      </c>
      <c r="H22" s="75" t="s">
        <v>34</v>
      </c>
      <c r="I22" s="75" t="s">
        <v>35</v>
      </c>
      <c r="J22" s="80">
        <v>0</v>
      </c>
      <c r="K22" s="78" t="s">
        <v>34</v>
      </c>
      <c r="L22" s="78" t="s">
        <v>36</v>
      </c>
    </row>
    <row r="23" spans="1:12" ht="15.75" x14ac:dyDescent="0.25">
      <c r="A23" s="75" t="s">
        <v>37</v>
      </c>
      <c r="B23" s="76" t="s">
        <v>38</v>
      </c>
      <c r="C23" s="77" t="s">
        <v>63</v>
      </c>
      <c r="D23" s="78" t="s">
        <v>35</v>
      </c>
      <c r="E23" s="78" t="b">
        <v>1</v>
      </c>
      <c r="F23" s="79" t="s">
        <v>32</v>
      </c>
      <c r="G23" s="79" t="s">
        <v>32</v>
      </c>
      <c r="H23" s="75" t="s">
        <v>34</v>
      </c>
      <c r="I23" s="75" t="s">
        <v>35</v>
      </c>
      <c r="J23" s="80">
        <v>0</v>
      </c>
      <c r="K23" s="78" t="s">
        <v>34</v>
      </c>
      <c r="L23" s="78" t="s">
        <v>36</v>
      </c>
    </row>
    <row r="24" spans="1:12" ht="15.75" x14ac:dyDescent="0.25">
      <c r="A24" s="75" t="s">
        <v>37</v>
      </c>
      <c r="B24" s="76" t="s">
        <v>38</v>
      </c>
      <c r="C24" s="77" t="s">
        <v>64</v>
      </c>
      <c r="D24" s="78" t="s">
        <v>35</v>
      </c>
      <c r="E24" s="78" t="b">
        <v>1</v>
      </c>
      <c r="F24" s="79" t="s">
        <v>32</v>
      </c>
      <c r="G24" s="79" t="s">
        <v>32</v>
      </c>
      <c r="H24" s="75" t="s">
        <v>34</v>
      </c>
      <c r="I24" s="75" t="s">
        <v>35</v>
      </c>
      <c r="J24" s="80">
        <v>0</v>
      </c>
      <c r="K24" s="78" t="s">
        <v>34</v>
      </c>
      <c r="L24" s="78" t="s">
        <v>36</v>
      </c>
    </row>
    <row r="25" spans="1:12" ht="15.75" x14ac:dyDescent="0.25">
      <c r="A25" s="75" t="s">
        <v>37</v>
      </c>
      <c r="B25" s="76" t="s">
        <v>67</v>
      </c>
      <c r="C25" s="77" t="s">
        <v>68</v>
      </c>
      <c r="D25" s="78" t="s">
        <v>35</v>
      </c>
      <c r="E25" s="78" t="b">
        <v>1</v>
      </c>
      <c r="F25" s="79" t="s">
        <v>65</v>
      </c>
      <c r="G25" s="79" t="s">
        <v>65</v>
      </c>
      <c r="H25" s="75" t="s">
        <v>34</v>
      </c>
      <c r="I25" s="75" t="s">
        <v>66</v>
      </c>
      <c r="J25" s="80">
        <v>0</v>
      </c>
      <c r="K25" s="78" t="s">
        <v>34</v>
      </c>
      <c r="L25" s="78" t="s">
        <v>36</v>
      </c>
    </row>
    <row r="26" spans="1:12" ht="15.75" x14ac:dyDescent="0.25">
      <c r="A26" s="75" t="s">
        <v>37</v>
      </c>
      <c r="B26" s="76" t="s">
        <v>67</v>
      </c>
      <c r="C26" s="77" t="s">
        <v>69</v>
      </c>
      <c r="D26" s="78" t="s">
        <v>33</v>
      </c>
      <c r="E26" s="78" t="b">
        <v>1</v>
      </c>
      <c r="F26" s="79" t="s">
        <v>65</v>
      </c>
      <c r="G26" s="79" t="s">
        <v>65</v>
      </c>
      <c r="H26" s="75" t="s">
        <v>34</v>
      </c>
      <c r="I26" s="75" t="s">
        <v>66</v>
      </c>
      <c r="J26" s="80">
        <v>0</v>
      </c>
      <c r="K26" s="78" t="s">
        <v>34</v>
      </c>
      <c r="L26" s="78" t="s">
        <v>36</v>
      </c>
    </row>
    <row r="27" spans="1:12" ht="15.75" x14ac:dyDescent="0.25">
      <c r="A27" s="75" t="s">
        <v>37</v>
      </c>
      <c r="B27" s="76" t="s">
        <v>67</v>
      </c>
      <c r="C27" s="77" t="s">
        <v>70</v>
      </c>
      <c r="D27" s="78" t="s">
        <v>33</v>
      </c>
      <c r="E27" s="78" t="b">
        <v>1</v>
      </c>
      <c r="F27" s="79" t="s">
        <v>65</v>
      </c>
      <c r="G27" s="79" t="s">
        <v>65</v>
      </c>
      <c r="H27" s="75" t="s">
        <v>34</v>
      </c>
      <c r="I27" s="75" t="s">
        <v>66</v>
      </c>
      <c r="J27" s="80">
        <v>0</v>
      </c>
      <c r="K27" s="78" t="s">
        <v>34</v>
      </c>
      <c r="L27" s="78" t="s">
        <v>36</v>
      </c>
    </row>
    <row r="28" spans="1:12" ht="15.75" x14ac:dyDescent="0.25">
      <c r="A28" s="75" t="s">
        <v>37</v>
      </c>
      <c r="B28" s="76" t="s">
        <v>67</v>
      </c>
      <c r="C28" s="77" t="s">
        <v>71</v>
      </c>
      <c r="D28" s="78" t="s">
        <v>35</v>
      </c>
      <c r="E28" s="78" t="b">
        <v>1</v>
      </c>
      <c r="F28" s="79" t="s">
        <v>65</v>
      </c>
      <c r="G28" s="79" t="s">
        <v>65</v>
      </c>
      <c r="H28" s="75" t="s">
        <v>34</v>
      </c>
      <c r="I28" s="75" t="s">
        <v>66</v>
      </c>
      <c r="J28" s="80">
        <v>0</v>
      </c>
      <c r="K28" s="78" t="s">
        <v>34</v>
      </c>
      <c r="L28" s="78" t="s">
        <v>36</v>
      </c>
    </row>
    <row r="29" spans="1:12" ht="15.75" x14ac:dyDescent="0.25">
      <c r="A29" s="75" t="s">
        <v>37</v>
      </c>
      <c r="B29" s="76" t="s">
        <v>67</v>
      </c>
      <c r="C29" s="77" t="s">
        <v>72</v>
      </c>
      <c r="D29" s="78" t="s">
        <v>33</v>
      </c>
      <c r="E29" s="78" t="b">
        <v>1</v>
      </c>
      <c r="F29" s="79" t="s">
        <v>65</v>
      </c>
      <c r="G29" s="79" t="s">
        <v>65</v>
      </c>
      <c r="H29" s="75" t="s">
        <v>34</v>
      </c>
      <c r="I29" s="75" t="s">
        <v>66</v>
      </c>
      <c r="J29" s="80">
        <v>0</v>
      </c>
      <c r="K29" s="78" t="s">
        <v>34</v>
      </c>
      <c r="L29" s="78" t="s">
        <v>36</v>
      </c>
    </row>
    <row r="30" spans="1:12" ht="15.75" x14ac:dyDescent="0.25">
      <c r="A30" s="75" t="s">
        <v>37</v>
      </c>
      <c r="B30" s="76" t="s">
        <v>67</v>
      </c>
      <c r="C30" s="77" t="s">
        <v>73</v>
      </c>
      <c r="D30" s="78" t="s">
        <v>33</v>
      </c>
      <c r="E30" s="78" t="b">
        <v>1</v>
      </c>
      <c r="F30" s="79" t="s">
        <v>65</v>
      </c>
      <c r="G30" s="79" t="s">
        <v>65</v>
      </c>
      <c r="H30" s="75" t="s">
        <v>34</v>
      </c>
      <c r="I30" s="75" t="s">
        <v>66</v>
      </c>
      <c r="J30" s="80">
        <v>0</v>
      </c>
      <c r="K30" s="78" t="s">
        <v>34</v>
      </c>
      <c r="L30" s="78" t="s">
        <v>36</v>
      </c>
    </row>
    <row r="31" spans="1:12" ht="15.75" x14ac:dyDescent="0.25">
      <c r="A31" s="75" t="s">
        <v>37</v>
      </c>
      <c r="B31" s="76" t="s">
        <v>67</v>
      </c>
      <c r="C31" s="77" t="s">
        <v>74</v>
      </c>
      <c r="D31" s="78" t="s">
        <v>35</v>
      </c>
      <c r="E31" s="78" t="b">
        <v>1</v>
      </c>
      <c r="F31" s="79" t="s">
        <v>65</v>
      </c>
      <c r="G31" s="79" t="s">
        <v>65</v>
      </c>
      <c r="H31" s="75" t="s">
        <v>34</v>
      </c>
      <c r="I31" s="75" t="s">
        <v>66</v>
      </c>
      <c r="J31" s="80">
        <v>0</v>
      </c>
      <c r="K31" s="78" t="s">
        <v>34</v>
      </c>
      <c r="L31" s="78" t="s">
        <v>36</v>
      </c>
    </row>
    <row r="32" spans="1:12" ht="15.75" x14ac:dyDescent="0.25">
      <c r="A32" s="75" t="s">
        <v>37</v>
      </c>
      <c r="B32" s="76" t="s">
        <v>67</v>
      </c>
      <c r="C32" s="77" t="s">
        <v>75</v>
      </c>
      <c r="D32" s="78" t="s">
        <v>35</v>
      </c>
      <c r="E32" s="78" t="b">
        <v>1</v>
      </c>
      <c r="F32" s="79" t="s">
        <v>65</v>
      </c>
      <c r="G32" s="79" t="s">
        <v>65</v>
      </c>
      <c r="H32" s="75" t="s">
        <v>34</v>
      </c>
      <c r="I32" s="75" t="s">
        <v>66</v>
      </c>
      <c r="J32" s="80">
        <v>0</v>
      </c>
      <c r="K32" s="78" t="s">
        <v>34</v>
      </c>
      <c r="L32" s="78" t="s">
        <v>36</v>
      </c>
    </row>
    <row r="33" spans="1:12" ht="15.75" x14ac:dyDescent="0.25">
      <c r="A33" s="75" t="s">
        <v>37</v>
      </c>
      <c r="B33" s="76" t="s">
        <v>67</v>
      </c>
      <c r="C33" s="77" t="s">
        <v>76</v>
      </c>
      <c r="D33" s="78" t="s">
        <v>33</v>
      </c>
      <c r="E33" s="78" t="b">
        <v>1</v>
      </c>
      <c r="F33" s="79" t="s">
        <v>65</v>
      </c>
      <c r="G33" s="79" t="s">
        <v>65</v>
      </c>
      <c r="H33" s="75" t="s">
        <v>34</v>
      </c>
      <c r="I33" s="75" t="s">
        <v>66</v>
      </c>
      <c r="J33" s="80">
        <v>0</v>
      </c>
      <c r="K33" s="78" t="s">
        <v>34</v>
      </c>
      <c r="L33" s="78" t="s">
        <v>36</v>
      </c>
    </row>
    <row r="34" spans="1:12" ht="15.75" x14ac:dyDescent="0.25">
      <c r="A34" s="75" t="s">
        <v>37</v>
      </c>
      <c r="B34" s="76" t="s">
        <v>67</v>
      </c>
      <c r="C34" s="77" t="s">
        <v>77</v>
      </c>
      <c r="D34" s="78" t="s">
        <v>33</v>
      </c>
      <c r="E34" s="78" t="b">
        <v>1</v>
      </c>
      <c r="F34" s="79" t="s">
        <v>65</v>
      </c>
      <c r="G34" s="79" t="s">
        <v>65</v>
      </c>
      <c r="H34" s="75" t="s">
        <v>34</v>
      </c>
      <c r="I34" s="75" t="s">
        <v>66</v>
      </c>
      <c r="J34" s="80">
        <v>0</v>
      </c>
      <c r="K34" s="78" t="s">
        <v>34</v>
      </c>
      <c r="L34" s="78" t="s">
        <v>36</v>
      </c>
    </row>
    <row r="35" spans="1:12" ht="15.75" x14ac:dyDescent="0.25">
      <c r="A35" s="75" t="s">
        <v>37</v>
      </c>
      <c r="B35" s="76" t="s">
        <v>67</v>
      </c>
      <c r="C35" s="77" t="s">
        <v>78</v>
      </c>
      <c r="D35" s="78" t="s">
        <v>35</v>
      </c>
      <c r="E35" s="78" t="b">
        <v>1</v>
      </c>
      <c r="F35" s="79" t="s">
        <v>65</v>
      </c>
      <c r="G35" s="79" t="s">
        <v>65</v>
      </c>
      <c r="H35" s="75" t="s">
        <v>34</v>
      </c>
      <c r="I35" s="75" t="s">
        <v>66</v>
      </c>
      <c r="J35" s="80">
        <v>0</v>
      </c>
      <c r="K35" s="78" t="s">
        <v>34</v>
      </c>
      <c r="L35" s="78" t="s">
        <v>36</v>
      </c>
    </row>
    <row r="36" spans="1:12" ht="15.75" x14ac:dyDescent="0.25">
      <c r="A36" s="75" t="s">
        <v>37</v>
      </c>
      <c r="B36" s="76" t="s">
        <v>67</v>
      </c>
      <c r="C36" s="77" t="s">
        <v>79</v>
      </c>
      <c r="D36" s="78" t="s">
        <v>35</v>
      </c>
      <c r="E36" s="78" t="b">
        <v>1</v>
      </c>
      <c r="F36" s="79" t="s">
        <v>65</v>
      </c>
      <c r="G36" s="79" t="s">
        <v>65</v>
      </c>
      <c r="H36" s="75" t="s">
        <v>34</v>
      </c>
      <c r="I36" s="75" t="s">
        <v>66</v>
      </c>
      <c r="J36" s="80">
        <v>0</v>
      </c>
      <c r="K36" s="78" t="s">
        <v>34</v>
      </c>
      <c r="L36" s="78" t="s">
        <v>36</v>
      </c>
    </row>
    <row r="37" spans="1:12" ht="15.75" x14ac:dyDescent="0.25">
      <c r="A37" s="75" t="s">
        <v>37</v>
      </c>
      <c r="B37" s="76" t="s">
        <v>67</v>
      </c>
      <c r="C37" s="77" t="s">
        <v>80</v>
      </c>
      <c r="D37" s="78" t="s">
        <v>35</v>
      </c>
      <c r="E37" s="78" t="b">
        <v>1</v>
      </c>
      <c r="F37" s="79" t="s">
        <v>65</v>
      </c>
      <c r="G37" s="79" t="s">
        <v>65</v>
      </c>
      <c r="H37" s="75" t="s">
        <v>34</v>
      </c>
      <c r="I37" s="75" t="s">
        <v>66</v>
      </c>
      <c r="J37" s="80">
        <v>0</v>
      </c>
      <c r="K37" s="78" t="s">
        <v>34</v>
      </c>
      <c r="L37" s="78" t="s">
        <v>36</v>
      </c>
    </row>
    <row r="38" spans="1:12" ht="15.75" x14ac:dyDescent="0.25">
      <c r="A38" s="75" t="s">
        <v>37</v>
      </c>
      <c r="B38" s="76" t="s">
        <v>67</v>
      </c>
      <c r="C38" s="77" t="s">
        <v>81</v>
      </c>
      <c r="D38" s="78" t="s">
        <v>33</v>
      </c>
      <c r="E38" s="78" t="b">
        <v>1</v>
      </c>
      <c r="F38" s="79" t="s">
        <v>65</v>
      </c>
      <c r="G38" s="79" t="s">
        <v>65</v>
      </c>
      <c r="H38" s="75" t="s">
        <v>34</v>
      </c>
      <c r="I38" s="75" t="s">
        <v>66</v>
      </c>
      <c r="J38" s="80">
        <v>0</v>
      </c>
      <c r="K38" s="78" t="s">
        <v>34</v>
      </c>
      <c r="L38" s="78" t="s">
        <v>36</v>
      </c>
    </row>
    <row r="39" spans="1:12" ht="15.75" x14ac:dyDescent="0.25">
      <c r="A39" s="75" t="s">
        <v>37</v>
      </c>
      <c r="B39" s="76" t="s">
        <v>67</v>
      </c>
      <c r="C39" s="77" t="s">
        <v>82</v>
      </c>
      <c r="D39" s="78" t="s">
        <v>35</v>
      </c>
      <c r="E39" s="78" t="b">
        <v>1</v>
      </c>
      <c r="F39" s="79" t="s">
        <v>65</v>
      </c>
      <c r="G39" s="79" t="s">
        <v>65</v>
      </c>
      <c r="H39" s="75" t="s">
        <v>34</v>
      </c>
      <c r="I39" s="75" t="s">
        <v>66</v>
      </c>
      <c r="J39" s="80">
        <v>0</v>
      </c>
      <c r="K39" s="78" t="s">
        <v>34</v>
      </c>
      <c r="L39" s="78" t="s">
        <v>36</v>
      </c>
    </row>
    <row r="40" spans="1:12" ht="15.75" x14ac:dyDescent="0.25">
      <c r="A40" s="75" t="s">
        <v>37</v>
      </c>
      <c r="B40" s="76" t="s">
        <v>67</v>
      </c>
      <c r="C40" s="77" t="s">
        <v>85</v>
      </c>
      <c r="D40" s="78" t="s">
        <v>83</v>
      </c>
      <c r="E40" s="78" t="b">
        <v>1</v>
      </c>
      <c r="F40" s="79" t="s">
        <v>32</v>
      </c>
      <c r="G40" s="79" t="s">
        <v>65</v>
      </c>
      <c r="H40" s="75" t="s">
        <v>84</v>
      </c>
      <c r="I40" s="75" t="s">
        <v>66</v>
      </c>
      <c r="J40" s="80">
        <v>0</v>
      </c>
      <c r="K40" s="78" t="s">
        <v>34</v>
      </c>
      <c r="L40" s="78" t="s">
        <v>36</v>
      </c>
    </row>
    <row r="41" spans="1:12" ht="15.75" x14ac:dyDescent="0.25">
      <c r="A41" s="75" t="s">
        <v>37</v>
      </c>
      <c r="B41" s="76" t="s">
        <v>67</v>
      </c>
      <c r="C41" s="77" t="s">
        <v>86</v>
      </c>
      <c r="D41" s="78" t="s">
        <v>83</v>
      </c>
      <c r="E41" s="78" t="b">
        <v>1</v>
      </c>
      <c r="F41" s="79" t="s">
        <v>32</v>
      </c>
      <c r="G41" s="79" t="s">
        <v>65</v>
      </c>
      <c r="H41" s="75" t="s">
        <v>84</v>
      </c>
      <c r="I41" s="75" t="s">
        <v>66</v>
      </c>
      <c r="J41" s="80">
        <v>0</v>
      </c>
      <c r="K41" s="78" t="s">
        <v>34</v>
      </c>
      <c r="L41" s="78" t="s">
        <v>36</v>
      </c>
    </row>
    <row r="42" spans="1:12" ht="15.75" x14ac:dyDescent="0.25">
      <c r="A42" s="75" t="s">
        <v>37</v>
      </c>
      <c r="B42" s="76" t="s">
        <v>67</v>
      </c>
      <c r="C42" s="77" t="s">
        <v>87</v>
      </c>
      <c r="D42" s="78" t="s">
        <v>33</v>
      </c>
      <c r="E42" s="78" t="b">
        <v>1</v>
      </c>
      <c r="F42" s="79" t="s">
        <v>32</v>
      </c>
      <c r="G42" s="79" t="s">
        <v>65</v>
      </c>
      <c r="H42" s="75" t="s">
        <v>84</v>
      </c>
      <c r="I42" s="75" t="s">
        <v>66</v>
      </c>
      <c r="J42" s="80">
        <v>0</v>
      </c>
      <c r="K42" s="78" t="s">
        <v>34</v>
      </c>
      <c r="L42" s="78" t="s">
        <v>36</v>
      </c>
    </row>
    <row r="43" spans="1:12" ht="15.75" x14ac:dyDescent="0.25">
      <c r="A43" s="75" t="s">
        <v>37</v>
      </c>
      <c r="B43" s="76" t="s">
        <v>67</v>
      </c>
      <c r="C43" s="77" t="s">
        <v>89</v>
      </c>
      <c r="D43" s="78" t="s">
        <v>88</v>
      </c>
      <c r="E43" s="78" t="b">
        <v>1</v>
      </c>
      <c r="F43" s="79" t="s">
        <v>32</v>
      </c>
      <c r="G43" s="79" t="s">
        <v>65</v>
      </c>
      <c r="H43" s="75" t="s">
        <v>84</v>
      </c>
      <c r="I43" s="75" t="s">
        <v>66</v>
      </c>
      <c r="J43" s="80">
        <v>0</v>
      </c>
      <c r="K43" s="78" t="s">
        <v>34</v>
      </c>
      <c r="L43" s="78" t="s">
        <v>36</v>
      </c>
    </row>
    <row r="44" spans="1:12" ht="15.75" x14ac:dyDescent="0.25">
      <c r="A44" s="75" t="s">
        <v>37</v>
      </c>
      <c r="B44" s="76" t="s">
        <v>67</v>
      </c>
      <c r="C44" s="77" t="s">
        <v>90</v>
      </c>
      <c r="D44" s="78" t="s">
        <v>83</v>
      </c>
      <c r="E44" s="78" t="b">
        <v>1</v>
      </c>
      <c r="F44" s="79" t="s">
        <v>32</v>
      </c>
      <c r="G44" s="79" t="s">
        <v>65</v>
      </c>
      <c r="H44" s="75" t="s">
        <v>84</v>
      </c>
      <c r="I44" s="75" t="s">
        <v>66</v>
      </c>
      <c r="J44" s="80">
        <v>0</v>
      </c>
      <c r="K44" s="78" t="s">
        <v>34</v>
      </c>
      <c r="L44" s="78" t="s">
        <v>36</v>
      </c>
    </row>
    <row r="45" spans="1:12" ht="15.75" x14ac:dyDescent="0.25">
      <c r="A45" s="75" t="s">
        <v>37</v>
      </c>
      <c r="B45" s="76" t="s">
        <v>67</v>
      </c>
      <c r="C45" s="81" t="s">
        <v>91</v>
      </c>
      <c r="D45" s="78" t="s">
        <v>33</v>
      </c>
      <c r="E45" s="78" t="b">
        <v>1</v>
      </c>
      <c r="F45" s="79" t="s">
        <v>32</v>
      </c>
      <c r="G45" s="79" t="s">
        <v>65</v>
      </c>
      <c r="H45" s="75" t="s">
        <v>84</v>
      </c>
      <c r="I45" s="75" t="s">
        <v>66</v>
      </c>
      <c r="J45" s="80">
        <v>0</v>
      </c>
      <c r="K45" s="78" t="s">
        <v>34</v>
      </c>
      <c r="L45" s="78" t="s">
        <v>36</v>
      </c>
    </row>
    <row r="46" spans="1:12" ht="15.75" x14ac:dyDescent="0.25">
      <c r="A46" s="75" t="s">
        <v>37</v>
      </c>
      <c r="B46" s="76" t="s">
        <v>67</v>
      </c>
      <c r="C46" s="77" t="s">
        <v>92</v>
      </c>
      <c r="D46" s="78" t="s">
        <v>83</v>
      </c>
      <c r="E46" s="78" t="b">
        <v>1</v>
      </c>
      <c r="F46" s="79" t="s">
        <v>32</v>
      </c>
      <c r="G46" s="79" t="s">
        <v>65</v>
      </c>
      <c r="H46" s="75" t="s">
        <v>84</v>
      </c>
      <c r="I46" s="75" t="s">
        <v>66</v>
      </c>
      <c r="J46" s="80">
        <v>0</v>
      </c>
      <c r="K46" s="78" t="s">
        <v>34</v>
      </c>
      <c r="L46" s="78" t="s">
        <v>36</v>
      </c>
    </row>
    <row r="47" spans="1:12" ht="15.75" x14ac:dyDescent="0.25">
      <c r="A47" s="75" t="s">
        <v>37</v>
      </c>
      <c r="B47" s="76" t="s">
        <v>67</v>
      </c>
      <c r="C47" s="77" t="s">
        <v>93</v>
      </c>
      <c r="D47" s="78" t="s">
        <v>83</v>
      </c>
      <c r="E47" s="78" t="b">
        <v>1</v>
      </c>
      <c r="F47" s="79" t="s">
        <v>32</v>
      </c>
      <c r="G47" s="79" t="s">
        <v>65</v>
      </c>
      <c r="H47" s="75" t="s">
        <v>84</v>
      </c>
      <c r="I47" s="75" t="s">
        <v>66</v>
      </c>
      <c r="J47" s="80">
        <v>0</v>
      </c>
      <c r="K47" s="78" t="s">
        <v>34</v>
      </c>
      <c r="L47" s="78" t="s">
        <v>36</v>
      </c>
    </row>
    <row r="48" spans="1:12" ht="15.75" x14ac:dyDescent="0.25">
      <c r="A48" s="75" t="s">
        <v>37</v>
      </c>
      <c r="B48" s="76" t="s">
        <v>67</v>
      </c>
      <c r="C48" s="77" t="s">
        <v>94</v>
      </c>
      <c r="D48" s="78" t="s">
        <v>83</v>
      </c>
      <c r="E48" s="78" t="b">
        <v>1</v>
      </c>
      <c r="F48" s="79" t="s">
        <v>65</v>
      </c>
      <c r="G48" s="79" t="s">
        <v>65</v>
      </c>
      <c r="H48" s="75" t="s">
        <v>84</v>
      </c>
      <c r="I48" s="75" t="s">
        <v>66</v>
      </c>
      <c r="J48" s="80">
        <v>0</v>
      </c>
      <c r="K48" s="78" t="s">
        <v>34</v>
      </c>
      <c r="L48" s="78" t="s">
        <v>36</v>
      </c>
    </row>
    <row r="49" spans="1:12" ht="15.75" x14ac:dyDescent="0.25">
      <c r="A49" s="75" t="s">
        <v>37</v>
      </c>
      <c r="B49" s="76" t="s">
        <v>67</v>
      </c>
      <c r="C49" s="77" t="s">
        <v>95</v>
      </c>
      <c r="D49" s="78" t="s">
        <v>33</v>
      </c>
      <c r="E49" s="78" t="b">
        <v>1</v>
      </c>
      <c r="F49" s="79" t="s">
        <v>65</v>
      </c>
      <c r="G49" s="79" t="s">
        <v>65</v>
      </c>
      <c r="H49" s="75" t="s">
        <v>84</v>
      </c>
      <c r="I49" s="75" t="s">
        <v>66</v>
      </c>
      <c r="J49" s="80">
        <v>0</v>
      </c>
      <c r="K49" s="78" t="s">
        <v>34</v>
      </c>
      <c r="L49" s="78" t="s">
        <v>36</v>
      </c>
    </row>
    <row r="50" spans="1:12" ht="15.75" x14ac:dyDescent="0.25">
      <c r="A50" s="75" t="s">
        <v>37</v>
      </c>
      <c r="B50" s="76" t="s">
        <v>67</v>
      </c>
      <c r="C50" s="77" t="s">
        <v>96</v>
      </c>
      <c r="D50" s="78" t="s">
        <v>83</v>
      </c>
      <c r="E50" s="78" t="b">
        <v>1</v>
      </c>
      <c r="F50" s="79" t="s">
        <v>65</v>
      </c>
      <c r="G50" s="79" t="s">
        <v>65</v>
      </c>
      <c r="H50" s="75" t="s">
        <v>84</v>
      </c>
      <c r="I50" s="75" t="s">
        <v>66</v>
      </c>
      <c r="J50" s="80">
        <v>0</v>
      </c>
      <c r="K50" s="78" t="s">
        <v>34</v>
      </c>
      <c r="L50" s="78" t="s">
        <v>36</v>
      </c>
    </row>
    <row r="51" spans="1:12" ht="15.75" x14ac:dyDescent="0.25">
      <c r="A51" s="75" t="s">
        <v>37</v>
      </c>
      <c r="B51" s="76" t="s">
        <v>67</v>
      </c>
      <c r="C51" s="77" t="s">
        <v>97</v>
      </c>
      <c r="D51" s="78" t="s">
        <v>83</v>
      </c>
      <c r="E51" s="78" t="b">
        <v>1</v>
      </c>
      <c r="F51" s="79" t="s">
        <v>65</v>
      </c>
      <c r="G51" s="79" t="s">
        <v>65</v>
      </c>
      <c r="H51" s="75" t="s">
        <v>84</v>
      </c>
      <c r="I51" s="75" t="s">
        <v>66</v>
      </c>
      <c r="J51" s="80">
        <v>0</v>
      </c>
      <c r="K51" s="78" t="s">
        <v>34</v>
      </c>
      <c r="L51" s="78" t="s">
        <v>36</v>
      </c>
    </row>
    <row r="52" spans="1:12" ht="15.75" x14ac:dyDescent="0.25">
      <c r="A52" s="75" t="s">
        <v>37</v>
      </c>
      <c r="B52" s="76" t="s">
        <v>67</v>
      </c>
      <c r="C52" s="77" t="s">
        <v>98</v>
      </c>
      <c r="D52" s="78" t="s">
        <v>33</v>
      </c>
      <c r="E52" s="78" t="b">
        <v>1</v>
      </c>
      <c r="F52" s="79" t="s">
        <v>65</v>
      </c>
      <c r="G52" s="79" t="s">
        <v>65</v>
      </c>
      <c r="H52" s="75" t="s">
        <v>84</v>
      </c>
      <c r="I52" s="75" t="s">
        <v>66</v>
      </c>
      <c r="J52" s="80">
        <v>0</v>
      </c>
      <c r="K52" s="78" t="s">
        <v>34</v>
      </c>
      <c r="L52" s="78" t="s">
        <v>36</v>
      </c>
    </row>
    <row r="53" spans="1:12" ht="15.75" x14ac:dyDescent="0.25">
      <c r="A53" s="75" t="s">
        <v>37</v>
      </c>
      <c r="B53" s="76" t="s">
        <v>67</v>
      </c>
      <c r="C53" s="77" t="s">
        <v>99</v>
      </c>
      <c r="D53" s="78" t="s">
        <v>83</v>
      </c>
      <c r="E53" s="78" t="b">
        <v>1</v>
      </c>
      <c r="F53" s="79" t="s">
        <v>65</v>
      </c>
      <c r="G53" s="79" t="s">
        <v>65</v>
      </c>
      <c r="H53" s="75" t="s">
        <v>84</v>
      </c>
      <c r="I53" s="75" t="s">
        <v>66</v>
      </c>
      <c r="J53" s="80">
        <v>0</v>
      </c>
      <c r="K53" s="78" t="s">
        <v>34</v>
      </c>
      <c r="L53" s="78" t="s">
        <v>36</v>
      </c>
    </row>
    <row r="54" spans="1:12" ht="15.75" x14ac:dyDescent="0.25">
      <c r="A54" s="75" t="s">
        <v>37</v>
      </c>
      <c r="B54" s="76" t="s">
        <v>67</v>
      </c>
      <c r="C54" s="77" t="s">
        <v>101</v>
      </c>
      <c r="D54" s="78" t="s">
        <v>83</v>
      </c>
      <c r="E54" s="78" t="b">
        <v>1</v>
      </c>
      <c r="F54" s="79" t="s">
        <v>65</v>
      </c>
      <c r="G54" s="79" t="s">
        <v>65</v>
      </c>
      <c r="H54" s="75" t="s">
        <v>84</v>
      </c>
      <c r="I54" s="75" t="s">
        <v>66</v>
      </c>
      <c r="J54" s="80">
        <v>1</v>
      </c>
      <c r="K54" s="78" t="s">
        <v>83</v>
      </c>
      <c r="L54" s="78" t="s">
        <v>100</v>
      </c>
    </row>
    <row r="55" spans="1:12" ht="15.75" x14ac:dyDescent="0.25">
      <c r="A55" s="75" t="s">
        <v>37</v>
      </c>
      <c r="B55" s="76" t="s">
        <v>67</v>
      </c>
      <c r="C55" s="77" t="s">
        <v>103</v>
      </c>
      <c r="D55" s="78" t="s">
        <v>83</v>
      </c>
      <c r="E55" s="78" t="b">
        <v>1</v>
      </c>
      <c r="F55" s="79" t="s">
        <v>65</v>
      </c>
      <c r="G55" s="79" t="s">
        <v>65</v>
      </c>
      <c r="H55" s="75" t="s">
        <v>84</v>
      </c>
      <c r="I55" s="75" t="s">
        <v>66</v>
      </c>
      <c r="J55" s="80">
        <v>1</v>
      </c>
      <c r="K55" s="78" t="s">
        <v>102</v>
      </c>
      <c r="L55" s="78" t="s">
        <v>100</v>
      </c>
    </row>
    <row r="56" spans="1:12" ht="15.75" x14ac:dyDescent="0.25">
      <c r="A56" s="75" t="s">
        <v>37</v>
      </c>
      <c r="B56" s="76" t="s">
        <v>67</v>
      </c>
      <c r="C56" s="77" t="s">
        <v>104</v>
      </c>
      <c r="D56" s="78" t="s">
        <v>33</v>
      </c>
      <c r="E56" s="78" t="b">
        <v>1</v>
      </c>
      <c r="F56" s="79" t="s">
        <v>65</v>
      </c>
      <c r="G56" s="79" t="s">
        <v>65</v>
      </c>
      <c r="H56" s="75" t="s">
        <v>84</v>
      </c>
      <c r="I56" s="75" t="s">
        <v>66</v>
      </c>
      <c r="J56" s="80">
        <v>1</v>
      </c>
      <c r="K56" s="78" t="s">
        <v>102</v>
      </c>
      <c r="L56" s="78" t="s">
        <v>100</v>
      </c>
    </row>
    <row r="57" spans="1:12" ht="15.75" x14ac:dyDescent="0.25">
      <c r="A57" s="75" t="s">
        <v>37</v>
      </c>
      <c r="B57" s="76" t="s">
        <v>67</v>
      </c>
      <c r="C57" s="77" t="s">
        <v>105</v>
      </c>
      <c r="D57" s="78" t="s">
        <v>33</v>
      </c>
      <c r="E57" s="82" t="b">
        <v>0</v>
      </c>
      <c r="F57" s="79" t="s">
        <v>32</v>
      </c>
      <c r="G57" s="79" t="s">
        <v>65</v>
      </c>
      <c r="H57" s="75" t="s">
        <v>83</v>
      </c>
      <c r="I57" s="75" t="s">
        <v>66</v>
      </c>
      <c r="J57" s="80">
        <v>0</v>
      </c>
      <c r="K57" s="78" t="s">
        <v>34</v>
      </c>
      <c r="L57" s="78" t="s">
        <v>36</v>
      </c>
    </row>
    <row r="58" spans="1:12" ht="15.75" x14ac:dyDescent="0.25">
      <c r="A58" s="75" t="s">
        <v>37</v>
      </c>
      <c r="B58" s="76" t="s">
        <v>67</v>
      </c>
      <c r="C58" s="77" t="s">
        <v>106</v>
      </c>
      <c r="D58" s="78" t="s">
        <v>83</v>
      </c>
      <c r="E58" s="82" t="b">
        <v>0</v>
      </c>
      <c r="F58" s="79" t="s">
        <v>32</v>
      </c>
      <c r="G58" s="79" t="s">
        <v>65</v>
      </c>
      <c r="H58" s="75" t="s">
        <v>83</v>
      </c>
      <c r="I58" s="75" t="s">
        <v>66</v>
      </c>
      <c r="J58" s="80">
        <v>0</v>
      </c>
      <c r="K58" s="78" t="s">
        <v>34</v>
      </c>
      <c r="L58" s="78" t="s">
        <v>36</v>
      </c>
    </row>
    <row r="59" spans="1:12" ht="15.75" x14ac:dyDescent="0.25">
      <c r="A59" s="75" t="s">
        <v>37</v>
      </c>
      <c r="B59" s="76" t="s">
        <v>67</v>
      </c>
      <c r="C59" s="77" t="s">
        <v>107</v>
      </c>
      <c r="D59" s="78" t="s">
        <v>83</v>
      </c>
      <c r="E59" s="82" t="b">
        <v>0</v>
      </c>
      <c r="F59" s="79" t="s">
        <v>32</v>
      </c>
      <c r="G59" s="79" t="s">
        <v>65</v>
      </c>
      <c r="H59" s="75" t="s">
        <v>83</v>
      </c>
      <c r="I59" s="75" t="s">
        <v>66</v>
      </c>
      <c r="J59" s="80">
        <v>1</v>
      </c>
      <c r="K59" s="78" t="s">
        <v>83</v>
      </c>
      <c r="L59" s="78" t="s">
        <v>100</v>
      </c>
    </row>
    <row r="60" spans="1:12" ht="15.75" x14ac:dyDescent="0.25">
      <c r="A60" s="75" t="s">
        <v>37</v>
      </c>
      <c r="B60" s="76" t="s">
        <v>67</v>
      </c>
      <c r="C60" s="77" t="s">
        <v>109</v>
      </c>
      <c r="D60" s="78" t="s">
        <v>88</v>
      </c>
      <c r="E60" s="82" t="b">
        <v>0</v>
      </c>
      <c r="F60" s="79" t="s">
        <v>32</v>
      </c>
      <c r="G60" s="79" t="s">
        <v>65</v>
      </c>
      <c r="H60" s="75" t="s">
        <v>83</v>
      </c>
      <c r="I60" s="75" t="s">
        <v>66</v>
      </c>
      <c r="J60" s="80">
        <v>1</v>
      </c>
      <c r="K60" s="78" t="s">
        <v>108</v>
      </c>
      <c r="L60" s="78" t="s">
        <v>100</v>
      </c>
    </row>
    <row r="61" spans="1:12" ht="15.75" x14ac:dyDescent="0.25">
      <c r="A61" s="75" t="s">
        <v>37</v>
      </c>
      <c r="B61" s="76" t="s">
        <v>67</v>
      </c>
      <c r="C61" s="77" t="s">
        <v>110</v>
      </c>
      <c r="D61" s="78" t="s">
        <v>83</v>
      </c>
      <c r="E61" s="82" t="b">
        <v>0</v>
      </c>
      <c r="F61" s="79" t="s">
        <v>32</v>
      </c>
      <c r="G61" s="79" t="s">
        <v>65</v>
      </c>
      <c r="H61" s="75" t="s">
        <v>83</v>
      </c>
      <c r="I61" s="75" t="s">
        <v>66</v>
      </c>
      <c r="J61" s="80">
        <v>1</v>
      </c>
      <c r="K61" s="78" t="s">
        <v>108</v>
      </c>
      <c r="L61" s="78" t="s">
        <v>100</v>
      </c>
    </row>
    <row r="62" spans="1:12" ht="15.75" x14ac:dyDescent="0.25">
      <c r="A62" s="75" t="s">
        <v>37</v>
      </c>
      <c r="B62" s="76" t="s">
        <v>67</v>
      </c>
      <c r="C62" s="77" t="s">
        <v>111</v>
      </c>
      <c r="D62" s="78" t="s">
        <v>88</v>
      </c>
      <c r="E62" s="82" t="b">
        <v>0</v>
      </c>
      <c r="F62" s="79" t="s">
        <v>32</v>
      </c>
      <c r="G62" s="79" t="s">
        <v>65</v>
      </c>
      <c r="H62" s="75" t="s">
        <v>83</v>
      </c>
      <c r="I62" s="75" t="s">
        <v>83</v>
      </c>
      <c r="J62" s="80">
        <v>2</v>
      </c>
      <c r="K62" s="78" t="s">
        <v>108</v>
      </c>
      <c r="L62" s="78" t="s">
        <v>100</v>
      </c>
    </row>
    <row r="63" spans="1:12" ht="15.75" x14ac:dyDescent="0.25">
      <c r="A63" s="75" t="s">
        <v>37</v>
      </c>
      <c r="B63" s="76" t="s">
        <v>67</v>
      </c>
      <c r="C63" s="77" t="s">
        <v>112</v>
      </c>
      <c r="D63" s="78" t="s">
        <v>88</v>
      </c>
      <c r="E63" s="82" t="b">
        <v>0</v>
      </c>
      <c r="F63" s="79" t="s">
        <v>32</v>
      </c>
      <c r="G63" s="79" t="s">
        <v>65</v>
      </c>
      <c r="H63" s="75" t="s">
        <v>83</v>
      </c>
      <c r="I63" s="75" t="s">
        <v>66</v>
      </c>
      <c r="J63" s="80">
        <v>2</v>
      </c>
      <c r="K63" s="78" t="s">
        <v>83</v>
      </c>
      <c r="L63" s="78" t="s">
        <v>100</v>
      </c>
    </row>
    <row r="64" spans="1:12" ht="15.75" x14ac:dyDescent="0.25">
      <c r="A64" s="75" t="s">
        <v>37</v>
      </c>
      <c r="B64" s="76" t="s">
        <v>67</v>
      </c>
      <c r="C64" s="77" t="s">
        <v>114</v>
      </c>
      <c r="D64" s="78" t="s">
        <v>83</v>
      </c>
      <c r="E64" s="82" t="b">
        <v>0</v>
      </c>
      <c r="F64" s="79" t="s">
        <v>32</v>
      </c>
      <c r="G64" s="79" t="s">
        <v>65</v>
      </c>
      <c r="H64" s="75" t="s">
        <v>83</v>
      </c>
      <c r="I64" s="75" t="s">
        <v>66</v>
      </c>
      <c r="J64" s="80">
        <v>5</v>
      </c>
      <c r="K64" s="78" t="s">
        <v>102</v>
      </c>
      <c r="L64" s="78" t="s">
        <v>113</v>
      </c>
    </row>
    <row r="65" spans="1:12" ht="15.75" x14ac:dyDescent="0.25">
      <c r="A65" s="75" t="s">
        <v>37</v>
      </c>
      <c r="B65" s="76" t="s">
        <v>67</v>
      </c>
      <c r="C65" s="77" t="s">
        <v>115</v>
      </c>
      <c r="D65" s="78" t="s">
        <v>83</v>
      </c>
      <c r="E65" s="82" t="b">
        <v>0</v>
      </c>
      <c r="F65" s="79" t="s">
        <v>65</v>
      </c>
      <c r="G65" s="79" t="s">
        <v>65</v>
      </c>
      <c r="H65" s="75" t="s">
        <v>83</v>
      </c>
      <c r="I65" s="75" t="s">
        <v>66</v>
      </c>
      <c r="J65" s="80">
        <v>1</v>
      </c>
      <c r="K65" s="78" t="s">
        <v>108</v>
      </c>
      <c r="L65" s="78" t="s">
        <v>100</v>
      </c>
    </row>
    <row r="66" spans="1:12" ht="15.75" x14ac:dyDescent="0.25">
      <c r="A66" s="75" t="s">
        <v>37</v>
      </c>
      <c r="B66" s="76" t="s">
        <v>117</v>
      </c>
      <c r="C66" s="77" t="s">
        <v>118</v>
      </c>
      <c r="D66" s="78" t="s">
        <v>35</v>
      </c>
      <c r="E66" s="78" t="b">
        <v>1</v>
      </c>
      <c r="F66" s="79" t="s">
        <v>116</v>
      </c>
      <c r="G66" s="79" t="s">
        <v>116</v>
      </c>
      <c r="H66" s="79" t="s">
        <v>34</v>
      </c>
      <c r="I66" s="75" t="s">
        <v>83</v>
      </c>
      <c r="J66" s="80">
        <v>0</v>
      </c>
      <c r="K66" s="78" t="s">
        <v>34</v>
      </c>
      <c r="L66" s="78" t="s">
        <v>36</v>
      </c>
    </row>
    <row r="67" spans="1:12" ht="15.75" x14ac:dyDescent="0.25">
      <c r="A67" s="75" t="s">
        <v>37</v>
      </c>
      <c r="B67" s="76" t="s">
        <v>117</v>
      </c>
      <c r="C67" s="77" t="s">
        <v>119</v>
      </c>
      <c r="D67" s="78" t="s">
        <v>35</v>
      </c>
      <c r="E67" s="78" t="b">
        <v>1</v>
      </c>
      <c r="F67" s="79" t="s">
        <v>116</v>
      </c>
      <c r="G67" s="79" t="s">
        <v>116</v>
      </c>
      <c r="H67" s="79" t="s">
        <v>34</v>
      </c>
      <c r="I67" s="75" t="s">
        <v>83</v>
      </c>
      <c r="J67" s="80">
        <v>0</v>
      </c>
      <c r="K67" s="78" t="s">
        <v>34</v>
      </c>
      <c r="L67" s="78" t="s">
        <v>36</v>
      </c>
    </row>
    <row r="68" spans="1:12" ht="15.75" x14ac:dyDescent="0.25">
      <c r="A68" s="75" t="s">
        <v>37</v>
      </c>
      <c r="B68" s="76" t="s">
        <v>117</v>
      </c>
      <c r="C68" s="77" t="s">
        <v>120</v>
      </c>
      <c r="D68" s="78" t="s">
        <v>35</v>
      </c>
      <c r="E68" s="78" t="b">
        <v>1</v>
      </c>
      <c r="F68" s="79" t="s">
        <v>116</v>
      </c>
      <c r="G68" s="79" t="s">
        <v>116</v>
      </c>
      <c r="H68" s="79" t="s">
        <v>34</v>
      </c>
      <c r="I68" s="75" t="s">
        <v>83</v>
      </c>
      <c r="J68" s="80">
        <v>0</v>
      </c>
      <c r="K68" s="78" t="s">
        <v>34</v>
      </c>
      <c r="L68" s="78" t="s">
        <v>36</v>
      </c>
    </row>
    <row r="69" spans="1:12" ht="15.75" x14ac:dyDescent="0.25">
      <c r="A69" s="75" t="s">
        <v>37</v>
      </c>
      <c r="B69" s="76" t="s">
        <v>117</v>
      </c>
      <c r="C69" s="77" t="s">
        <v>121</v>
      </c>
      <c r="D69" s="78" t="s">
        <v>33</v>
      </c>
      <c r="E69" s="78" t="b">
        <v>1</v>
      </c>
      <c r="F69" s="79" t="s">
        <v>116</v>
      </c>
      <c r="G69" s="79" t="s">
        <v>116</v>
      </c>
      <c r="H69" s="79" t="s">
        <v>34</v>
      </c>
      <c r="I69" s="75" t="s">
        <v>83</v>
      </c>
      <c r="J69" s="80">
        <v>0</v>
      </c>
      <c r="K69" s="78" t="s">
        <v>34</v>
      </c>
      <c r="L69" s="78" t="s">
        <v>36</v>
      </c>
    </row>
    <row r="70" spans="1:12" ht="15.75" x14ac:dyDescent="0.25">
      <c r="A70" s="75" t="s">
        <v>37</v>
      </c>
      <c r="B70" s="76" t="s">
        <v>117</v>
      </c>
      <c r="C70" s="77" t="s">
        <v>122</v>
      </c>
      <c r="D70" s="78" t="s">
        <v>35</v>
      </c>
      <c r="E70" s="78" t="b">
        <v>1</v>
      </c>
      <c r="F70" s="79" t="s">
        <v>116</v>
      </c>
      <c r="G70" s="79" t="s">
        <v>116</v>
      </c>
      <c r="H70" s="79" t="s">
        <v>34</v>
      </c>
      <c r="I70" s="75" t="s">
        <v>83</v>
      </c>
      <c r="J70" s="80">
        <v>0</v>
      </c>
      <c r="K70" s="78" t="s">
        <v>34</v>
      </c>
      <c r="L70" s="78" t="s">
        <v>36</v>
      </c>
    </row>
    <row r="71" spans="1:12" ht="15.75" x14ac:dyDescent="0.25">
      <c r="A71" s="75" t="s">
        <v>37</v>
      </c>
      <c r="B71" s="76" t="s">
        <v>117</v>
      </c>
      <c r="C71" s="77" t="s">
        <v>123</v>
      </c>
      <c r="D71" s="78" t="s">
        <v>35</v>
      </c>
      <c r="E71" s="78" t="b">
        <v>1</v>
      </c>
      <c r="F71" s="79" t="s">
        <v>116</v>
      </c>
      <c r="G71" s="79" t="s">
        <v>116</v>
      </c>
      <c r="H71" s="79" t="s">
        <v>34</v>
      </c>
      <c r="I71" s="75" t="s">
        <v>83</v>
      </c>
      <c r="J71" s="80">
        <v>0</v>
      </c>
      <c r="K71" s="78" t="s">
        <v>34</v>
      </c>
      <c r="L71" s="78" t="s">
        <v>36</v>
      </c>
    </row>
    <row r="72" spans="1:12" ht="15.75" x14ac:dyDescent="0.25">
      <c r="A72" s="75" t="s">
        <v>37</v>
      </c>
      <c r="B72" s="76" t="s">
        <v>117</v>
      </c>
      <c r="C72" s="77" t="s">
        <v>124</v>
      </c>
      <c r="D72" s="78" t="s">
        <v>35</v>
      </c>
      <c r="E72" s="78" t="b">
        <v>1</v>
      </c>
      <c r="F72" s="79" t="s">
        <v>116</v>
      </c>
      <c r="G72" s="79" t="s">
        <v>116</v>
      </c>
      <c r="H72" s="79" t="s">
        <v>34</v>
      </c>
      <c r="I72" s="75" t="s">
        <v>83</v>
      </c>
      <c r="J72" s="80">
        <v>0</v>
      </c>
      <c r="K72" s="78" t="s">
        <v>34</v>
      </c>
      <c r="L72" s="78" t="s">
        <v>36</v>
      </c>
    </row>
    <row r="73" spans="1:12" ht="15.75" x14ac:dyDescent="0.25">
      <c r="A73" s="75" t="s">
        <v>37</v>
      </c>
      <c r="B73" s="76" t="s">
        <v>117</v>
      </c>
      <c r="C73" s="77" t="s">
        <v>125</v>
      </c>
      <c r="D73" s="78" t="s">
        <v>35</v>
      </c>
      <c r="E73" s="78" t="b">
        <v>1</v>
      </c>
      <c r="F73" s="79" t="s">
        <v>116</v>
      </c>
      <c r="G73" s="79" t="s">
        <v>116</v>
      </c>
      <c r="H73" s="79" t="s">
        <v>34</v>
      </c>
      <c r="I73" s="75" t="s">
        <v>83</v>
      </c>
      <c r="J73" s="80">
        <v>0</v>
      </c>
      <c r="K73" s="78" t="s">
        <v>34</v>
      </c>
      <c r="L73" s="78" t="s">
        <v>36</v>
      </c>
    </row>
    <row r="74" spans="1:12" ht="15.75" x14ac:dyDescent="0.25">
      <c r="A74" s="75" t="s">
        <v>37</v>
      </c>
      <c r="B74" s="76" t="s">
        <v>117</v>
      </c>
      <c r="C74" s="77" t="s">
        <v>126</v>
      </c>
      <c r="D74" s="78" t="s">
        <v>35</v>
      </c>
      <c r="E74" s="78" t="b">
        <v>1</v>
      </c>
      <c r="F74" s="79" t="s">
        <v>116</v>
      </c>
      <c r="G74" s="79" t="s">
        <v>116</v>
      </c>
      <c r="H74" s="79" t="s">
        <v>34</v>
      </c>
      <c r="I74" s="75" t="s">
        <v>83</v>
      </c>
      <c r="J74" s="80">
        <v>0</v>
      </c>
      <c r="K74" s="78" t="s">
        <v>34</v>
      </c>
      <c r="L74" s="78" t="s">
        <v>36</v>
      </c>
    </row>
    <row r="75" spans="1:12" ht="15.75" x14ac:dyDescent="0.25">
      <c r="A75" s="75" t="s">
        <v>37</v>
      </c>
      <c r="B75" s="76" t="s">
        <v>117</v>
      </c>
      <c r="C75" s="77" t="s">
        <v>127</v>
      </c>
      <c r="D75" s="78" t="s">
        <v>35</v>
      </c>
      <c r="E75" s="78" t="b">
        <v>1</v>
      </c>
      <c r="F75" s="79" t="s">
        <v>116</v>
      </c>
      <c r="G75" s="79" t="s">
        <v>116</v>
      </c>
      <c r="H75" s="79" t="s">
        <v>34</v>
      </c>
      <c r="I75" s="75" t="s">
        <v>83</v>
      </c>
      <c r="J75" s="80">
        <v>0</v>
      </c>
      <c r="K75" s="78" t="s">
        <v>34</v>
      </c>
      <c r="L75" s="78" t="s">
        <v>36</v>
      </c>
    </row>
    <row r="76" spans="1:12" ht="15.75" x14ac:dyDescent="0.25">
      <c r="A76" s="75" t="s">
        <v>37</v>
      </c>
      <c r="B76" s="76" t="s">
        <v>117</v>
      </c>
      <c r="C76" s="77" t="s">
        <v>128</v>
      </c>
      <c r="D76" s="78" t="s">
        <v>35</v>
      </c>
      <c r="E76" s="78" t="b">
        <v>1</v>
      </c>
      <c r="F76" s="79" t="s">
        <v>116</v>
      </c>
      <c r="G76" s="79" t="s">
        <v>116</v>
      </c>
      <c r="H76" s="79" t="s">
        <v>34</v>
      </c>
      <c r="I76" s="75" t="s">
        <v>83</v>
      </c>
      <c r="J76" s="80">
        <v>0</v>
      </c>
      <c r="K76" s="78" t="s">
        <v>34</v>
      </c>
      <c r="L76" s="78" t="s">
        <v>36</v>
      </c>
    </row>
    <row r="77" spans="1:12" ht="15.75" x14ac:dyDescent="0.25">
      <c r="A77" s="75" t="s">
        <v>37</v>
      </c>
      <c r="B77" s="76" t="s">
        <v>117</v>
      </c>
      <c r="C77" s="77" t="s">
        <v>129</v>
      </c>
      <c r="D77" s="78" t="s">
        <v>35</v>
      </c>
      <c r="E77" s="78" t="b">
        <v>1</v>
      </c>
      <c r="F77" s="79" t="s">
        <v>116</v>
      </c>
      <c r="G77" s="79" t="s">
        <v>116</v>
      </c>
      <c r="H77" s="79" t="s">
        <v>34</v>
      </c>
      <c r="I77" s="75" t="s">
        <v>83</v>
      </c>
      <c r="J77" s="80">
        <v>0</v>
      </c>
      <c r="K77" s="78" t="s">
        <v>34</v>
      </c>
      <c r="L77" s="78" t="s">
        <v>36</v>
      </c>
    </row>
    <row r="78" spans="1:12" ht="15.75" x14ac:dyDescent="0.25">
      <c r="A78" s="75" t="s">
        <v>37</v>
      </c>
      <c r="B78" s="76" t="s">
        <v>117</v>
      </c>
      <c r="C78" s="77" t="s">
        <v>130</v>
      </c>
      <c r="D78" s="78" t="s">
        <v>33</v>
      </c>
      <c r="E78" s="78" t="b">
        <v>1</v>
      </c>
      <c r="F78" s="83" t="s">
        <v>65</v>
      </c>
      <c r="G78" s="79" t="s">
        <v>116</v>
      </c>
      <c r="H78" s="79" t="s">
        <v>84</v>
      </c>
      <c r="I78" s="75" t="s">
        <v>83</v>
      </c>
      <c r="J78" s="80">
        <v>0</v>
      </c>
      <c r="K78" s="78" t="s">
        <v>34</v>
      </c>
      <c r="L78" s="78" t="s">
        <v>36</v>
      </c>
    </row>
    <row r="79" spans="1:12" ht="15.75" x14ac:dyDescent="0.25">
      <c r="A79" s="75" t="s">
        <v>37</v>
      </c>
      <c r="B79" s="76" t="s">
        <v>117</v>
      </c>
      <c r="C79" s="77" t="s">
        <v>131</v>
      </c>
      <c r="D79" s="78" t="s">
        <v>83</v>
      </c>
      <c r="E79" s="78" t="b">
        <v>1</v>
      </c>
      <c r="F79" s="83" t="s">
        <v>65</v>
      </c>
      <c r="G79" s="79" t="s">
        <v>116</v>
      </c>
      <c r="H79" s="79" t="s">
        <v>84</v>
      </c>
      <c r="I79" s="75" t="s">
        <v>83</v>
      </c>
      <c r="J79" s="80">
        <v>1</v>
      </c>
      <c r="K79" s="78" t="s">
        <v>102</v>
      </c>
      <c r="L79" s="78" t="s">
        <v>100</v>
      </c>
    </row>
    <row r="80" spans="1:12" ht="15.75" x14ac:dyDescent="0.25">
      <c r="A80" s="75" t="s">
        <v>37</v>
      </c>
      <c r="B80" s="76" t="s">
        <v>117</v>
      </c>
      <c r="C80" s="77" t="s">
        <v>132</v>
      </c>
      <c r="D80" s="78" t="s">
        <v>83</v>
      </c>
      <c r="E80" s="78" t="b">
        <v>1</v>
      </c>
      <c r="F80" s="79" t="s">
        <v>116</v>
      </c>
      <c r="G80" s="79" t="s">
        <v>116</v>
      </c>
      <c r="H80" s="79" t="s">
        <v>84</v>
      </c>
      <c r="I80" s="75" t="s">
        <v>83</v>
      </c>
      <c r="J80" s="80">
        <v>0</v>
      </c>
      <c r="K80" s="78" t="s">
        <v>34</v>
      </c>
      <c r="L80" s="78" t="s">
        <v>36</v>
      </c>
    </row>
    <row r="81" spans="1:12" ht="15.75" x14ac:dyDescent="0.25">
      <c r="A81" s="75" t="s">
        <v>37</v>
      </c>
      <c r="B81" s="76" t="s">
        <v>117</v>
      </c>
      <c r="C81" s="77" t="s">
        <v>133</v>
      </c>
      <c r="D81" s="78" t="s">
        <v>83</v>
      </c>
      <c r="E81" s="78" t="b">
        <v>1</v>
      </c>
      <c r="F81" s="79" t="s">
        <v>116</v>
      </c>
      <c r="G81" s="79" t="s">
        <v>116</v>
      </c>
      <c r="H81" s="79" t="s">
        <v>84</v>
      </c>
      <c r="I81" s="75" t="s">
        <v>83</v>
      </c>
      <c r="J81" s="80">
        <v>0</v>
      </c>
      <c r="K81" s="78" t="s">
        <v>34</v>
      </c>
      <c r="L81" s="78" t="s">
        <v>36</v>
      </c>
    </row>
    <row r="82" spans="1:12" ht="15.75" x14ac:dyDescent="0.25">
      <c r="A82" s="75" t="s">
        <v>37</v>
      </c>
      <c r="B82" s="76" t="s">
        <v>117</v>
      </c>
      <c r="C82" s="77" t="s">
        <v>134</v>
      </c>
      <c r="D82" s="78" t="s">
        <v>33</v>
      </c>
      <c r="E82" s="78" t="b">
        <v>1</v>
      </c>
      <c r="F82" s="79" t="s">
        <v>116</v>
      </c>
      <c r="G82" s="79" t="s">
        <v>116</v>
      </c>
      <c r="H82" s="79" t="s">
        <v>84</v>
      </c>
      <c r="I82" s="75" t="s">
        <v>83</v>
      </c>
      <c r="J82" s="80">
        <v>0</v>
      </c>
      <c r="K82" s="78" t="s">
        <v>34</v>
      </c>
      <c r="L82" s="78" t="s">
        <v>36</v>
      </c>
    </row>
    <row r="83" spans="1:12" ht="15.75" x14ac:dyDescent="0.25">
      <c r="A83" s="75" t="s">
        <v>37</v>
      </c>
      <c r="B83" s="76" t="s">
        <v>117</v>
      </c>
      <c r="C83" s="77" t="s">
        <v>135</v>
      </c>
      <c r="D83" s="78" t="s">
        <v>33</v>
      </c>
      <c r="E83" s="78" t="b">
        <v>1</v>
      </c>
      <c r="F83" s="79" t="s">
        <v>116</v>
      </c>
      <c r="G83" s="79" t="s">
        <v>116</v>
      </c>
      <c r="H83" s="79" t="s">
        <v>84</v>
      </c>
      <c r="I83" s="75" t="s">
        <v>83</v>
      </c>
      <c r="J83" s="80">
        <v>1</v>
      </c>
      <c r="K83" s="78" t="s">
        <v>83</v>
      </c>
      <c r="L83" s="78" t="s">
        <v>100</v>
      </c>
    </row>
    <row r="84" spans="1:12" ht="15.75" x14ac:dyDescent="0.25">
      <c r="A84" s="75" t="s">
        <v>37</v>
      </c>
      <c r="B84" s="76" t="s">
        <v>117</v>
      </c>
      <c r="C84" s="77" t="s">
        <v>136</v>
      </c>
      <c r="D84" s="78" t="s">
        <v>83</v>
      </c>
      <c r="E84" s="78" t="b">
        <v>1</v>
      </c>
      <c r="F84" s="79" t="s">
        <v>116</v>
      </c>
      <c r="G84" s="79" t="s">
        <v>116</v>
      </c>
      <c r="H84" s="79" t="s">
        <v>84</v>
      </c>
      <c r="I84" s="75" t="s">
        <v>83</v>
      </c>
      <c r="J84" s="80">
        <v>1</v>
      </c>
      <c r="K84" s="78" t="s">
        <v>102</v>
      </c>
      <c r="L84" s="78" t="s">
        <v>100</v>
      </c>
    </row>
    <row r="85" spans="1:12" ht="15.75" x14ac:dyDescent="0.25">
      <c r="A85" s="84" t="s">
        <v>154</v>
      </c>
      <c r="B85" s="85" t="s">
        <v>155</v>
      </c>
      <c r="C85" s="86" t="s">
        <v>156</v>
      </c>
      <c r="D85" s="87" t="s">
        <v>33</v>
      </c>
      <c r="E85" s="87" t="b">
        <v>0</v>
      </c>
      <c r="F85" s="88" t="s">
        <v>32</v>
      </c>
      <c r="G85" s="88" t="s">
        <v>116</v>
      </c>
      <c r="H85" s="84" t="s">
        <v>83</v>
      </c>
      <c r="I85" s="84" t="s">
        <v>83</v>
      </c>
      <c r="J85" s="89">
        <v>0</v>
      </c>
      <c r="K85" s="87" t="s">
        <v>34</v>
      </c>
      <c r="L85" s="87" t="s">
        <v>36</v>
      </c>
    </row>
    <row r="86" spans="1:12" ht="15.75" x14ac:dyDescent="0.25">
      <c r="A86" s="84" t="s">
        <v>154</v>
      </c>
      <c r="B86" s="85" t="s">
        <v>155</v>
      </c>
      <c r="C86" s="86" t="s">
        <v>157</v>
      </c>
      <c r="D86" s="87" t="s">
        <v>33</v>
      </c>
      <c r="E86" s="87" t="b">
        <v>0</v>
      </c>
      <c r="F86" s="88" t="s">
        <v>32</v>
      </c>
      <c r="G86" s="88" t="s">
        <v>116</v>
      </c>
      <c r="H86" s="84" t="s">
        <v>83</v>
      </c>
      <c r="I86" s="84" t="s">
        <v>83</v>
      </c>
      <c r="J86" s="89">
        <v>0</v>
      </c>
      <c r="K86" s="87" t="s">
        <v>34</v>
      </c>
      <c r="L86" s="87" t="s">
        <v>36</v>
      </c>
    </row>
    <row r="87" spans="1:12" ht="15.75" x14ac:dyDescent="0.25">
      <c r="A87" s="84" t="s">
        <v>154</v>
      </c>
      <c r="B87" s="85" t="s">
        <v>155</v>
      </c>
      <c r="C87" s="86" t="s">
        <v>158</v>
      </c>
      <c r="D87" s="87" t="s">
        <v>33</v>
      </c>
      <c r="E87" s="87" t="b">
        <v>0</v>
      </c>
      <c r="F87" s="88" t="s">
        <v>65</v>
      </c>
      <c r="G87" s="88" t="s">
        <v>116</v>
      </c>
      <c r="H87" s="84" t="s">
        <v>83</v>
      </c>
      <c r="I87" s="84" t="s">
        <v>83</v>
      </c>
      <c r="J87" s="89">
        <v>0</v>
      </c>
      <c r="K87" s="87" t="s">
        <v>34</v>
      </c>
      <c r="L87" s="87" t="s">
        <v>36</v>
      </c>
    </row>
    <row r="88" spans="1:12" ht="15.75" x14ac:dyDescent="0.25">
      <c r="A88" s="84" t="s">
        <v>154</v>
      </c>
      <c r="B88" s="85" t="s">
        <v>155</v>
      </c>
      <c r="C88" s="86" t="s">
        <v>159</v>
      </c>
      <c r="D88" s="87" t="s">
        <v>83</v>
      </c>
      <c r="E88" s="87" t="b">
        <v>0</v>
      </c>
      <c r="F88" s="88" t="s">
        <v>65</v>
      </c>
      <c r="G88" s="88" t="s">
        <v>116</v>
      </c>
      <c r="H88" s="84" t="s">
        <v>83</v>
      </c>
      <c r="I88" s="84" t="s">
        <v>83</v>
      </c>
      <c r="J88" s="89">
        <v>1</v>
      </c>
      <c r="K88" s="87" t="s">
        <v>108</v>
      </c>
      <c r="L88" s="87" t="s">
        <v>100</v>
      </c>
    </row>
    <row r="89" spans="1:12" ht="15.75" x14ac:dyDescent="0.25">
      <c r="A89" s="84" t="s">
        <v>154</v>
      </c>
      <c r="B89" s="85" t="s">
        <v>155</v>
      </c>
      <c r="C89" s="86" t="s">
        <v>160</v>
      </c>
      <c r="D89" s="87" t="s">
        <v>83</v>
      </c>
      <c r="E89" s="87" t="b">
        <v>0</v>
      </c>
      <c r="F89" s="88" t="s">
        <v>65</v>
      </c>
      <c r="G89" s="88" t="s">
        <v>116</v>
      </c>
      <c r="H89" s="84" t="s">
        <v>83</v>
      </c>
      <c r="I89" s="84" t="s">
        <v>83</v>
      </c>
      <c r="J89" s="89">
        <v>1</v>
      </c>
      <c r="K89" s="87" t="s">
        <v>108</v>
      </c>
      <c r="L89" s="87" t="s">
        <v>100</v>
      </c>
    </row>
    <row r="90" spans="1:12" ht="15.75" x14ac:dyDescent="0.25">
      <c r="A90" s="84" t="s">
        <v>154</v>
      </c>
      <c r="B90" s="85" t="s">
        <v>155</v>
      </c>
      <c r="C90" s="86" t="s">
        <v>161</v>
      </c>
      <c r="D90" s="87" t="s">
        <v>83</v>
      </c>
      <c r="E90" s="87" t="b">
        <v>0</v>
      </c>
      <c r="F90" s="88" t="s">
        <v>65</v>
      </c>
      <c r="G90" s="88" t="s">
        <v>116</v>
      </c>
      <c r="H90" s="84" t="s">
        <v>83</v>
      </c>
      <c r="I90" s="84" t="s">
        <v>83</v>
      </c>
      <c r="J90" s="89">
        <v>2</v>
      </c>
      <c r="K90" s="87" t="s">
        <v>83</v>
      </c>
      <c r="L90" s="87" t="s">
        <v>100</v>
      </c>
    </row>
    <row r="91" spans="1:12" ht="15.75" x14ac:dyDescent="0.25">
      <c r="A91" s="84" t="s">
        <v>154</v>
      </c>
      <c r="B91" s="85" t="s">
        <v>155</v>
      </c>
      <c r="C91" s="86" t="s">
        <v>162</v>
      </c>
      <c r="D91" s="87" t="s">
        <v>88</v>
      </c>
      <c r="E91" s="87" t="b">
        <v>0</v>
      </c>
      <c r="F91" s="88" t="s">
        <v>65</v>
      </c>
      <c r="G91" s="88" t="s">
        <v>116</v>
      </c>
      <c r="H91" s="84" t="s">
        <v>83</v>
      </c>
      <c r="I91" s="84" t="s">
        <v>83</v>
      </c>
      <c r="J91" s="89">
        <v>3</v>
      </c>
      <c r="K91" s="87" t="s">
        <v>83</v>
      </c>
      <c r="L91" s="87" t="s">
        <v>100</v>
      </c>
    </row>
    <row r="92" spans="1:12" ht="15.75" x14ac:dyDescent="0.25">
      <c r="A92" s="90" t="s">
        <v>154</v>
      </c>
      <c r="B92" s="91" t="s">
        <v>180</v>
      </c>
      <c r="C92" s="92" t="s">
        <v>181</v>
      </c>
      <c r="D92" s="93" t="s">
        <v>88</v>
      </c>
      <c r="E92" s="93" t="b">
        <v>0</v>
      </c>
      <c r="F92" s="94" t="s">
        <v>65</v>
      </c>
      <c r="G92" s="94" t="s">
        <v>116</v>
      </c>
      <c r="H92" s="90" t="s">
        <v>83</v>
      </c>
      <c r="I92" s="90" t="s">
        <v>83</v>
      </c>
      <c r="J92" s="95">
        <v>14</v>
      </c>
      <c r="K92" s="93" t="s">
        <v>83</v>
      </c>
      <c r="L92" s="93" t="s">
        <v>113</v>
      </c>
    </row>
    <row r="93" spans="1:12" ht="15.75" x14ac:dyDescent="0.25">
      <c r="A93" s="96" t="s">
        <v>263</v>
      </c>
      <c r="B93" s="76" t="s">
        <v>197</v>
      </c>
      <c r="C93" s="77" t="s">
        <v>198</v>
      </c>
      <c r="D93" s="78" t="s">
        <v>88</v>
      </c>
      <c r="E93" s="78" t="b">
        <v>0</v>
      </c>
      <c r="F93" s="79" t="s">
        <v>116</v>
      </c>
      <c r="G93" s="79" t="s">
        <v>116</v>
      </c>
      <c r="H93" s="79" t="s">
        <v>83</v>
      </c>
      <c r="I93" s="75" t="s">
        <v>83</v>
      </c>
      <c r="J93" s="97">
        <v>4</v>
      </c>
      <c r="K93" s="78" t="s">
        <v>102</v>
      </c>
      <c r="L93" s="78" t="s">
        <v>113</v>
      </c>
    </row>
    <row r="94" spans="1:12" ht="15.75" x14ac:dyDescent="0.25">
      <c r="A94" s="96" t="s">
        <v>263</v>
      </c>
      <c r="B94" s="76" t="s">
        <v>197</v>
      </c>
      <c r="C94" s="77" t="s">
        <v>199</v>
      </c>
      <c r="D94" s="78" t="s">
        <v>83</v>
      </c>
      <c r="E94" s="78" t="b">
        <v>0</v>
      </c>
      <c r="F94" s="79" t="s">
        <v>116</v>
      </c>
      <c r="G94" s="79" t="s">
        <v>116</v>
      </c>
      <c r="H94" s="79" t="s">
        <v>83</v>
      </c>
      <c r="I94" s="75" t="s">
        <v>83</v>
      </c>
      <c r="J94" s="97">
        <v>4</v>
      </c>
      <c r="K94" s="78" t="s">
        <v>83</v>
      </c>
      <c r="L94" s="78" t="s">
        <v>100</v>
      </c>
    </row>
    <row r="95" spans="1:12" ht="15.75" x14ac:dyDescent="0.25">
      <c r="A95" s="96" t="s">
        <v>263</v>
      </c>
      <c r="B95" s="76" t="s">
        <v>197</v>
      </c>
      <c r="C95" s="77" t="s">
        <v>200</v>
      </c>
      <c r="D95" s="78" t="s">
        <v>83</v>
      </c>
      <c r="E95" s="78" t="b">
        <v>0</v>
      </c>
      <c r="F95" s="79" t="s">
        <v>116</v>
      </c>
      <c r="G95" s="79" t="s">
        <v>116</v>
      </c>
      <c r="H95" s="79" t="s">
        <v>83</v>
      </c>
      <c r="I95" s="75" t="s">
        <v>83</v>
      </c>
      <c r="J95" s="97">
        <v>4</v>
      </c>
      <c r="K95" s="78" t="s">
        <v>83</v>
      </c>
      <c r="L95" s="78" t="s">
        <v>100</v>
      </c>
    </row>
    <row r="96" spans="1:12" ht="15.75" x14ac:dyDescent="0.25">
      <c r="A96" s="96" t="s">
        <v>263</v>
      </c>
      <c r="B96" s="76" t="s">
        <v>197</v>
      </c>
      <c r="C96" s="77" t="s">
        <v>201</v>
      </c>
      <c r="D96" s="78" t="s">
        <v>83</v>
      </c>
      <c r="E96" s="78" t="b">
        <v>0</v>
      </c>
      <c r="F96" s="79" t="s">
        <v>116</v>
      </c>
      <c r="G96" s="79" t="s">
        <v>116</v>
      </c>
      <c r="H96" s="79" t="s">
        <v>83</v>
      </c>
      <c r="I96" s="75" t="s">
        <v>83</v>
      </c>
      <c r="J96" s="97">
        <v>5</v>
      </c>
      <c r="K96" s="78" t="s">
        <v>83</v>
      </c>
      <c r="L96" s="78" t="s">
        <v>113</v>
      </c>
    </row>
    <row r="97" spans="1:12" ht="15.75" x14ac:dyDescent="0.25">
      <c r="A97" s="96" t="s">
        <v>263</v>
      </c>
      <c r="B97" s="76" t="s">
        <v>197</v>
      </c>
      <c r="C97" s="77" t="s">
        <v>202</v>
      </c>
      <c r="D97" s="78" t="s">
        <v>83</v>
      </c>
      <c r="E97" s="78" t="b">
        <v>0</v>
      </c>
      <c r="F97" s="79" t="s">
        <v>116</v>
      </c>
      <c r="G97" s="79" t="s">
        <v>116</v>
      </c>
      <c r="H97" s="79" t="s">
        <v>83</v>
      </c>
      <c r="I97" s="75" t="s">
        <v>83</v>
      </c>
      <c r="J97" s="97">
        <v>6</v>
      </c>
      <c r="K97" s="78" t="s">
        <v>102</v>
      </c>
      <c r="L97" s="78" t="s">
        <v>113</v>
      </c>
    </row>
    <row r="98" spans="1:12" ht="15.75" x14ac:dyDescent="0.25">
      <c r="A98" s="96" t="s">
        <v>263</v>
      </c>
      <c r="B98" s="76" t="s">
        <v>197</v>
      </c>
      <c r="C98" s="77" t="s">
        <v>203</v>
      </c>
      <c r="D98" s="78" t="s">
        <v>83</v>
      </c>
      <c r="E98" s="78" t="b">
        <v>0</v>
      </c>
      <c r="F98" s="79" t="s">
        <v>116</v>
      </c>
      <c r="G98" s="79" t="s">
        <v>116</v>
      </c>
      <c r="H98" s="79" t="s">
        <v>83</v>
      </c>
      <c r="I98" s="75" t="s">
        <v>83</v>
      </c>
      <c r="J98" s="97">
        <v>6</v>
      </c>
      <c r="K98" s="78" t="s">
        <v>83</v>
      </c>
      <c r="L98" s="78" t="s">
        <v>100</v>
      </c>
    </row>
    <row r="99" spans="1:12" ht="15.75" x14ac:dyDescent="0.25">
      <c r="A99" s="96" t="s">
        <v>263</v>
      </c>
      <c r="B99" s="76" t="s">
        <v>197</v>
      </c>
      <c r="C99" s="77" t="s">
        <v>204</v>
      </c>
      <c r="D99" s="78" t="s">
        <v>83</v>
      </c>
      <c r="E99" s="78" t="b">
        <v>0</v>
      </c>
      <c r="F99" s="79" t="s">
        <v>116</v>
      </c>
      <c r="G99" s="79" t="s">
        <v>116</v>
      </c>
      <c r="H99" s="79" t="s">
        <v>83</v>
      </c>
      <c r="I99" s="75" t="s">
        <v>83</v>
      </c>
      <c r="J99" s="97">
        <v>7</v>
      </c>
      <c r="K99" s="78" t="s">
        <v>83</v>
      </c>
      <c r="L99" s="78" t="s">
        <v>100</v>
      </c>
    </row>
    <row r="100" spans="1:12" ht="15.75" x14ac:dyDescent="0.25">
      <c r="A100" s="84" t="s">
        <v>154</v>
      </c>
      <c r="B100" s="85" t="s">
        <v>155</v>
      </c>
      <c r="C100" s="86" t="s">
        <v>163</v>
      </c>
      <c r="D100" s="87" t="s">
        <v>33</v>
      </c>
      <c r="E100" s="87" t="b">
        <v>0</v>
      </c>
      <c r="F100" s="88" t="s">
        <v>32</v>
      </c>
      <c r="G100" s="88" t="s">
        <v>116</v>
      </c>
      <c r="H100" s="84" t="s">
        <v>66</v>
      </c>
      <c r="I100" s="84" t="s">
        <v>83</v>
      </c>
      <c r="J100" s="89">
        <v>0</v>
      </c>
      <c r="K100" s="87" t="s">
        <v>34</v>
      </c>
      <c r="L100" s="87" t="s">
        <v>36</v>
      </c>
    </row>
    <row r="101" spans="1:12" ht="15.75" x14ac:dyDescent="0.25">
      <c r="A101" s="84" t="s">
        <v>154</v>
      </c>
      <c r="B101" s="85" t="s">
        <v>155</v>
      </c>
      <c r="C101" s="86" t="s">
        <v>164</v>
      </c>
      <c r="D101" s="87" t="s">
        <v>83</v>
      </c>
      <c r="E101" s="87" t="b">
        <v>0</v>
      </c>
      <c r="F101" s="88" t="s">
        <v>32</v>
      </c>
      <c r="G101" s="88" t="s">
        <v>116</v>
      </c>
      <c r="H101" s="84" t="s">
        <v>66</v>
      </c>
      <c r="I101" s="84" t="s">
        <v>83</v>
      </c>
      <c r="J101" s="89">
        <v>2</v>
      </c>
      <c r="K101" s="87" t="s">
        <v>108</v>
      </c>
      <c r="L101" s="87" t="s">
        <v>100</v>
      </c>
    </row>
    <row r="102" spans="1:12" ht="15.75" x14ac:dyDescent="0.25">
      <c r="A102" s="90" t="s">
        <v>154</v>
      </c>
      <c r="B102" s="91" t="s">
        <v>180</v>
      </c>
      <c r="C102" s="92" t="s">
        <v>182</v>
      </c>
      <c r="D102" s="93" t="s">
        <v>83</v>
      </c>
      <c r="E102" s="93" t="b">
        <v>0</v>
      </c>
      <c r="F102" s="94" t="s">
        <v>32</v>
      </c>
      <c r="G102" s="94" t="s">
        <v>116</v>
      </c>
      <c r="H102" s="90" t="s">
        <v>66</v>
      </c>
      <c r="I102" s="90" t="s">
        <v>83</v>
      </c>
      <c r="J102" s="95">
        <v>17</v>
      </c>
      <c r="K102" s="93" t="s">
        <v>83</v>
      </c>
      <c r="L102" s="93" t="s">
        <v>113</v>
      </c>
    </row>
    <row r="103" spans="1:12" ht="15.75" x14ac:dyDescent="0.25">
      <c r="A103" s="90" t="s">
        <v>154</v>
      </c>
      <c r="B103" s="91" t="s">
        <v>180</v>
      </c>
      <c r="C103" s="92" t="s">
        <v>183</v>
      </c>
      <c r="D103" s="93" t="s">
        <v>88</v>
      </c>
      <c r="E103" s="93" t="b">
        <v>0</v>
      </c>
      <c r="F103" s="94" t="s">
        <v>32</v>
      </c>
      <c r="G103" s="94" t="s">
        <v>116</v>
      </c>
      <c r="H103" s="90" t="s">
        <v>66</v>
      </c>
      <c r="I103" s="90" t="s">
        <v>83</v>
      </c>
      <c r="J103" s="95">
        <v>51</v>
      </c>
      <c r="K103" s="93" t="s">
        <v>83</v>
      </c>
      <c r="L103" s="93" t="s">
        <v>113</v>
      </c>
    </row>
    <row r="104" spans="1:12" ht="15.75" x14ac:dyDescent="0.25">
      <c r="A104" s="84" t="s">
        <v>154</v>
      </c>
      <c r="B104" s="85" t="s">
        <v>155</v>
      </c>
      <c r="C104" s="86" t="s">
        <v>165</v>
      </c>
      <c r="D104" s="87" t="s">
        <v>83</v>
      </c>
      <c r="E104" s="87" t="b">
        <v>0</v>
      </c>
      <c r="F104" s="88" t="s">
        <v>65</v>
      </c>
      <c r="G104" s="88" t="s">
        <v>116</v>
      </c>
      <c r="H104" s="84" t="s">
        <v>66</v>
      </c>
      <c r="I104" s="84" t="s">
        <v>83</v>
      </c>
      <c r="J104" s="89">
        <v>0</v>
      </c>
      <c r="K104" s="87" t="s">
        <v>34</v>
      </c>
      <c r="L104" s="87" t="s">
        <v>36</v>
      </c>
    </row>
    <row r="105" spans="1:12" ht="15.75" x14ac:dyDescent="0.25">
      <c r="A105" s="84" t="s">
        <v>154</v>
      </c>
      <c r="B105" s="85" t="s">
        <v>155</v>
      </c>
      <c r="C105" s="86" t="s">
        <v>166</v>
      </c>
      <c r="D105" s="87" t="s">
        <v>83</v>
      </c>
      <c r="E105" s="87" t="b">
        <v>0</v>
      </c>
      <c r="F105" s="88" t="s">
        <v>65</v>
      </c>
      <c r="G105" s="88" t="s">
        <v>116</v>
      </c>
      <c r="H105" s="84" t="s">
        <v>66</v>
      </c>
      <c r="I105" s="84" t="s">
        <v>83</v>
      </c>
      <c r="J105" s="89">
        <v>0</v>
      </c>
      <c r="K105" s="87" t="s">
        <v>34</v>
      </c>
      <c r="L105" s="87" t="s">
        <v>36</v>
      </c>
    </row>
    <row r="106" spans="1:12" ht="15.75" x14ac:dyDescent="0.25">
      <c r="A106" s="84" t="s">
        <v>154</v>
      </c>
      <c r="B106" s="85" t="s">
        <v>155</v>
      </c>
      <c r="C106" s="86" t="s">
        <v>167</v>
      </c>
      <c r="D106" s="87" t="s">
        <v>33</v>
      </c>
      <c r="E106" s="87" t="b">
        <v>0</v>
      </c>
      <c r="F106" s="88" t="s">
        <v>65</v>
      </c>
      <c r="G106" s="88" t="s">
        <v>116</v>
      </c>
      <c r="H106" s="84" t="s">
        <v>66</v>
      </c>
      <c r="I106" s="84" t="s">
        <v>83</v>
      </c>
      <c r="J106" s="89">
        <v>0</v>
      </c>
      <c r="K106" s="87" t="s">
        <v>34</v>
      </c>
      <c r="L106" s="87" t="s">
        <v>36</v>
      </c>
    </row>
    <row r="107" spans="1:12" ht="15.75" x14ac:dyDescent="0.25">
      <c r="A107" s="84" t="s">
        <v>154</v>
      </c>
      <c r="B107" s="85" t="s">
        <v>155</v>
      </c>
      <c r="C107" s="86" t="s">
        <v>168</v>
      </c>
      <c r="D107" s="87" t="s">
        <v>83</v>
      </c>
      <c r="E107" s="87" t="b">
        <v>0</v>
      </c>
      <c r="F107" s="88" t="s">
        <v>65</v>
      </c>
      <c r="G107" s="88" t="s">
        <v>116</v>
      </c>
      <c r="H107" s="84" t="s">
        <v>66</v>
      </c>
      <c r="I107" s="84" t="s">
        <v>83</v>
      </c>
      <c r="J107" s="89">
        <v>0</v>
      </c>
      <c r="K107" s="87" t="s">
        <v>34</v>
      </c>
      <c r="L107" s="87" t="s">
        <v>36</v>
      </c>
    </row>
    <row r="108" spans="1:12" ht="15.75" x14ac:dyDescent="0.25">
      <c r="A108" s="84" t="s">
        <v>154</v>
      </c>
      <c r="B108" s="85" t="s">
        <v>155</v>
      </c>
      <c r="C108" s="86" t="s">
        <v>169</v>
      </c>
      <c r="D108" s="87" t="s">
        <v>33</v>
      </c>
      <c r="E108" s="87" t="b">
        <v>0</v>
      </c>
      <c r="F108" s="88" t="s">
        <v>65</v>
      </c>
      <c r="G108" s="88" t="s">
        <v>116</v>
      </c>
      <c r="H108" s="84" t="s">
        <v>66</v>
      </c>
      <c r="I108" s="84" t="s">
        <v>83</v>
      </c>
      <c r="J108" s="89">
        <v>0</v>
      </c>
      <c r="K108" s="87" t="s">
        <v>34</v>
      </c>
      <c r="L108" s="87" t="s">
        <v>36</v>
      </c>
    </row>
    <row r="109" spans="1:12" ht="15.75" x14ac:dyDescent="0.25">
      <c r="A109" s="84" t="s">
        <v>154</v>
      </c>
      <c r="B109" s="85" t="s">
        <v>155</v>
      </c>
      <c r="C109" s="86" t="s">
        <v>170</v>
      </c>
      <c r="D109" s="87" t="s">
        <v>33</v>
      </c>
      <c r="E109" s="87" t="b">
        <v>0</v>
      </c>
      <c r="F109" s="88" t="s">
        <v>65</v>
      </c>
      <c r="G109" s="88" t="s">
        <v>116</v>
      </c>
      <c r="H109" s="84" t="s">
        <v>66</v>
      </c>
      <c r="I109" s="84" t="s">
        <v>83</v>
      </c>
      <c r="J109" s="89">
        <v>0</v>
      </c>
      <c r="K109" s="87" t="s">
        <v>34</v>
      </c>
      <c r="L109" s="87" t="s">
        <v>36</v>
      </c>
    </row>
    <row r="110" spans="1:12" ht="15.75" x14ac:dyDescent="0.25">
      <c r="A110" s="84" t="s">
        <v>154</v>
      </c>
      <c r="B110" s="85" t="s">
        <v>155</v>
      </c>
      <c r="C110" s="86" t="s">
        <v>171</v>
      </c>
      <c r="D110" s="87" t="s">
        <v>33</v>
      </c>
      <c r="E110" s="87" t="b">
        <v>0</v>
      </c>
      <c r="F110" s="88" t="s">
        <v>65</v>
      </c>
      <c r="G110" s="88" t="s">
        <v>116</v>
      </c>
      <c r="H110" s="84" t="s">
        <v>66</v>
      </c>
      <c r="I110" s="84" t="s">
        <v>84</v>
      </c>
      <c r="J110" s="89">
        <v>1</v>
      </c>
      <c r="K110" s="87" t="s">
        <v>108</v>
      </c>
      <c r="L110" s="87" t="s">
        <v>100</v>
      </c>
    </row>
    <row r="111" spans="1:12" ht="15.75" x14ac:dyDescent="0.25">
      <c r="A111" s="90" t="s">
        <v>154</v>
      </c>
      <c r="B111" s="91" t="s">
        <v>180</v>
      </c>
      <c r="C111" s="92" t="s">
        <v>184</v>
      </c>
      <c r="D111" s="93" t="s">
        <v>83</v>
      </c>
      <c r="E111" s="93" t="b">
        <v>0</v>
      </c>
      <c r="F111" s="94" t="s">
        <v>65</v>
      </c>
      <c r="G111" s="94" t="s">
        <v>116</v>
      </c>
      <c r="H111" s="90" t="s">
        <v>66</v>
      </c>
      <c r="I111" s="90" t="s">
        <v>83</v>
      </c>
      <c r="J111" s="95">
        <v>7</v>
      </c>
      <c r="K111" s="93" t="s">
        <v>102</v>
      </c>
      <c r="L111" s="93" t="s">
        <v>113</v>
      </c>
    </row>
    <row r="112" spans="1:12" x14ac:dyDescent="0.2">
      <c r="A112" s="98" t="s">
        <v>154</v>
      </c>
      <c r="B112" s="99" t="s">
        <v>155</v>
      </c>
      <c r="C112" s="98" t="s">
        <v>172</v>
      </c>
      <c r="D112" s="99" t="s">
        <v>83</v>
      </c>
      <c r="E112" s="99" t="b">
        <v>0</v>
      </c>
      <c r="F112" s="98" t="s">
        <v>116</v>
      </c>
      <c r="G112" s="98" t="s">
        <v>116</v>
      </c>
      <c r="H112" s="98" t="s">
        <v>66</v>
      </c>
      <c r="I112" s="98" t="s">
        <v>83</v>
      </c>
      <c r="J112" s="100">
        <v>3</v>
      </c>
      <c r="K112" s="99" t="s">
        <v>108</v>
      </c>
      <c r="L112" s="99" t="s">
        <v>100</v>
      </c>
    </row>
    <row r="113" spans="1:12" ht="15.75" x14ac:dyDescent="0.25">
      <c r="A113" s="75" t="s">
        <v>37</v>
      </c>
      <c r="B113" s="76" t="s">
        <v>138</v>
      </c>
      <c r="C113" s="77" t="s">
        <v>139</v>
      </c>
      <c r="D113" s="78" t="s">
        <v>33</v>
      </c>
      <c r="E113" s="78" t="b">
        <v>1</v>
      </c>
      <c r="F113" s="79" t="s">
        <v>137</v>
      </c>
      <c r="G113" s="79" t="s">
        <v>137</v>
      </c>
      <c r="H113" s="79" t="s">
        <v>34</v>
      </c>
      <c r="I113" s="75" t="s">
        <v>84</v>
      </c>
      <c r="J113" s="80">
        <v>0</v>
      </c>
      <c r="K113" s="78" t="s">
        <v>34</v>
      </c>
      <c r="L113" s="78" t="s">
        <v>36</v>
      </c>
    </row>
    <row r="114" spans="1:12" ht="15.75" x14ac:dyDescent="0.25">
      <c r="A114" s="75" t="s">
        <v>37</v>
      </c>
      <c r="B114" s="76" t="s">
        <v>138</v>
      </c>
      <c r="C114" s="77" t="s">
        <v>140</v>
      </c>
      <c r="D114" s="78" t="s">
        <v>33</v>
      </c>
      <c r="E114" s="78" t="b">
        <v>1</v>
      </c>
      <c r="F114" s="79" t="s">
        <v>137</v>
      </c>
      <c r="G114" s="79" t="s">
        <v>137</v>
      </c>
      <c r="H114" s="79" t="s">
        <v>34</v>
      </c>
      <c r="I114" s="75" t="s">
        <v>84</v>
      </c>
      <c r="J114" s="80">
        <v>0</v>
      </c>
      <c r="K114" s="78" t="s">
        <v>34</v>
      </c>
      <c r="L114" s="78" t="s">
        <v>36</v>
      </c>
    </row>
    <row r="115" spans="1:12" ht="15.75" x14ac:dyDescent="0.25">
      <c r="A115" s="75" t="s">
        <v>37</v>
      </c>
      <c r="B115" s="76" t="s">
        <v>138</v>
      </c>
      <c r="C115" s="77" t="s">
        <v>141</v>
      </c>
      <c r="D115" s="78" t="s">
        <v>33</v>
      </c>
      <c r="E115" s="78" t="b">
        <v>1</v>
      </c>
      <c r="F115" s="79" t="s">
        <v>137</v>
      </c>
      <c r="G115" s="79" t="s">
        <v>137</v>
      </c>
      <c r="H115" s="79" t="s">
        <v>34</v>
      </c>
      <c r="I115" s="75" t="s">
        <v>84</v>
      </c>
      <c r="J115" s="80">
        <v>0</v>
      </c>
      <c r="K115" s="78" t="s">
        <v>34</v>
      </c>
      <c r="L115" s="78" t="s">
        <v>36</v>
      </c>
    </row>
    <row r="116" spans="1:12" ht="15.75" x14ac:dyDescent="0.25">
      <c r="A116" s="75" t="s">
        <v>37</v>
      </c>
      <c r="B116" s="76" t="s">
        <v>138</v>
      </c>
      <c r="C116" s="77" t="s">
        <v>142</v>
      </c>
      <c r="D116" s="78" t="s">
        <v>35</v>
      </c>
      <c r="E116" s="78" t="b">
        <v>1</v>
      </c>
      <c r="F116" s="79" t="s">
        <v>137</v>
      </c>
      <c r="G116" s="79" t="s">
        <v>137</v>
      </c>
      <c r="H116" s="79" t="s">
        <v>34</v>
      </c>
      <c r="I116" s="75" t="s">
        <v>84</v>
      </c>
      <c r="J116" s="80">
        <v>0</v>
      </c>
      <c r="K116" s="78" t="s">
        <v>34</v>
      </c>
      <c r="L116" s="78" t="s">
        <v>36</v>
      </c>
    </row>
    <row r="117" spans="1:12" ht="15.75" x14ac:dyDescent="0.25">
      <c r="A117" s="75" t="s">
        <v>37</v>
      </c>
      <c r="B117" s="76" t="s">
        <v>138</v>
      </c>
      <c r="C117" s="77" t="s">
        <v>143</v>
      </c>
      <c r="D117" s="78" t="s">
        <v>33</v>
      </c>
      <c r="E117" s="78" t="b">
        <v>1</v>
      </c>
      <c r="F117" s="79" t="s">
        <v>137</v>
      </c>
      <c r="G117" s="79" t="s">
        <v>137</v>
      </c>
      <c r="H117" s="79" t="s">
        <v>34</v>
      </c>
      <c r="I117" s="75" t="s">
        <v>84</v>
      </c>
      <c r="J117" s="80">
        <v>0</v>
      </c>
      <c r="K117" s="78" t="s">
        <v>34</v>
      </c>
      <c r="L117" s="78" t="s">
        <v>36</v>
      </c>
    </row>
    <row r="118" spans="1:12" ht="15.75" x14ac:dyDescent="0.25">
      <c r="A118" s="75" t="s">
        <v>37</v>
      </c>
      <c r="B118" s="76" t="s">
        <v>138</v>
      </c>
      <c r="C118" s="77" t="s">
        <v>144</v>
      </c>
      <c r="D118" s="78" t="s">
        <v>35</v>
      </c>
      <c r="E118" s="78" t="b">
        <v>1</v>
      </c>
      <c r="F118" s="79" t="s">
        <v>137</v>
      </c>
      <c r="G118" s="79" t="s">
        <v>137</v>
      </c>
      <c r="H118" s="79" t="s">
        <v>34</v>
      </c>
      <c r="I118" s="75" t="s">
        <v>84</v>
      </c>
      <c r="J118" s="80">
        <v>0</v>
      </c>
      <c r="K118" s="78" t="s">
        <v>34</v>
      </c>
      <c r="L118" s="78" t="s">
        <v>36</v>
      </c>
    </row>
    <row r="119" spans="1:12" ht="15.75" x14ac:dyDescent="0.25">
      <c r="A119" s="75" t="s">
        <v>37</v>
      </c>
      <c r="B119" s="76" t="s">
        <v>138</v>
      </c>
      <c r="C119" s="77" t="s">
        <v>145</v>
      </c>
      <c r="D119" s="78" t="s">
        <v>35</v>
      </c>
      <c r="E119" s="78" t="b">
        <v>1</v>
      </c>
      <c r="F119" s="79" t="s">
        <v>137</v>
      </c>
      <c r="G119" s="79" t="s">
        <v>137</v>
      </c>
      <c r="H119" s="79" t="s">
        <v>34</v>
      </c>
      <c r="I119" s="75" t="s">
        <v>84</v>
      </c>
      <c r="J119" s="80">
        <v>0</v>
      </c>
      <c r="K119" s="78" t="s">
        <v>34</v>
      </c>
      <c r="L119" s="78" t="s">
        <v>36</v>
      </c>
    </row>
    <row r="120" spans="1:12" ht="15.75" x14ac:dyDescent="0.25">
      <c r="A120" s="75" t="s">
        <v>37</v>
      </c>
      <c r="B120" s="76" t="s">
        <v>138</v>
      </c>
      <c r="C120" s="77" t="s">
        <v>146</v>
      </c>
      <c r="D120" s="78" t="s">
        <v>35</v>
      </c>
      <c r="E120" s="78" t="b">
        <v>1</v>
      </c>
      <c r="F120" s="79" t="s">
        <v>137</v>
      </c>
      <c r="G120" s="79" t="s">
        <v>137</v>
      </c>
      <c r="H120" s="79" t="s">
        <v>34</v>
      </c>
      <c r="I120" s="75" t="s">
        <v>84</v>
      </c>
      <c r="J120" s="80">
        <v>0</v>
      </c>
      <c r="K120" s="78" t="s">
        <v>34</v>
      </c>
      <c r="L120" s="78" t="s">
        <v>36</v>
      </c>
    </row>
    <row r="121" spans="1:12" ht="12.75" customHeight="1" x14ac:dyDescent="0.25">
      <c r="A121" s="75" t="s">
        <v>37</v>
      </c>
      <c r="B121" s="76" t="s">
        <v>138</v>
      </c>
      <c r="C121" s="77" t="s">
        <v>147</v>
      </c>
      <c r="D121" s="78" t="s">
        <v>33</v>
      </c>
      <c r="E121" s="78" t="b">
        <v>1</v>
      </c>
      <c r="F121" s="79" t="s">
        <v>137</v>
      </c>
      <c r="G121" s="79" t="s">
        <v>137</v>
      </c>
      <c r="H121" s="79" t="s">
        <v>34</v>
      </c>
      <c r="I121" s="75" t="s">
        <v>84</v>
      </c>
      <c r="J121" s="80">
        <v>0</v>
      </c>
      <c r="K121" s="78" t="s">
        <v>34</v>
      </c>
      <c r="L121" s="78" t="s">
        <v>36</v>
      </c>
    </row>
    <row r="122" spans="1:12" ht="15.75" x14ac:dyDescent="0.25">
      <c r="A122" s="75" t="s">
        <v>37</v>
      </c>
      <c r="B122" s="76" t="s">
        <v>138</v>
      </c>
      <c r="C122" s="77" t="s">
        <v>148</v>
      </c>
      <c r="D122" s="78" t="s">
        <v>35</v>
      </c>
      <c r="E122" s="78" t="b">
        <v>1</v>
      </c>
      <c r="F122" s="79" t="s">
        <v>137</v>
      </c>
      <c r="G122" s="79" t="s">
        <v>137</v>
      </c>
      <c r="H122" s="79" t="s">
        <v>34</v>
      </c>
      <c r="I122" s="75" t="s">
        <v>84</v>
      </c>
      <c r="J122" s="80">
        <v>0</v>
      </c>
      <c r="K122" s="78" t="s">
        <v>34</v>
      </c>
      <c r="L122" s="78" t="s">
        <v>36</v>
      </c>
    </row>
    <row r="123" spans="1:12" ht="15.75" x14ac:dyDescent="0.25">
      <c r="A123" s="75" t="s">
        <v>37</v>
      </c>
      <c r="B123" s="76" t="s">
        <v>138</v>
      </c>
      <c r="C123" s="77" t="s">
        <v>149</v>
      </c>
      <c r="D123" s="78" t="s">
        <v>33</v>
      </c>
      <c r="E123" s="78" t="b">
        <v>1</v>
      </c>
      <c r="F123" s="79" t="s">
        <v>137</v>
      </c>
      <c r="G123" s="79" t="s">
        <v>137</v>
      </c>
      <c r="H123" s="79" t="s">
        <v>34</v>
      </c>
      <c r="I123" s="75" t="s">
        <v>84</v>
      </c>
      <c r="J123" s="80">
        <v>0</v>
      </c>
      <c r="K123" s="78" t="s">
        <v>34</v>
      </c>
      <c r="L123" s="78" t="s">
        <v>36</v>
      </c>
    </row>
    <row r="124" spans="1:12" ht="15.75" x14ac:dyDescent="0.25">
      <c r="A124" s="75" t="s">
        <v>37</v>
      </c>
      <c r="B124" s="76" t="s">
        <v>138</v>
      </c>
      <c r="C124" s="77" t="s">
        <v>150</v>
      </c>
      <c r="D124" s="78" t="s">
        <v>35</v>
      </c>
      <c r="E124" s="78" t="b">
        <v>1</v>
      </c>
      <c r="F124" s="79" t="s">
        <v>137</v>
      </c>
      <c r="G124" s="79" t="s">
        <v>137</v>
      </c>
      <c r="H124" s="79" t="s">
        <v>34</v>
      </c>
      <c r="I124" s="75" t="s">
        <v>84</v>
      </c>
      <c r="J124" s="80">
        <v>0</v>
      </c>
      <c r="K124" s="78" t="s">
        <v>34</v>
      </c>
      <c r="L124" s="78" t="s">
        <v>36</v>
      </c>
    </row>
    <row r="125" spans="1:12" ht="15.75" x14ac:dyDescent="0.25">
      <c r="A125" s="75" t="s">
        <v>37</v>
      </c>
      <c r="B125" s="76" t="s">
        <v>138</v>
      </c>
      <c r="C125" s="77" t="s">
        <v>151</v>
      </c>
      <c r="D125" s="78" t="s">
        <v>33</v>
      </c>
      <c r="E125" s="78" t="b">
        <v>1</v>
      </c>
      <c r="F125" s="83" t="s">
        <v>116</v>
      </c>
      <c r="G125" s="79" t="s">
        <v>137</v>
      </c>
      <c r="H125" s="75" t="s">
        <v>84</v>
      </c>
      <c r="I125" s="75" t="s">
        <v>84</v>
      </c>
      <c r="J125" s="80">
        <v>0</v>
      </c>
      <c r="K125" s="78" t="s">
        <v>34</v>
      </c>
      <c r="L125" s="78" t="s">
        <v>36</v>
      </c>
    </row>
    <row r="126" spans="1:12" ht="15.75" x14ac:dyDescent="0.25">
      <c r="A126" s="75" t="s">
        <v>37</v>
      </c>
      <c r="B126" s="76" t="s">
        <v>138</v>
      </c>
      <c r="C126" s="77" t="s">
        <v>153</v>
      </c>
      <c r="D126" s="78" t="s">
        <v>83</v>
      </c>
      <c r="E126" s="78" t="b">
        <v>1</v>
      </c>
      <c r="F126" s="79" t="s">
        <v>137</v>
      </c>
      <c r="G126" s="79" t="s">
        <v>137</v>
      </c>
      <c r="H126" s="79" t="s">
        <v>84</v>
      </c>
      <c r="I126" s="75" t="s">
        <v>84</v>
      </c>
      <c r="J126" s="101">
        <v>5</v>
      </c>
      <c r="K126" s="78" t="s">
        <v>83</v>
      </c>
      <c r="L126" s="78" t="s">
        <v>100</v>
      </c>
    </row>
    <row r="127" spans="1:12" ht="15.75" x14ac:dyDescent="0.25">
      <c r="A127" s="84" t="s">
        <v>154</v>
      </c>
      <c r="B127" s="85" t="s">
        <v>155</v>
      </c>
      <c r="C127" s="86" t="s">
        <v>173</v>
      </c>
      <c r="D127" s="87" t="s">
        <v>33</v>
      </c>
      <c r="E127" s="87" t="b">
        <v>0</v>
      </c>
      <c r="F127" s="88" t="s">
        <v>116</v>
      </c>
      <c r="G127" s="88" t="s">
        <v>137</v>
      </c>
      <c r="H127" s="84" t="s">
        <v>83</v>
      </c>
      <c r="I127" s="84" t="s">
        <v>84</v>
      </c>
      <c r="J127" s="89">
        <v>0</v>
      </c>
      <c r="K127" s="87" t="s">
        <v>34</v>
      </c>
      <c r="L127" s="87" t="s">
        <v>36</v>
      </c>
    </row>
    <row r="128" spans="1:12" ht="15.75" x14ac:dyDescent="0.25">
      <c r="A128" s="84" t="s">
        <v>154</v>
      </c>
      <c r="B128" s="85" t="s">
        <v>155</v>
      </c>
      <c r="C128" s="86" t="s">
        <v>175</v>
      </c>
      <c r="D128" s="87" t="s">
        <v>83</v>
      </c>
      <c r="E128" s="87" t="b">
        <v>0</v>
      </c>
      <c r="F128" s="88" t="s">
        <v>116</v>
      </c>
      <c r="G128" s="88" t="s">
        <v>137</v>
      </c>
      <c r="H128" s="84" t="s">
        <v>83</v>
      </c>
      <c r="I128" s="84" t="s">
        <v>84</v>
      </c>
      <c r="J128" s="89">
        <v>1</v>
      </c>
      <c r="K128" s="87" t="s">
        <v>102</v>
      </c>
      <c r="L128" s="87" t="s">
        <v>100</v>
      </c>
    </row>
    <row r="129" spans="1:12" ht="15.75" x14ac:dyDescent="0.25">
      <c r="A129" s="90" t="s">
        <v>154</v>
      </c>
      <c r="B129" s="91" t="s">
        <v>180</v>
      </c>
      <c r="C129" s="92" t="s">
        <v>185</v>
      </c>
      <c r="D129" s="93" t="s">
        <v>83</v>
      </c>
      <c r="E129" s="93" t="b">
        <v>0</v>
      </c>
      <c r="F129" s="94" t="s">
        <v>116</v>
      </c>
      <c r="G129" s="94" t="s">
        <v>137</v>
      </c>
      <c r="H129" s="90" t="s">
        <v>83</v>
      </c>
      <c r="I129" s="90" t="s">
        <v>84</v>
      </c>
      <c r="J129" s="95">
        <v>8</v>
      </c>
      <c r="K129" s="93" t="s">
        <v>83</v>
      </c>
      <c r="L129" s="93" t="s">
        <v>113</v>
      </c>
    </row>
    <row r="130" spans="1:12" ht="15.75" x14ac:dyDescent="0.25">
      <c r="A130" s="102" t="s">
        <v>263</v>
      </c>
      <c r="B130" s="103" t="s">
        <v>205</v>
      </c>
      <c r="C130" s="104" t="s">
        <v>206</v>
      </c>
      <c r="D130" s="105" t="s">
        <v>83</v>
      </c>
      <c r="E130" s="105" t="b">
        <v>0</v>
      </c>
      <c r="F130" s="106" t="s">
        <v>65</v>
      </c>
      <c r="G130" s="106" t="s">
        <v>137</v>
      </c>
      <c r="H130" s="83" t="s">
        <v>66</v>
      </c>
      <c r="I130" s="107" t="s">
        <v>84</v>
      </c>
      <c r="J130" s="108">
        <v>0</v>
      </c>
      <c r="K130" s="105" t="s">
        <v>34</v>
      </c>
      <c r="L130" s="105" t="s">
        <v>36</v>
      </c>
    </row>
    <row r="131" spans="1:12" ht="15.75" customHeight="1" x14ac:dyDescent="0.2">
      <c r="A131" s="98" t="s">
        <v>154</v>
      </c>
      <c r="B131" s="99" t="s">
        <v>155</v>
      </c>
      <c r="C131" s="98" t="s">
        <v>176</v>
      </c>
      <c r="D131" s="99" t="s">
        <v>88</v>
      </c>
      <c r="E131" s="99" t="b">
        <v>0</v>
      </c>
      <c r="F131" s="98" t="s">
        <v>65</v>
      </c>
      <c r="G131" s="98" t="s">
        <v>137</v>
      </c>
      <c r="H131" s="98" t="s">
        <v>66</v>
      </c>
      <c r="I131" s="98" t="s">
        <v>84</v>
      </c>
      <c r="J131" s="100">
        <v>3</v>
      </c>
      <c r="K131" s="99" t="s">
        <v>108</v>
      </c>
      <c r="L131" s="99" t="s">
        <v>100</v>
      </c>
    </row>
    <row r="132" spans="1:12" ht="15.75" x14ac:dyDescent="0.25">
      <c r="A132" s="90" t="s">
        <v>154</v>
      </c>
      <c r="B132" s="91" t="s">
        <v>180</v>
      </c>
      <c r="C132" s="92" t="s">
        <v>186</v>
      </c>
      <c r="D132" s="93" t="s">
        <v>83</v>
      </c>
      <c r="E132" s="93" t="b">
        <v>0</v>
      </c>
      <c r="F132" s="94" t="s">
        <v>65</v>
      </c>
      <c r="G132" s="94" t="s">
        <v>137</v>
      </c>
      <c r="H132" s="90" t="s">
        <v>66</v>
      </c>
      <c r="I132" s="90" t="s">
        <v>84</v>
      </c>
      <c r="J132" s="95">
        <v>4</v>
      </c>
      <c r="K132" s="93" t="s">
        <v>108</v>
      </c>
      <c r="L132" s="93" t="s">
        <v>113</v>
      </c>
    </row>
    <row r="133" spans="1:12" ht="15.75" x14ac:dyDescent="0.25">
      <c r="A133" s="90" t="s">
        <v>154</v>
      </c>
      <c r="B133" s="91" t="s">
        <v>180</v>
      </c>
      <c r="C133" s="92" t="s">
        <v>187</v>
      </c>
      <c r="D133" s="93" t="s">
        <v>88</v>
      </c>
      <c r="E133" s="93" t="b">
        <v>0</v>
      </c>
      <c r="F133" s="94" t="s">
        <v>65</v>
      </c>
      <c r="G133" s="94" t="s">
        <v>137</v>
      </c>
      <c r="H133" s="90" t="s">
        <v>66</v>
      </c>
      <c r="I133" s="90" t="s">
        <v>84</v>
      </c>
      <c r="J133" s="95">
        <v>9</v>
      </c>
      <c r="K133" s="93" t="s">
        <v>83</v>
      </c>
      <c r="L133" s="93" t="s">
        <v>113</v>
      </c>
    </row>
    <row r="134" spans="1:12" ht="15.75" x14ac:dyDescent="0.25">
      <c r="A134" s="90" t="s">
        <v>154</v>
      </c>
      <c r="B134" s="91" t="s">
        <v>180</v>
      </c>
      <c r="C134" s="92" t="s">
        <v>188</v>
      </c>
      <c r="D134" s="93" t="s">
        <v>83</v>
      </c>
      <c r="E134" s="93" t="b">
        <v>0</v>
      </c>
      <c r="F134" s="94" t="s">
        <v>65</v>
      </c>
      <c r="G134" s="94" t="s">
        <v>137</v>
      </c>
      <c r="H134" s="90" t="s">
        <v>66</v>
      </c>
      <c r="I134" s="90" t="s">
        <v>84</v>
      </c>
      <c r="J134" s="95">
        <v>26</v>
      </c>
      <c r="K134" s="93" t="s">
        <v>83</v>
      </c>
      <c r="L134" s="93" t="s">
        <v>113</v>
      </c>
    </row>
    <row r="135" spans="1:12" ht="15.75" x14ac:dyDescent="0.25">
      <c r="A135" s="84" t="s">
        <v>154</v>
      </c>
      <c r="B135" s="85" t="s">
        <v>155</v>
      </c>
      <c r="C135" s="86" t="s">
        <v>177</v>
      </c>
      <c r="D135" s="87" t="s">
        <v>88</v>
      </c>
      <c r="E135" s="87" t="b">
        <v>0</v>
      </c>
      <c r="F135" s="88" t="s">
        <v>116</v>
      </c>
      <c r="G135" s="88" t="s">
        <v>137</v>
      </c>
      <c r="H135" s="84" t="s">
        <v>66</v>
      </c>
      <c r="I135" s="84" t="s">
        <v>84</v>
      </c>
      <c r="J135" s="89">
        <v>0</v>
      </c>
      <c r="K135" s="87" t="s">
        <v>34</v>
      </c>
      <c r="L135" s="87" t="s">
        <v>36</v>
      </c>
    </row>
    <row r="136" spans="1:12" ht="15.75" x14ac:dyDescent="0.25">
      <c r="A136" s="84" t="s">
        <v>154</v>
      </c>
      <c r="B136" s="85" t="s">
        <v>155</v>
      </c>
      <c r="C136" s="86" t="s">
        <v>178</v>
      </c>
      <c r="D136" s="87" t="s">
        <v>33</v>
      </c>
      <c r="E136" s="87" t="b">
        <v>0</v>
      </c>
      <c r="F136" s="88" t="s">
        <v>116</v>
      </c>
      <c r="G136" s="88" t="s">
        <v>137</v>
      </c>
      <c r="H136" s="84" t="s">
        <v>66</v>
      </c>
      <c r="I136" s="84" t="s">
        <v>84</v>
      </c>
      <c r="J136" s="89">
        <v>2</v>
      </c>
      <c r="K136" s="87" t="s">
        <v>108</v>
      </c>
      <c r="L136" s="87" t="s">
        <v>100</v>
      </c>
    </row>
    <row r="137" spans="1:12" ht="15.75" x14ac:dyDescent="0.25">
      <c r="A137" s="84" t="s">
        <v>154</v>
      </c>
      <c r="B137" s="85" t="s">
        <v>155</v>
      </c>
      <c r="C137" s="86" t="s">
        <v>179</v>
      </c>
      <c r="D137" s="87" t="s">
        <v>88</v>
      </c>
      <c r="E137" s="87" t="b">
        <v>0</v>
      </c>
      <c r="F137" s="88" t="s">
        <v>116</v>
      </c>
      <c r="G137" s="88" t="s">
        <v>137</v>
      </c>
      <c r="H137" s="84" t="s">
        <v>66</v>
      </c>
      <c r="I137" s="84" t="s">
        <v>84</v>
      </c>
      <c r="J137" s="89">
        <v>3</v>
      </c>
      <c r="K137" s="87" t="s">
        <v>83</v>
      </c>
      <c r="L137" s="87" t="s">
        <v>113</v>
      </c>
    </row>
    <row r="138" spans="1:12" ht="15.75" x14ac:dyDescent="0.25">
      <c r="A138" s="90" t="s">
        <v>154</v>
      </c>
      <c r="B138" s="91" t="s">
        <v>180</v>
      </c>
      <c r="C138" s="92" t="s">
        <v>189</v>
      </c>
      <c r="D138" s="93" t="s">
        <v>83</v>
      </c>
      <c r="E138" s="93" t="b">
        <v>0</v>
      </c>
      <c r="F138" s="94" t="s">
        <v>116</v>
      </c>
      <c r="G138" s="94" t="s">
        <v>137</v>
      </c>
      <c r="H138" s="90" t="s">
        <v>66</v>
      </c>
      <c r="I138" s="90" t="s">
        <v>84</v>
      </c>
      <c r="J138" s="109">
        <v>6</v>
      </c>
      <c r="K138" s="93" t="s">
        <v>108</v>
      </c>
      <c r="L138" s="93" t="s">
        <v>100</v>
      </c>
    </row>
    <row r="139" spans="1:12" ht="15.75" x14ac:dyDescent="0.25">
      <c r="A139" s="90" t="s">
        <v>154</v>
      </c>
      <c r="B139" s="91" t="s">
        <v>180</v>
      </c>
      <c r="C139" s="92" t="s">
        <v>190</v>
      </c>
      <c r="D139" s="93" t="s">
        <v>83</v>
      </c>
      <c r="E139" s="110" t="b">
        <v>0</v>
      </c>
      <c r="F139" s="94" t="s">
        <v>116</v>
      </c>
      <c r="G139" s="94" t="s">
        <v>137</v>
      </c>
      <c r="H139" s="90" t="s">
        <v>66</v>
      </c>
      <c r="I139" s="90" t="s">
        <v>84</v>
      </c>
      <c r="J139" s="109">
        <v>7</v>
      </c>
      <c r="K139" s="93" t="s">
        <v>83</v>
      </c>
      <c r="L139" s="93" t="s">
        <v>113</v>
      </c>
    </row>
    <row r="140" spans="1:12" ht="15.75" x14ac:dyDescent="0.25">
      <c r="A140" s="102" t="s">
        <v>263</v>
      </c>
      <c r="B140" s="103" t="s">
        <v>205</v>
      </c>
      <c r="C140" s="104" t="s">
        <v>207</v>
      </c>
      <c r="D140" s="105" t="s">
        <v>83</v>
      </c>
      <c r="E140" s="105" t="b">
        <v>0</v>
      </c>
      <c r="F140" s="106" t="s">
        <v>32</v>
      </c>
      <c r="G140" s="106" t="s">
        <v>137</v>
      </c>
      <c r="H140" s="106" t="s">
        <v>191</v>
      </c>
      <c r="I140" s="107" t="s">
        <v>84</v>
      </c>
      <c r="J140" s="108">
        <v>0</v>
      </c>
      <c r="K140" s="105" t="s">
        <v>34</v>
      </c>
      <c r="L140" s="105" t="s">
        <v>36</v>
      </c>
    </row>
    <row r="141" spans="1:12" ht="15.75" x14ac:dyDescent="0.25">
      <c r="A141" s="102" t="s">
        <v>263</v>
      </c>
      <c r="B141" s="103" t="s">
        <v>205</v>
      </c>
      <c r="C141" s="104" t="s">
        <v>208</v>
      </c>
      <c r="D141" s="105" t="s">
        <v>33</v>
      </c>
      <c r="E141" s="105" t="b">
        <v>0</v>
      </c>
      <c r="F141" s="106" t="s">
        <v>32</v>
      </c>
      <c r="G141" s="106" t="s">
        <v>137</v>
      </c>
      <c r="H141" s="106" t="s">
        <v>191</v>
      </c>
      <c r="I141" s="107" t="s">
        <v>84</v>
      </c>
      <c r="J141" s="108">
        <v>0</v>
      </c>
      <c r="K141" s="105" t="s">
        <v>34</v>
      </c>
      <c r="L141" s="105" t="s">
        <v>36</v>
      </c>
    </row>
    <row r="142" spans="1:12" ht="15.75" x14ac:dyDescent="0.25">
      <c r="A142" s="102" t="s">
        <v>263</v>
      </c>
      <c r="B142" s="103" t="s">
        <v>205</v>
      </c>
      <c r="C142" s="104" t="s">
        <v>209</v>
      </c>
      <c r="D142" s="105" t="s">
        <v>83</v>
      </c>
      <c r="E142" s="105" t="b">
        <v>0</v>
      </c>
      <c r="F142" s="106" t="s">
        <v>32</v>
      </c>
      <c r="G142" s="106" t="s">
        <v>137</v>
      </c>
      <c r="H142" s="106" t="s">
        <v>191</v>
      </c>
      <c r="I142" s="107" t="s">
        <v>84</v>
      </c>
      <c r="J142" s="108">
        <v>1</v>
      </c>
      <c r="K142" s="105" t="s">
        <v>108</v>
      </c>
      <c r="L142" s="105" t="s">
        <v>100</v>
      </c>
    </row>
    <row r="143" spans="1:12" ht="15.75" x14ac:dyDescent="0.25">
      <c r="A143" s="102" t="s">
        <v>263</v>
      </c>
      <c r="B143" s="103" t="s">
        <v>205</v>
      </c>
      <c r="C143" s="104" t="s">
        <v>210</v>
      </c>
      <c r="D143" s="105" t="s">
        <v>83</v>
      </c>
      <c r="E143" s="105" t="b">
        <v>0</v>
      </c>
      <c r="F143" s="106" t="s">
        <v>32</v>
      </c>
      <c r="G143" s="106" t="s">
        <v>137</v>
      </c>
      <c r="H143" s="106" t="s">
        <v>191</v>
      </c>
      <c r="I143" s="107" t="s">
        <v>84</v>
      </c>
      <c r="J143" s="108">
        <v>1</v>
      </c>
      <c r="K143" s="105" t="s">
        <v>108</v>
      </c>
      <c r="L143" s="105" t="s">
        <v>100</v>
      </c>
    </row>
    <row r="144" spans="1:12" ht="15.75" x14ac:dyDescent="0.25">
      <c r="A144" s="102" t="s">
        <v>263</v>
      </c>
      <c r="B144" s="103" t="s">
        <v>205</v>
      </c>
      <c r="C144" s="104" t="s">
        <v>211</v>
      </c>
      <c r="D144" s="105" t="s">
        <v>83</v>
      </c>
      <c r="E144" s="105" t="b">
        <v>0</v>
      </c>
      <c r="F144" s="106" t="s">
        <v>32</v>
      </c>
      <c r="G144" s="106" t="s">
        <v>137</v>
      </c>
      <c r="H144" s="106" t="s">
        <v>191</v>
      </c>
      <c r="I144" s="107" t="s">
        <v>84</v>
      </c>
      <c r="J144" s="108">
        <v>1</v>
      </c>
      <c r="K144" s="105" t="s">
        <v>108</v>
      </c>
      <c r="L144" s="105" t="s">
        <v>100</v>
      </c>
    </row>
    <row r="145" spans="1:12" ht="15.75" x14ac:dyDescent="0.25">
      <c r="A145" s="102" t="s">
        <v>263</v>
      </c>
      <c r="B145" s="103" t="s">
        <v>205</v>
      </c>
      <c r="C145" s="104" t="s">
        <v>212</v>
      </c>
      <c r="D145" s="105" t="s">
        <v>83</v>
      </c>
      <c r="E145" s="105" t="b">
        <v>0</v>
      </c>
      <c r="F145" s="106" t="s">
        <v>32</v>
      </c>
      <c r="G145" s="106" t="s">
        <v>137</v>
      </c>
      <c r="H145" s="106" t="s">
        <v>191</v>
      </c>
      <c r="I145" s="107" t="s">
        <v>84</v>
      </c>
      <c r="J145" s="108">
        <v>3</v>
      </c>
      <c r="K145" s="105" t="s">
        <v>108</v>
      </c>
      <c r="L145" s="105" t="s">
        <v>113</v>
      </c>
    </row>
    <row r="146" spans="1:12" ht="15.75" x14ac:dyDescent="0.25">
      <c r="A146" s="90" t="s">
        <v>154</v>
      </c>
      <c r="B146" s="91" t="s">
        <v>180</v>
      </c>
      <c r="C146" s="92" t="s">
        <v>192</v>
      </c>
      <c r="D146" s="93" t="s">
        <v>83</v>
      </c>
      <c r="E146" s="93" t="b">
        <v>0</v>
      </c>
      <c r="F146" s="94" t="s">
        <v>32</v>
      </c>
      <c r="G146" s="94" t="s">
        <v>137</v>
      </c>
      <c r="H146" s="90" t="s">
        <v>191</v>
      </c>
      <c r="I146" s="90" t="s">
        <v>84</v>
      </c>
      <c r="J146" s="95">
        <v>13</v>
      </c>
      <c r="K146" s="93" t="s">
        <v>108</v>
      </c>
      <c r="L146" s="93" t="s">
        <v>113</v>
      </c>
    </row>
    <row r="147" spans="1:12" ht="15.75" x14ac:dyDescent="0.25">
      <c r="A147" s="102" t="s">
        <v>263</v>
      </c>
      <c r="B147" s="103" t="s">
        <v>205</v>
      </c>
      <c r="C147" s="104" t="s">
        <v>213</v>
      </c>
      <c r="D147" s="105" t="s">
        <v>83</v>
      </c>
      <c r="E147" s="105" t="b">
        <v>0</v>
      </c>
      <c r="F147" s="106" t="s">
        <v>65</v>
      </c>
      <c r="G147" s="106" t="s">
        <v>137</v>
      </c>
      <c r="H147" s="106" t="s">
        <v>191</v>
      </c>
      <c r="I147" s="107" t="s">
        <v>84</v>
      </c>
      <c r="J147" s="108">
        <v>3</v>
      </c>
      <c r="K147" s="105" t="s">
        <v>108</v>
      </c>
      <c r="L147" s="105" t="s">
        <v>100</v>
      </c>
    </row>
    <row r="148" spans="1:12" ht="15.75" x14ac:dyDescent="0.25">
      <c r="A148" s="102" t="s">
        <v>263</v>
      </c>
      <c r="B148" s="103" t="s">
        <v>205</v>
      </c>
      <c r="C148" s="104" t="s">
        <v>214</v>
      </c>
      <c r="D148" s="105" t="s">
        <v>83</v>
      </c>
      <c r="E148" s="105" t="b">
        <v>0</v>
      </c>
      <c r="F148" s="106" t="s">
        <v>65</v>
      </c>
      <c r="G148" s="106" t="s">
        <v>137</v>
      </c>
      <c r="H148" s="106" t="s">
        <v>191</v>
      </c>
      <c r="I148" s="107" t="s">
        <v>84</v>
      </c>
      <c r="J148" s="111">
        <v>4</v>
      </c>
      <c r="K148" s="105" t="s">
        <v>108</v>
      </c>
      <c r="L148" s="105" t="s">
        <v>100</v>
      </c>
    </row>
    <row r="149" spans="1:12" ht="15.75" x14ac:dyDescent="0.25">
      <c r="A149" s="102" t="s">
        <v>263</v>
      </c>
      <c r="B149" s="103" t="s">
        <v>205</v>
      </c>
      <c r="C149" s="104" t="s">
        <v>215</v>
      </c>
      <c r="D149" s="105" t="s">
        <v>88</v>
      </c>
      <c r="E149" s="105" t="b">
        <v>0</v>
      </c>
      <c r="F149" s="106" t="s">
        <v>65</v>
      </c>
      <c r="G149" s="106" t="s">
        <v>137</v>
      </c>
      <c r="H149" s="106" t="s">
        <v>191</v>
      </c>
      <c r="I149" s="107" t="s">
        <v>84</v>
      </c>
      <c r="J149" s="111">
        <v>4</v>
      </c>
      <c r="K149" s="105" t="s">
        <v>108</v>
      </c>
      <c r="L149" s="105" t="s">
        <v>113</v>
      </c>
    </row>
    <row r="150" spans="1:12" ht="15.75" x14ac:dyDescent="0.25">
      <c r="A150" s="90" t="s">
        <v>154</v>
      </c>
      <c r="B150" s="91" t="s">
        <v>180</v>
      </c>
      <c r="C150" s="92" t="s">
        <v>193</v>
      </c>
      <c r="D150" s="93" t="s">
        <v>83</v>
      </c>
      <c r="E150" s="93" t="b">
        <v>0</v>
      </c>
      <c r="F150" s="94" t="s">
        <v>65</v>
      </c>
      <c r="G150" s="94" t="s">
        <v>137</v>
      </c>
      <c r="H150" s="90" t="s">
        <v>191</v>
      </c>
      <c r="I150" s="90" t="s">
        <v>84</v>
      </c>
      <c r="J150" s="95">
        <v>5</v>
      </c>
      <c r="K150" s="93" t="s">
        <v>83</v>
      </c>
      <c r="L150" s="93" t="s">
        <v>113</v>
      </c>
    </row>
    <row r="151" spans="1:12" ht="15.75" x14ac:dyDescent="0.25">
      <c r="A151" s="90" t="s">
        <v>154</v>
      </c>
      <c r="B151" s="91" t="s">
        <v>180</v>
      </c>
      <c r="C151" s="92" t="s">
        <v>194</v>
      </c>
      <c r="D151" s="93" t="s">
        <v>88</v>
      </c>
      <c r="E151" s="93" t="b">
        <v>0</v>
      </c>
      <c r="F151" s="94" t="s">
        <v>65</v>
      </c>
      <c r="G151" s="94" t="s">
        <v>137</v>
      </c>
      <c r="H151" s="90" t="s">
        <v>191</v>
      </c>
      <c r="I151" s="90" t="s">
        <v>84</v>
      </c>
      <c r="J151" s="95">
        <v>9</v>
      </c>
      <c r="K151" s="93" t="s">
        <v>108</v>
      </c>
      <c r="L151" s="93" t="s">
        <v>113</v>
      </c>
    </row>
    <row r="152" spans="1:12" ht="15.75" x14ac:dyDescent="0.25">
      <c r="A152" s="90" t="s">
        <v>154</v>
      </c>
      <c r="B152" s="91" t="s">
        <v>180</v>
      </c>
      <c r="C152" s="92" t="s">
        <v>195</v>
      </c>
      <c r="D152" s="93" t="s">
        <v>88</v>
      </c>
      <c r="E152" s="93" t="b">
        <v>0</v>
      </c>
      <c r="F152" s="94" t="s">
        <v>65</v>
      </c>
      <c r="G152" s="94" t="s">
        <v>137</v>
      </c>
      <c r="H152" s="90" t="s">
        <v>191</v>
      </c>
      <c r="I152" s="90" t="s">
        <v>84</v>
      </c>
      <c r="J152" s="95">
        <v>43</v>
      </c>
      <c r="K152" s="93" t="s">
        <v>83</v>
      </c>
      <c r="L152" s="93" t="s">
        <v>113</v>
      </c>
    </row>
  </sheetData>
  <pageMargins left="0.70866141732283472" right="0.70866141732283472" top="0.74803149606299213" bottom="0.74803149606299213" header="0.31496062992125984" footer="0.31496062992125984"/>
  <pageSetup paperSize="9" scale="65" fitToHeight="4" orientation="landscape" r:id="rId1"/>
  <headerFooter>
    <oddFooter>&amp;L&amp;Z&amp;F
tab: &amp;A&amp;R&amp;P / &amp;N</oddFooter>
  </headerFooter>
  <rowBreaks count="3" manualBreakCount="3">
    <brk id="42" max="11" man="1"/>
    <brk id="84" max="11" man="1"/>
    <brk id="112" max="11" man="1"/>
  </row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04600-E4EF-4C11-86B8-504A0B0AD9EF}">
  <sheetPr>
    <tabColor theme="5" tint="-0.249977111117893"/>
  </sheetPr>
  <dimension ref="A3:Y79"/>
  <sheetViews>
    <sheetView workbookViewId="0">
      <selection activeCell="K6" sqref="K6"/>
    </sheetView>
  </sheetViews>
  <sheetFormatPr defaultRowHeight="12.75" x14ac:dyDescent="0.2"/>
  <cols>
    <col min="1" max="1" width="18.7109375" bestFit="1" customWidth="1"/>
    <col min="2" max="2" width="14.5703125" bestFit="1" customWidth="1"/>
    <col min="3" max="3" width="12.28515625" bestFit="1" customWidth="1"/>
    <col min="4" max="4" width="10" bestFit="1" customWidth="1"/>
    <col min="5" max="5" width="11.140625" bestFit="1" customWidth="1"/>
    <col min="6" max="6" width="15.7109375" bestFit="1" customWidth="1"/>
    <col min="7" max="7" width="17.5703125" bestFit="1" customWidth="1"/>
    <col min="8" max="8" width="15.85546875" bestFit="1" customWidth="1"/>
    <col min="9" max="9" width="8.42578125" bestFit="1" customWidth="1"/>
    <col min="10" max="10" width="10" bestFit="1" customWidth="1"/>
    <col min="13" max="25" width="6" customWidth="1"/>
  </cols>
  <sheetData>
    <row r="3" spans="1:25" ht="38.25" x14ac:dyDescent="0.2">
      <c r="A3" s="54" t="s">
        <v>265</v>
      </c>
      <c r="B3" s="54" t="s">
        <v>264</v>
      </c>
      <c r="M3" s="116" t="s">
        <v>261</v>
      </c>
      <c r="N3" s="116" t="s">
        <v>20</v>
      </c>
      <c r="O3" s="116" t="s">
        <v>21</v>
      </c>
      <c r="P3" s="117" t="s">
        <v>14</v>
      </c>
      <c r="Q3" s="117" t="s">
        <v>38</v>
      </c>
      <c r="R3" s="117" t="s">
        <v>67</v>
      </c>
      <c r="S3" s="117" t="s">
        <v>117</v>
      </c>
      <c r="T3" s="117" t="s">
        <v>138</v>
      </c>
      <c r="U3" s="117" t="s">
        <v>155</v>
      </c>
      <c r="V3" s="117" t="s">
        <v>180</v>
      </c>
      <c r="W3" s="117" t="s">
        <v>197</v>
      </c>
      <c r="X3" s="117" t="s">
        <v>205</v>
      </c>
      <c r="Y3" s="117" t="s">
        <v>217</v>
      </c>
    </row>
    <row r="4" spans="1:25" x14ac:dyDescent="0.2">
      <c r="A4" s="54" t="s">
        <v>216</v>
      </c>
      <c r="B4" t="s">
        <v>38</v>
      </c>
      <c r="C4" t="s">
        <v>67</v>
      </c>
      <c r="D4" t="s">
        <v>117</v>
      </c>
      <c r="E4" t="s">
        <v>138</v>
      </c>
      <c r="F4" t="s">
        <v>155</v>
      </c>
      <c r="G4" t="s">
        <v>180</v>
      </c>
      <c r="H4" t="s">
        <v>197</v>
      </c>
      <c r="I4" t="s">
        <v>205</v>
      </c>
      <c r="J4" t="s">
        <v>217</v>
      </c>
      <c r="M4" s="118" t="s">
        <v>32</v>
      </c>
      <c r="N4" s="118" t="s">
        <v>32</v>
      </c>
      <c r="O4" s="119" t="s">
        <v>34</v>
      </c>
      <c r="P4" s="119" t="s">
        <v>266</v>
      </c>
      <c r="Q4" s="120">
        <v>23</v>
      </c>
      <c r="R4" s="120"/>
      <c r="S4" s="120"/>
      <c r="T4" s="120"/>
      <c r="U4" s="120"/>
      <c r="V4" s="120"/>
      <c r="W4" s="120"/>
      <c r="X4" s="120"/>
      <c r="Y4" s="120">
        <v>23</v>
      </c>
    </row>
    <row r="5" spans="1:25" x14ac:dyDescent="0.2">
      <c r="A5" s="60" t="s">
        <v>32</v>
      </c>
      <c r="B5">
        <v>23</v>
      </c>
      <c r="C5">
        <v>16</v>
      </c>
      <c r="F5">
        <v>4</v>
      </c>
      <c r="G5">
        <v>3</v>
      </c>
      <c r="I5">
        <v>6</v>
      </c>
      <c r="J5">
        <v>52</v>
      </c>
      <c r="M5" s="118"/>
      <c r="N5" s="118"/>
      <c r="O5" s="120"/>
      <c r="P5" s="119"/>
      <c r="Q5" s="120"/>
      <c r="R5" s="120"/>
      <c r="S5" s="120"/>
      <c r="T5" s="120"/>
      <c r="U5" s="120"/>
      <c r="V5" s="120"/>
      <c r="W5" s="120"/>
      <c r="X5" s="120"/>
      <c r="Y5" s="120"/>
    </row>
    <row r="6" spans="1:25" x14ac:dyDescent="0.2">
      <c r="A6" s="65" t="s">
        <v>32</v>
      </c>
      <c r="B6">
        <v>23</v>
      </c>
      <c r="J6">
        <v>23</v>
      </c>
      <c r="M6" s="118"/>
      <c r="N6" s="118"/>
      <c r="O6" s="118"/>
      <c r="P6" s="121"/>
      <c r="Q6" s="118"/>
      <c r="R6" s="118"/>
      <c r="S6" s="118"/>
      <c r="T6" s="118"/>
      <c r="U6" s="118"/>
      <c r="V6" s="118"/>
      <c r="W6" s="118"/>
      <c r="X6" s="118"/>
      <c r="Y6" s="118"/>
    </row>
    <row r="7" spans="1:25" x14ac:dyDescent="0.2">
      <c r="A7" s="114" t="s">
        <v>34</v>
      </c>
      <c r="B7">
        <v>23</v>
      </c>
      <c r="J7">
        <v>23</v>
      </c>
      <c r="M7" s="118"/>
      <c r="N7" s="118" t="s">
        <v>65</v>
      </c>
      <c r="O7" s="119" t="s">
        <v>84</v>
      </c>
      <c r="P7" s="119" t="s">
        <v>266</v>
      </c>
      <c r="Q7" s="120"/>
      <c r="R7" s="120">
        <v>8</v>
      </c>
      <c r="S7" s="120"/>
      <c r="T7" s="120"/>
      <c r="U7" s="120"/>
      <c r="V7" s="120"/>
      <c r="W7" s="120"/>
      <c r="X7" s="120"/>
      <c r="Y7" s="120">
        <v>8</v>
      </c>
    </row>
    <row r="8" spans="1:25" x14ac:dyDescent="0.2">
      <c r="A8" s="115" t="s">
        <v>266</v>
      </c>
      <c r="B8">
        <v>23</v>
      </c>
      <c r="J8">
        <v>23</v>
      </c>
      <c r="M8" s="118"/>
      <c r="N8" s="118"/>
      <c r="O8" s="120"/>
      <c r="P8" s="119"/>
      <c r="Q8" s="120"/>
      <c r="R8" s="120"/>
      <c r="S8" s="120"/>
      <c r="T8" s="120"/>
      <c r="U8" s="120"/>
      <c r="V8" s="120"/>
      <c r="W8" s="120"/>
      <c r="X8" s="120"/>
      <c r="Y8" s="120"/>
    </row>
    <row r="9" spans="1:25" x14ac:dyDescent="0.2">
      <c r="A9" s="65" t="s">
        <v>65</v>
      </c>
      <c r="C9">
        <v>16</v>
      </c>
      <c r="J9">
        <v>16</v>
      </c>
      <c r="M9" s="118"/>
      <c r="N9" s="118"/>
      <c r="O9" s="119" t="s">
        <v>83</v>
      </c>
      <c r="P9" s="119" t="s">
        <v>266</v>
      </c>
      <c r="Q9" s="120"/>
      <c r="R9" s="120">
        <v>7</v>
      </c>
      <c r="S9" s="120"/>
      <c r="T9" s="120"/>
      <c r="U9" s="120"/>
      <c r="V9" s="120"/>
      <c r="W9" s="120"/>
      <c r="X9" s="120"/>
      <c r="Y9" s="120">
        <v>7</v>
      </c>
    </row>
    <row r="10" spans="1:25" x14ac:dyDescent="0.2">
      <c r="A10" s="114" t="s">
        <v>84</v>
      </c>
      <c r="C10">
        <v>8</v>
      </c>
      <c r="J10">
        <v>8</v>
      </c>
      <c r="M10" s="118"/>
      <c r="N10" s="118"/>
      <c r="O10" s="119"/>
      <c r="P10" s="119" t="s">
        <v>267</v>
      </c>
      <c r="Q10" s="120"/>
      <c r="R10" s="120">
        <v>1</v>
      </c>
      <c r="S10" s="120"/>
      <c r="T10" s="120"/>
      <c r="U10" s="120"/>
      <c r="V10" s="120"/>
      <c r="W10" s="120"/>
      <c r="X10" s="120"/>
      <c r="Y10" s="120">
        <v>1</v>
      </c>
    </row>
    <row r="11" spans="1:25" x14ac:dyDescent="0.2">
      <c r="A11" s="115" t="s">
        <v>266</v>
      </c>
      <c r="C11">
        <v>8</v>
      </c>
      <c r="J11">
        <v>8</v>
      </c>
      <c r="M11" s="118"/>
      <c r="N11" s="118"/>
      <c r="O11" s="120"/>
      <c r="P11" s="119"/>
      <c r="Q11" s="120"/>
      <c r="R11" s="120"/>
      <c r="S11" s="120"/>
      <c r="T11" s="120"/>
      <c r="U11" s="120"/>
      <c r="V11" s="120"/>
      <c r="W11" s="120"/>
      <c r="X11" s="120"/>
      <c r="Y11" s="120"/>
    </row>
    <row r="12" spans="1:25" x14ac:dyDescent="0.2">
      <c r="A12" s="114" t="s">
        <v>83</v>
      </c>
      <c r="C12">
        <v>8</v>
      </c>
      <c r="J12">
        <v>8</v>
      </c>
      <c r="M12" s="118"/>
      <c r="N12" s="118"/>
      <c r="O12" s="118"/>
      <c r="P12" s="121"/>
      <c r="Q12" s="118"/>
      <c r="R12" s="118"/>
      <c r="S12" s="118"/>
      <c r="T12" s="118"/>
      <c r="U12" s="118"/>
      <c r="V12" s="118"/>
      <c r="W12" s="118"/>
      <c r="X12" s="118"/>
      <c r="Y12" s="118"/>
    </row>
    <row r="13" spans="1:25" x14ac:dyDescent="0.2">
      <c r="A13" s="115" t="s">
        <v>266</v>
      </c>
      <c r="C13">
        <v>7</v>
      </c>
      <c r="J13">
        <v>7</v>
      </c>
      <c r="M13" s="118"/>
      <c r="N13" s="118" t="s">
        <v>116</v>
      </c>
      <c r="O13" s="119" t="s">
        <v>83</v>
      </c>
      <c r="P13" s="119" t="s">
        <v>266</v>
      </c>
      <c r="Q13" s="120"/>
      <c r="R13" s="120"/>
      <c r="S13" s="120"/>
      <c r="T13" s="120"/>
      <c r="U13" s="120">
        <v>2</v>
      </c>
      <c r="V13" s="120"/>
      <c r="W13" s="120"/>
      <c r="X13" s="120"/>
      <c r="Y13" s="120">
        <v>2</v>
      </c>
    </row>
    <row r="14" spans="1:25" x14ac:dyDescent="0.2">
      <c r="A14" s="115" t="s">
        <v>267</v>
      </c>
      <c r="C14">
        <v>1</v>
      </c>
      <c r="J14">
        <v>1</v>
      </c>
      <c r="M14" s="118"/>
      <c r="N14" s="118"/>
      <c r="O14" s="120"/>
      <c r="P14" s="119"/>
      <c r="Q14" s="120"/>
      <c r="R14" s="120"/>
      <c r="S14" s="120"/>
      <c r="T14" s="120"/>
      <c r="U14" s="120"/>
      <c r="V14" s="120"/>
      <c r="W14" s="120"/>
      <c r="X14" s="120"/>
      <c r="Y14" s="120"/>
    </row>
    <row r="15" spans="1:25" x14ac:dyDescent="0.2">
      <c r="A15" s="65" t="s">
        <v>116</v>
      </c>
      <c r="F15">
        <v>4</v>
      </c>
      <c r="G15">
        <v>2</v>
      </c>
      <c r="J15">
        <v>6</v>
      </c>
      <c r="M15" s="118"/>
      <c r="N15" s="118"/>
      <c r="O15" s="119" t="s">
        <v>66</v>
      </c>
      <c r="P15" s="119" t="s">
        <v>266</v>
      </c>
      <c r="Q15" s="120"/>
      <c r="R15" s="120"/>
      <c r="S15" s="120"/>
      <c r="T15" s="120"/>
      <c r="U15" s="120">
        <v>2</v>
      </c>
      <c r="V15" s="120"/>
      <c r="W15" s="120"/>
      <c r="X15" s="120"/>
      <c r="Y15" s="120">
        <v>2</v>
      </c>
    </row>
    <row r="16" spans="1:25" x14ac:dyDescent="0.2">
      <c r="A16" s="114" t="s">
        <v>83</v>
      </c>
      <c r="F16">
        <v>2</v>
      </c>
      <c r="J16">
        <v>2</v>
      </c>
      <c r="M16" s="118"/>
      <c r="N16" s="118"/>
      <c r="O16" s="119"/>
      <c r="P16" s="119" t="s">
        <v>268</v>
      </c>
      <c r="Q16" s="120"/>
      <c r="R16" s="120"/>
      <c r="S16" s="120"/>
      <c r="T16" s="120"/>
      <c r="U16" s="120"/>
      <c r="V16" s="120">
        <v>1</v>
      </c>
      <c r="W16" s="120"/>
      <c r="X16" s="120"/>
      <c r="Y16" s="120">
        <v>1</v>
      </c>
    </row>
    <row r="17" spans="1:25" x14ac:dyDescent="0.2">
      <c r="A17" s="115" t="s">
        <v>266</v>
      </c>
      <c r="F17">
        <v>2</v>
      </c>
      <c r="J17">
        <v>2</v>
      </c>
      <c r="M17" s="118"/>
      <c r="N17" s="118"/>
      <c r="O17" s="119"/>
      <c r="P17" s="119" t="s">
        <v>269</v>
      </c>
      <c r="Q17" s="120"/>
      <c r="R17" s="120"/>
      <c r="S17" s="120"/>
      <c r="T17" s="120"/>
      <c r="U17" s="120"/>
      <c r="V17" s="120">
        <v>1</v>
      </c>
      <c r="W17" s="120"/>
      <c r="X17" s="120"/>
      <c r="Y17" s="120">
        <v>1</v>
      </c>
    </row>
    <row r="18" spans="1:25" x14ac:dyDescent="0.2">
      <c r="A18" s="114" t="s">
        <v>66</v>
      </c>
      <c r="F18">
        <v>2</v>
      </c>
      <c r="G18">
        <v>2</v>
      </c>
      <c r="J18">
        <v>4</v>
      </c>
      <c r="M18" s="118"/>
      <c r="N18" s="118"/>
      <c r="O18" s="120"/>
      <c r="P18" s="119"/>
      <c r="Q18" s="120"/>
      <c r="R18" s="120"/>
      <c r="S18" s="120"/>
      <c r="T18" s="120"/>
      <c r="U18" s="120"/>
      <c r="V18" s="120"/>
      <c r="W18" s="120"/>
      <c r="X18" s="120"/>
      <c r="Y18" s="120"/>
    </row>
    <row r="19" spans="1:25" x14ac:dyDescent="0.2">
      <c r="A19" s="115" t="s">
        <v>266</v>
      </c>
      <c r="F19">
        <v>2</v>
      </c>
      <c r="J19">
        <v>2</v>
      </c>
      <c r="M19" s="118"/>
      <c r="N19" s="118"/>
      <c r="O19" s="118"/>
      <c r="P19" s="121"/>
      <c r="Q19" s="118"/>
      <c r="R19" s="118"/>
      <c r="S19" s="118"/>
      <c r="T19" s="118"/>
      <c r="U19" s="118"/>
      <c r="V19" s="118"/>
      <c r="W19" s="118"/>
      <c r="X19" s="118"/>
      <c r="Y19" s="118"/>
    </row>
    <row r="20" spans="1:25" x14ac:dyDescent="0.2">
      <c r="A20" s="115" t="s">
        <v>268</v>
      </c>
      <c r="G20">
        <v>1</v>
      </c>
      <c r="J20">
        <v>1</v>
      </c>
      <c r="M20" s="118"/>
      <c r="N20" s="118" t="s">
        <v>137</v>
      </c>
      <c r="O20" s="119" t="s">
        <v>191</v>
      </c>
      <c r="P20" s="119" t="s">
        <v>266</v>
      </c>
      <c r="Q20" s="120"/>
      <c r="R20" s="120"/>
      <c r="S20" s="120"/>
      <c r="T20" s="120"/>
      <c r="U20" s="120"/>
      <c r="V20" s="120"/>
      <c r="W20" s="120"/>
      <c r="X20" s="120">
        <v>6</v>
      </c>
      <c r="Y20" s="120">
        <v>6</v>
      </c>
    </row>
    <row r="21" spans="1:25" x14ac:dyDescent="0.2">
      <c r="A21" s="115" t="s">
        <v>269</v>
      </c>
      <c r="G21">
        <v>1</v>
      </c>
      <c r="J21">
        <v>1</v>
      </c>
      <c r="M21" s="118"/>
      <c r="N21" s="118"/>
      <c r="O21" s="119"/>
      <c r="P21" s="119" t="s">
        <v>270</v>
      </c>
      <c r="Q21" s="120"/>
      <c r="R21" s="120"/>
      <c r="S21" s="120"/>
      <c r="T21" s="120"/>
      <c r="U21" s="120"/>
      <c r="V21" s="120">
        <v>1</v>
      </c>
      <c r="W21" s="120"/>
      <c r="X21" s="120"/>
      <c r="Y21" s="120">
        <v>1</v>
      </c>
    </row>
    <row r="22" spans="1:25" x14ac:dyDescent="0.2">
      <c r="A22" s="65" t="s">
        <v>137</v>
      </c>
      <c r="G22">
        <v>1</v>
      </c>
      <c r="I22">
        <v>6</v>
      </c>
      <c r="J22">
        <v>7</v>
      </c>
      <c r="M22" s="118"/>
      <c r="N22" s="118"/>
      <c r="O22" s="120"/>
      <c r="P22" s="119"/>
      <c r="Q22" s="120"/>
      <c r="R22" s="120"/>
      <c r="S22" s="120"/>
      <c r="T22" s="120"/>
      <c r="U22" s="120"/>
      <c r="V22" s="120"/>
      <c r="W22" s="120"/>
      <c r="X22" s="120"/>
      <c r="Y22" s="120"/>
    </row>
    <row r="23" spans="1:25" x14ac:dyDescent="0.2">
      <c r="A23" s="114" t="s">
        <v>191</v>
      </c>
      <c r="G23">
        <v>1</v>
      </c>
      <c r="I23">
        <v>6</v>
      </c>
      <c r="J23">
        <v>7</v>
      </c>
      <c r="M23" s="120"/>
      <c r="N23" s="120"/>
      <c r="O23" s="120"/>
      <c r="P23" s="120"/>
      <c r="Q23" s="120"/>
      <c r="R23" s="120"/>
      <c r="S23" s="120"/>
      <c r="T23" s="120"/>
      <c r="U23" s="120"/>
      <c r="V23" s="120"/>
      <c r="W23" s="120"/>
      <c r="X23" s="120"/>
      <c r="Y23" s="120"/>
    </row>
    <row r="24" spans="1:25" x14ac:dyDescent="0.2">
      <c r="A24" s="115" t="s">
        <v>266</v>
      </c>
      <c r="I24">
        <v>6</v>
      </c>
      <c r="J24">
        <v>6</v>
      </c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X24" s="120"/>
      <c r="Y24" s="120"/>
    </row>
    <row r="25" spans="1:25" x14ac:dyDescent="0.2">
      <c r="A25" s="115" t="s">
        <v>270</v>
      </c>
      <c r="G25">
        <v>1</v>
      </c>
      <c r="J25">
        <v>1</v>
      </c>
      <c r="M25" s="118" t="s">
        <v>65</v>
      </c>
      <c r="N25" s="118" t="s">
        <v>65</v>
      </c>
      <c r="O25" s="119" t="s">
        <v>34</v>
      </c>
      <c r="P25" s="119" t="s">
        <v>266</v>
      </c>
      <c r="Q25" s="120"/>
      <c r="R25" s="120">
        <v>15</v>
      </c>
      <c r="S25" s="120"/>
      <c r="T25" s="120"/>
      <c r="U25" s="120"/>
      <c r="V25" s="120"/>
      <c r="W25" s="120"/>
      <c r="X25" s="120"/>
      <c r="Y25" s="120">
        <v>15</v>
      </c>
    </row>
    <row r="26" spans="1:25" x14ac:dyDescent="0.2">
      <c r="A26" s="60" t="s">
        <v>65</v>
      </c>
      <c r="C26">
        <v>25</v>
      </c>
      <c r="D26">
        <v>2</v>
      </c>
      <c r="F26">
        <v>13</v>
      </c>
      <c r="G26">
        <v>8</v>
      </c>
      <c r="I26">
        <v>4</v>
      </c>
      <c r="J26">
        <v>52</v>
      </c>
      <c r="M26" s="118"/>
      <c r="N26" s="118"/>
      <c r="O26" s="120"/>
      <c r="P26" s="119"/>
      <c r="Q26" s="120"/>
      <c r="R26" s="120"/>
      <c r="S26" s="120"/>
      <c r="T26" s="120"/>
      <c r="U26" s="120"/>
      <c r="V26" s="120"/>
      <c r="W26" s="120"/>
      <c r="X26" s="120"/>
      <c r="Y26" s="120"/>
    </row>
    <row r="27" spans="1:25" x14ac:dyDescent="0.2">
      <c r="A27" s="65" t="s">
        <v>65</v>
      </c>
      <c r="C27">
        <v>25</v>
      </c>
      <c r="J27">
        <v>25</v>
      </c>
      <c r="M27" s="118"/>
      <c r="N27" s="118"/>
      <c r="O27" s="119" t="s">
        <v>84</v>
      </c>
      <c r="P27" s="119" t="s">
        <v>266</v>
      </c>
      <c r="Q27" s="120"/>
      <c r="R27" s="120">
        <v>9</v>
      </c>
      <c r="S27" s="120"/>
      <c r="T27" s="120"/>
      <c r="U27" s="120"/>
      <c r="V27" s="120"/>
      <c r="W27" s="120"/>
      <c r="X27" s="120"/>
      <c r="Y27" s="120">
        <v>9</v>
      </c>
    </row>
    <row r="28" spans="1:25" x14ac:dyDescent="0.2">
      <c r="A28" s="114" t="s">
        <v>34</v>
      </c>
      <c r="C28">
        <v>15</v>
      </c>
      <c r="J28">
        <v>15</v>
      </c>
      <c r="M28" s="118"/>
      <c r="N28" s="118"/>
      <c r="O28" s="120"/>
      <c r="P28" s="119"/>
      <c r="Q28" s="120"/>
      <c r="R28" s="120"/>
      <c r="S28" s="120"/>
      <c r="T28" s="120"/>
      <c r="U28" s="120"/>
      <c r="V28" s="120"/>
      <c r="W28" s="120"/>
      <c r="X28" s="120"/>
      <c r="Y28" s="120"/>
    </row>
    <row r="29" spans="1:25" x14ac:dyDescent="0.2">
      <c r="A29" s="115" t="s">
        <v>266</v>
      </c>
      <c r="C29">
        <v>15</v>
      </c>
      <c r="J29">
        <v>15</v>
      </c>
      <c r="M29" s="118"/>
      <c r="N29" s="118"/>
      <c r="O29" s="119" t="s">
        <v>83</v>
      </c>
      <c r="P29" s="119" t="s">
        <v>266</v>
      </c>
      <c r="Q29" s="120"/>
      <c r="R29" s="120">
        <v>1</v>
      </c>
      <c r="S29" s="120"/>
      <c r="T29" s="120"/>
      <c r="U29" s="120"/>
      <c r="V29" s="120"/>
      <c r="W29" s="120"/>
      <c r="X29" s="120"/>
      <c r="Y29" s="120">
        <v>1</v>
      </c>
    </row>
    <row r="30" spans="1:25" x14ac:dyDescent="0.2">
      <c r="A30" s="114" t="s">
        <v>84</v>
      </c>
      <c r="C30">
        <v>9</v>
      </c>
      <c r="J30">
        <v>9</v>
      </c>
      <c r="M30" s="118"/>
      <c r="N30" s="118"/>
      <c r="O30" s="120"/>
      <c r="P30" s="119"/>
      <c r="Q30" s="120"/>
      <c r="R30" s="120"/>
      <c r="S30" s="120"/>
      <c r="T30" s="120"/>
      <c r="U30" s="120"/>
      <c r="V30" s="120"/>
      <c r="W30" s="120"/>
      <c r="X30" s="120"/>
      <c r="Y30" s="120"/>
    </row>
    <row r="31" spans="1:25" x14ac:dyDescent="0.2">
      <c r="A31" s="115" t="s">
        <v>266</v>
      </c>
      <c r="C31">
        <v>9</v>
      </c>
      <c r="J31">
        <v>9</v>
      </c>
      <c r="M31" s="118"/>
      <c r="N31" s="118"/>
      <c r="O31" s="118"/>
      <c r="P31" s="121"/>
      <c r="Q31" s="118"/>
      <c r="R31" s="118"/>
      <c r="S31" s="118"/>
      <c r="T31" s="118"/>
      <c r="U31" s="118"/>
      <c r="V31" s="118"/>
      <c r="W31" s="118"/>
      <c r="X31" s="118"/>
      <c r="Y31" s="118"/>
    </row>
    <row r="32" spans="1:25" x14ac:dyDescent="0.2">
      <c r="A32" s="114" t="s">
        <v>83</v>
      </c>
      <c r="C32">
        <v>1</v>
      </c>
      <c r="J32">
        <v>1</v>
      </c>
      <c r="M32" s="118"/>
      <c r="N32" s="118" t="s">
        <v>116</v>
      </c>
      <c r="O32" s="119" t="s">
        <v>84</v>
      </c>
      <c r="P32" s="119" t="s">
        <v>266</v>
      </c>
      <c r="Q32" s="120"/>
      <c r="R32" s="120"/>
      <c r="S32" s="120">
        <v>2</v>
      </c>
      <c r="T32" s="120"/>
      <c r="U32" s="120"/>
      <c r="V32" s="120"/>
      <c r="W32" s="120"/>
      <c r="X32" s="120"/>
      <c r="Y32" s="120">
        <v>2</v>
      </c>
    </row>
    <row r="33" spans="1:25" x14ac:dyDescent="0.2">
      <c r="A33" s="115" t="s">
        <v>266</v>
      </c>
      <c r="C33">
        <v>1</v>
      </c>
      <c r="J33">
        <v>1</v>
      </c>
      <c r="M33" s="118"/>
      <c r="N33" s="118"/>
      <c r="O33" s="120"/>
      <c r="P33" s="119"/>
      <c r="Q33" s="120"/>
      <c r="R33" s="120"/>
      <c r="S33" s="120"/>
      <c r="T33" s="120"/>
      <c r="U33" s="120"/>
      <c r="V33" s="120"/>
      <c r="W33" s="120"/>
      <c r="X33" s="120"/>
      <c r="Y33" s="120"/>
    </row>
    <row r="34" spans="1:25" x14ac:dyDescent="0.2">
      <c r="A34" s="65" t="s">
        <v>116</v>
      </c>
      <c r="D34">
        <v>2</v>
      </c>
      <c r="F34">
        <v>12</v>
      </c>
      <c r="G34">
        <v>2</v>
      </c>
      <c r="J34">
        <v>16</v>
      </c>
      <c r="M34" s="118"/>
      <c r="N34" s="118"/>
      <c r="O34" s="119" t="s">
        <v>83</v>
      </c>
      <c r="P34" s="119" t="s">
        <v>266</v>
      </c>
      <c r="Q34" s="120"/>
      <c r="R34" s="120"/>
      <c r="S34" s="120"/>
      <c r="T34" s="120"/>
      <c r="U34" s="120">
        <v>5</v>
      </c>
      <c r="V34" s="120"/>
      <c r="W34" s="120"/>
      <c r="X34" s="120"/>
      <c r="Y34" s="120">
        <v>5</v>
      </c>
    </row>
    <row r="35" spans="1:25" x14ac:dyDescent="0.2">
      <c r="A35" s="114" t="s">
        <v>84</v>
      </c>
      <c r="D35">
        <v>2</v>
      </c>
      <c r="J35">
        <v>2</v>
      </c>
      <c r="M35" s="118"/>
      <c r="N35" s="118"/>
      <c r="O35" s="119"/>
      <c r="P35" s="119" t="s">
        <v>270</v>
      </c>
      <c r="Q35" s="120"/>
      <c r="R35" s="120"/>
      <c r="S35" s="120"/>
      <c r="T35" s="120"/>
      <c r="U35" s="120"/>
      <c r="V35" s="120">
        <v>1</v>
      </c>
      <c r="W35" s="120"/>
      <c r="X35" s="120"/>
      <c r="Y35" s="120">
        <v>1</v>
      </c>
    </row>
    <row r="36" spans="1:25" x14ac:dyDescent="0.2">
      <c r="A36" s="115" t="s">
        <v>266</v>
      </c>
      <c r="D36">
        <v>2</v>
      </c>
      <c r="J36">
        <v>2</v>
      </c>
      <c r="M36" s="118"/>
      <c r="N36" s="118"/>
      <c r="O36" s="120"/>
      <c r="P36" s="119"/>
      <c r="Q36" s="120"/>
      <c r="R36" s="120"/>
      <c r="S36" s="120"/>
      <c r="T36" s="120"/>
      <c r="U36" s="120"/>
      <c r="V36" s="120"/>
      <c r="W36" s="120"/>
      <c r="X36" s="120"/>
      <c r="Y36" s="120"/>
    </row>
    <row r="37" spans="1:25" x14ac:dyDescent="0.2">
      <c r="A37" s="114" t="s">
        <v>83</v>
      </c>
      <c r="F37">
        <v>5</v>
      </c>
      <c r="G37">
        <v>1</v>
      </c>
      <c r="J37">
        <v>6</v>
      </c>
      <c r="M37" s="118"/>
      <c r="N37" s="118"/>
      <c r="O37" s="119" t="s">
        <v>66</v>
      </c>
      <c r="P37" s="119" t="s">
        <v>266</v>
      </c>
      <c r="Q37" s="120"/>
      <c r="R37" s="120"/>
      <c r="S37" s="120"/>
      <c r="T37" s="120"/>
      <c r="U37" s="120">
        <v>7</v>
      </c>
      <c r="V37" s="120"/>
      <c r="W37" s="120"/>
      <c r="X37" s="120"/>
      <c r="Y37" s="120">
        <v>7</v>
      </c>
    </row>
    <row r="38" spans="1:25" x14ac:dyDescent="0.2">
      <c r="A38" s="115" t="s">
        <v>266</v>
      </c>
      <c r="F38">
        <v>5</v>
      </c>
      <c r="J38">
        <v>5</v>
      </c>
      <c r="M38" s="118"/>
      <c r="N38" s="118"/>
      <c r="O38" s="119"/>
      <c r="P38" s="119" t="s">
        <v>267</v>
      </c>
      <c r="Q38" s="120"/>
      <c r="R38" s="120"/>
      <c r="S38" s="120"/>
      <c r="T38" s="120"/>
      <c r="U38" s="120"/>
      <c r="V38" s="120">
        <v>1</v>
      </c>
      <c r="W38" s="120"/>
      <c r="X38" s="120"/>
      <c r="Y38" s="120">
        <v>1</v>
      </c>
    </row>
    <row r="39" spans="1:25" x14ac:dyDescent="0.2">
      <c r="A39" s="115" t="s">
        <v>270</v>
      </c>
      <c r="G39">
        <v>1</v>
      </c>
      <c r="J39">
        <v>1</v>
      </c>
      <c r="M39" s="118"/>
      <c r="N39" s="118"/>
      <c r="O39" s="120"/>
      <c r="P39" s="119"/>
      <c r="Q39" s="120"/>
      <c r="R39" s="120"/>
      <c r="S39" s="120"/>
      <c r="T39" s="120"/>
      <c r="U39" s="120"/>
      <c r="V39" s="120"/>
      <c r="W39" s="120"/>
      <c r="X39" s="120"/>
      <c r="Y39" s="120"/>
    </row>
    <row r="40" spans="1:25" x14ac:dyDescent="0.2">
      <c r="A40" s="114" t="s">
        <v>66</v>
      </c>
      <c r="F40">
        <v>7</v>
      </c>
      <c r="G40">
        <v>1</v>
      </c>
      <c r="J40">
        <v>8</v>
      </c>
      <c r="M40" s="118"/>
      <c r="N40" s="118"/>
      <c r="O40" s="118"/>
      <c r="P40" s="121"/>
      <c r="Q40" s="118"/>
      <c r="R40" s="118"/>
      <c r="S40" s="118"/>
      <c r="T40" s="118"/>
      <c r="U40" s="118"/>
      <c r="V40" s="118"/>
      <c r="W40" s="118"/>
      <c r="X40" s="118"/>
      <c r="Y40" s="118"/>
    </row>
    <row r="41" spans="1:25" x14ac:dyDescent="0.2">
      <c r="A41" s="115" t="s">
        <v>266</v>
      </c>
      <c r="F41">
        <v>7</v>
      </c>
      <c r="J41">
        <v>7</v>
      </c>
      <c r="M41" s="118"/>
      <c r="N41" s="118" t="s">
        <v>137</v>
      </c>
      <c r="O41" s="119" t="s">
        <v>66</v>
      </c>
      <c r="P41" s="119" t="s">
        <v>266</v>
      </c>
      <c r="Q41" s="120"/>
      <c r="R41" s="120"/>
      <c r="S41" s="120"/>
      <c r="T41" s="120"/>
      <c r="U41" s="120">
        <v>1</v>
      </c>
      <c r="V41" s="120"/>
      <c r="W41" s="120"/>
      <c r="X41" s="120">
        <v>1</v>
      </c>
      <c r="Y41" s="120">
        <v>2</v>
      </c>
    </row>
    <row r="42" spans="1:25" x14ac:dyDescent="0.2">
      <c r="A42" s="115" t="s">
        <v>267</v>
      </c>
      <c r="G42">
        <v>1</v>
      </c>
      <c r="J42">
        <v>1</v>
      </c>
      <c r="M42" s="118"/>
      <c r="N42" s="118"/>
      <c r="O42" s="119"/>
      <c r="P42" s="119" t="s">
        <v>267</v>
      </c>
      <c r="Q42" s="120"/>
      <c r="R42" s="120"/>
      <c r="S42" s="120"/>
      <c r="T42" s="120"/>
      <c r="U42" s="120"/>
      <c r="V42" s="120">
        <v>1</v>
      </c>
      <c r="W42" s="120"/>
      <c r="X42" s="120"/>
      <c r="Y42" s="120">
        <v>1</v>
      </c>
    </row>
    <row r="43" spans="1:25" x14ac:dyDescent="0.2">
      <c r="A43" s="65" t="s">
        <v>137</v>
      </c>
      <c r="F43">
        <v>1</v>
      </c>
      <c r="G43">
        <v>6</v>
      </c>
      <c r="I43">
        <v>4</v>
      </c>
      <c r="J43">
        <v>11</v>
      </c>
      <c r="M43" s="118"/>
      <c r="N43" s="118"/>
      <c r="O43" s="119"/>
      <c r="P43" s="119" t="s">
        <v>271</v>
      </c>
      <c r="Q43" s="120"/>
      <c r="R43" s="120"/>
      <c r="S43" s="120"/>
      <c r="T43" s="120"/>
      <c r="U43" s="120"/>
      <c r="V43" s="120">
        <v>1</v>
      </c>
      <c r="W43" s="120"/>
      <c r="X43" s="120"/>
      <c r="Y43" s="120">
        <v>1</v>
      </c>
    </row>
    <row r="44" spans="1:25" x14ac:dyDescent="0.2">
      <c r="A44" s="114" t="s">
        <v>66</v>
      </c>
      <c r="F44">
        <v>1</v>
      </c>
      <c r="G44">
        <v>3</v>
      </c>
      <c r="I44">
        <v>1</v>
      </c>
      <c r="J44">
        <v>5</v>
      </c>
      <c r="M44" s="118"/>
      <c r="N44" s="118"/>
      <c r="O44" s="119"/>
      <c r="P44" s="119" t="s">
        <v>272</v>
      </c>
      <c r="Q44" s="120"/>
      <c r="R44" s="120"/>
      <c r="S44" s="120"/>
      <c r="T44" s="120"/>
      <c r="U44" s="120"/>
      <c r="V44" s="120">
        <v>1</v>
      </c>
      <c r="W44" s="120"/>
      <c r="X44" s="120"/>
      <c r="Y44" s="120">
        <v>1</v>
      </c>
    </row>
    <row r="45" spans="1:25" x14ac:dyDescent="0.2">
      <c r="A45" s="115" t="s">
        <v>266</v>
      </c>
      <c r="F45">
        <v>1</v>
      </c>
      <c r="I45">
        <v>1</v>
      </c>
      <c r="J45">
        <v>2</v>
      </c>
      <c r="M45" s="118"/>
      <c r="N45" s="118"/>
      <c r="O45" s="120"/>
      <c r="P45" s="119"/>
      <c r="Q45" s="120"/>
      <c r="R45" s="120"/>
      <c r="S45" s="120"/>
      <c r="T45" s="120"/>
      <c r="U45" s="120"/>
      <c r="V45" s="120"/>
      <c r="W45" s="120"/>
      <c r="X45" s="120"/>
      <c r="Y45" s="120"/>
    </row>
    <row r="46" spans="1:25" x14ac:dyDescent="0.2">
      <c r="A46" s="115" t="s">
        <v>267</v>
      </c>
      <c r="G46">
        <v>1</v>
      </c>
      <c r="J46">
        <v>1</v>
      </c>
      <c r="M46" s="118"/>
      <c r="N46" s="118"/>
      <c r="O46" s="119" t="s">
        <v>191</v>
      </c>
      <c r="P46" s="119" t="s">
        <v>266</v>
      </c>
      <c r="Q46" s="120"/>
      <c r="R46" s="120"/>
      <c r="S46" s="120"/>
      <c r="T46" s="120"/>
      <c r="U46" s="120"/>
      <c r="V46" s="120"/>
      <c r="W46" s="120"/>
      <c r="X46" s="120">
        <v>1</v>
      </c>
      <c r="Y46" s="120">
        <v>1</v>
      </c>
    </row>
    <row r="47" spans="1:25" x14ac:dyDescent="0.2">
      <c r="A47" s="115" t="s">
        <v>271</v>
      </c>
      <c r="G47">
        <v>1</v>
      </c>
      <c r="J47">
        <v>1</v>
      </c>
      <c r="M47" s="118"/>
      <c r="N47" s="118"/>
      <c r="O47" s="119"/>
      <c r="P47" s="119" t="s">
        <v>267</v>
      </c>
      <c r="Q47" s="120"/>
      <c r="R47" s="120"/>
      <c r="S47" s="120"/>
      <c r="T47" s="120"/>
      <c r="U47" s="120"/>
      <c r="V47" s="120">
        <v>1</v>
      </c>
      <c r="W47" s="120"/>
      <c r="X47" s="120">
        <v>2</v>
      </c>
      <c r="Y47" s="120">
        <v>3</v>
      </c>
    </row>
    <row r="48" spans="1:25" x14ac:dyDescent="0.2">
      <c r="A48" s="115" t="s">
        <v>272</v>
      </c>
      <c r="G48">
        <v>1</v>
      </c>
      <c r="J48">
        <v>1</v>
      </c>
      <c r="M48" s="118"/>
      <c r="N48" s="118"/>
      <c r="O48" s="119"/>
      <c r="P48" s="119" t="s">
        <v>271</v>
      </c>
      <c r="Q48" s="120"/>
      <c r="R48" s="120"/>
      <c r="S48" s="120"/>
      <c r="T48" s="120"/>
      <c r="U48" s="120"/>
      <c r="V48" s="120">
        <v>1</v>
      </c>
      <c r="W48" s="120"/>
      <c r="X48" s="120"/>
      <c r="Y48" s="120">
        <v>1</v>
      </c>
    </row>
    <row r="49" spans="1:25" x14ac:dyDescent="0.2">
      <c r="A49" s="114" t="s">
        <v>191</v>
      </c>
      <c r="G49">
        <v>3</v>
      </c>
      <c r="I49">
        <v>3</v>
      </c>
      <c r="J49">
        <v>6</v>
      </c>
      <c r="M49" s="118"/>
      <c r="N49" s="118"/>
      <c r="O49" s="119"/>
      <c r="P49" s="119" t="s">
        <v>273</v>
      </c>
      <c r="Q49" s="120"/>
      <c r="R49" s="120"/>
      <c r="S49" s="120"/>
      <c r="T49" s="120"/>
      <c r="U49" s="120"/>
      <c r="V49" s="120">
        <v>1</v>
      </c>
      <c r="W49" s="120"/>
      <c r="X49" s="120"/>
      <c r="Y49" s="120">
        <v>1</v>
      </c>
    </row>
    <row r="50" spans="1:25" x14ac:dyDescent="0.2">
      <c r="A50" s="115" t="s">
        <v>266</v>
      </c>
      <c r="I50">
        <v>1</v>
      </c>
      <c r="J50">
        <v>1</v>
      </c>
      <c r="M50" s="118"/>
      <c r="N50" s="118"/>
      <c r="O50" s="120"/>
      <c r="P50" s="119"/>
      <c r="Q50" s="120"/>
      <c r="R50" s="120"/>
      <c r="S50" s="120"/>
      <c r="T50" s="120"/>
      <c r="U50" s="120"/>
      <c r="V50" s="120"/>
      <c r="W50" s="120"/>
      <c r="X50" s="120"/>
      <c r="Y50" s="120"/>
    </row>
    <row r="51" spans="1:25" x14ac:dyDescent="0.2">
      <c r="A51" s="115" t="s">
        <v>267</v>
      </c>
      <c r="G51">
        <v>1</v>
      </c>
      <c r="I51">
        <v>2</v>
      </c>
      <c r="J51">
        <v>3</v>
      </c>
      <c r="M51" s="118"/>
      <c r="N51" s="118"/>
      <c r="O51" s="118"/>
      <c r="P51" s="121"/>
      <c r="Q51" s="118"/>
      <c r="R51" s="118"/>
      <c r="S51" s="118"/>
      <c r="T51" s="118"/>
      <c r="U51" s="118"/>
      <c r="V51" s="118"/>
      <c r="W51" s="118"/>
      <c r="X51" s="118"/>
      <c r="Y51" s="118"/>
    </row>
    <row r="52" spans="1:25" x14ac:dyDescent="0.2">
      <c r="A52" s="115" t="s">
        <v>271</v>
      </c>
      <c r="G52">
        <v>1</v>
      </c>
      <c r="J52">
        <v>1</v>
      </c>
      <c r="M52" s="118"/>
      <c r="N52" s="118"/>
      <c r="O52" s="118"/>
      <c r="P52" s="121"/>
      <c r="Q52" s="118"/>
      <c r="R52" s="118"/>
      <c r="S52" s="118"/>
      <c r="T52" s="118"/>
      <c r="U52" s="118"/>
      <c r="V52" s="118"/>
      <c r="W52" s="118"/>
      <c r="X52" s="118"/>
      <c r="Y52" s="118"/>
    </row>
    <row r="53" spans="1:25" x14ac:dyDescent="0.2">
      <c r="A53" s="115" t="s">
        <v>273</v>
      </c>
      <c r="G53">
        <v>1</v>
      </c>
      <c r="J53">
        <v>1</v>
      </c>
      <c r="M53" s="118" t="s">
        <v>116</v>
      </c>
      <c r="N53" s="118" t="s">
        <v>116</v>
      </c>
      <c r="O53" s="119" t="s">
        <v>34</v>
      </c>
      <c r="P53" s="119" t="s">
        <v>266</v>
      </c>
      <c r="Q53" s="120"/>
      <c r="R53" s="120"/>
      <c r="S53" s="120">
        <v>12</v>
      </c>
      <c r="T53" s="120"/>
      <c r="U53" s="120"/>
      <c r="V53" s="120"/>
      <c r="W53" s="120"/>
      <c r="X53" s="120"/>
      <c r="Y53" s="120">
        <v>12</v>
      </c>
    </row>
    <row r="54" spans="1:25" x14ac:dyDescent="0.2">
      <c r="A54" s="60" t="s">
        <v>116</v>
      </c>
      <c r="D54">
        <v>17</v>
      </c>
      <c r="E54">
        <v>1</v>
      </c>
      <c r="F54">
        <v>6</v>
      </c>
      <c r="G54">
        <v>3</v>
      </c>
      <c r="H54">
        <v>7</v>
      </c>
      <c r="J54">
        <v>34</v>
      </c>
      <c r="M54" s="118"/>
      <c r="N54" s="118"/>
      <c r="O54" s="120"/>
      <c r="P54" s="119"/>
      <c r="Q54" s="120"/>
      <c r="R54" s="120"/>
      <c r="S54" s="120"/>
      <c r="T54" s="120"/>
      <c r="U54" s="120"/>
      <c r="V54" s="120"/>
      <c r="W54" s="120"/>
      <c r="X54" s="120"/>
      <c r="Y54" s="120"/>
    </row>
    <row r="55" spans="1:25" x14ac:dyDescent="0.2">
      <c r="A55" s="65" t="s">
        <v>116</v>
      </c>
      <c r="D55">
        <v>17</v>
      </c>
      <c r="F55">
        <v>1</v>
      </c>
      <c r="H55">
        <v>7</v>
      </c>
      <c r="J55">
        <v>25</v>
      </c>
      <c r="M55" s="118"/>
      <c r="N55" s="118"/>
      <c r="O55" s="119" t="s">
        <v>84</v>
      </c>
      <c r="P55" s="119" t="s">
        <v>266</v>
      </c>
      <c r="Q55" s="120"/>
      <c r="R55" s="120"/>
      <c r="S55" s="120">
        <v>5</v>
      </c>
      <c r="T55" s="120"/>
      <c r="U55" s="120"/>
      <c r="V55" s="120"/>
      <c r="W55" s="120"/>
      <c r="X55" s="120"/>
      <c r="Y55" s="120">
        <v>5</v>
      </c>
    </row>
    <row r="56" spans="1:25" x14ac:dyDescent="0.2">
      <c r="A56" s="114" t="s">
        <v>34</v>
      </c>
      <c r="D56">
        <v>12</v>
      </c>
      <c r="J56">
        <v>12</v>
      </c>
      <c r="M56" s="118"/>
      <c r="N56" s="118"/>
      <c r="O56" s="120"/>
      <c r="P56" s="119"/>
      <c r="Q56" s="120"/>
      <c r="R56" s="120"/>
      <c r="S56" s="120"/>
      <c r="T56" s="120"/>
      <c r="U56" s="120"/>
      <c r="V56" s="120"/>
      <c r="W56" s="120"/>
      <c r="X56" s="120"/>
      <c r="Y56" s="120"/>
    </row>
    <row r="57" spans="1:25" x14ac:dyDescent="0.2">
      <c r="A57" s="115" t="s">
        <v>266</v>
      </c>
      <c r="D57">
        <v>12</v>
      </c>
      <c r="J57">
        <v>12</v>
      </c>
      <c r="M57" s="118"/>
      <c r="N57" s="118"/>
      <c r="O57" s="119" t="s">
        <v>83</v>
      </c>
      <c r="P57" s="119" t="s">
        <v>267</v>
      </c>
      <c r="Q57" s="120"/>
      <c r="R57" s="120"/>
      <c r="S57" s="120"/>
      <c r="T57" s="120"/>
      <c r="U57" s="120"/>
      <c r="V57" s="120"/>
      <c r="W57" s="120">
        <v>7</v>
      </c>
      <c r="X57" s="120"/>
      <c r="Y57" s="120">
        <v>7</v>
      </c>
    </row>
    <row r="58" spans="1:25" x14ac:dyDescent="0.2">
      <c r="A58" s="114" t="s">
        <v>84</v>
      </c>
      <c r="D58">
        <v>5</v>
      </c>
      <c r="J58">
        <v>5</v>
      </c>
      <c r="M58" s="118"/>
      <c r="N58" s="118"/>
      <c r="O58" s="120"/>
      <c r="P58" s="119"/>
      <c r="Q58" s="120"/>
      <c r="R58" s="120"/>
      <c r="S58" s="120"/>
      <c r="T58" s="120"/>
      <c r="U58" s="120"/>
      <c r="V58" s="120"/>
      <c r="W58" s="120"/>
      <c r="X58" s="120"/>
      <c r="Y58" s="120"/>
    </row>
    <row r="59" spans="1:25" x14ac:dyDescent="0.2">
      <c r="A59" s="115" t="s">
        <v>266</v>
      </c>
      <c r="D59">
        <v>5</v>
      </c>
      <c r="J59">
        <v>5</v>
      </c>
      <c r="M59" s="118"/>
      <c r="N59" s="118"/>
      <c r="O59" s="119" t="s">
        <v>66</v>
      </c>
      <c r="P59" s="119" t="s">
        <v>266</v>
      </c>
      <c r="Q59" s="120"/>
      <c r="R59" s="120"/>
      <c r="S59" s="120"/>
      <c r="T59" s="120"/>
      <c r="U59" s="120">
        <v>1</v>
      </c>
      <c r="V59" s="120"/>
      <c r="W59" s="120"/>
      <c r="X59" s="120"/>
      <c r="Y59" s="120">
        <v>1</v>
      </c>
    </row>
    <row r="60" spans="1:25" x14ac:dyDescent="0.2">
      <c r="A60" s="114" t="s">
        <v>83</v>
      </c>
      <c r="H60">
        <v>7</v>
      </c>
      <c r="J60">
        <v>7</v>
      </c>
      <c r="M60" s="118"/>
      <c r="N60" s="118"/>
      <c r="O60" s="120"/>
      <c r="P60" s="119"/>
      <c r="Q60" s="120"/>
      <c r="R60" s="120"/>
      <c r="S60" s="120"/>
      <c r="T60" s="120"/>
      <c r="U60" s="120"/>
      <c r="V60" s="120"/>
      <c r="W60" s="120"/>
      <c r="X60" s="120"/>
      <c r="Y60" s="120"/>
    </row>
    <row r="61" spans="1:25" x14ac:dyDescent="0.2">
      <c r="A61" s="115" t="s">
        <v>267</v>
      </c>
      <c r="H61">
        <v>7</v>
      </c>
      <c r="J61">
        <v>7</v>
      </c>
      <c r="M61" s="118"/>
      <c r="N61" s="118"/>
      <c r="O61" s="118"/>
      <c r="P61" s="121"/>
      <c r="Q61" s="118"/>
      <c r="R61" s="118"/>
      <c r="S61" s="118"/>
      <c r="T61" s="118"/>
      <c r="U61" s="118"/>
      <c r="V61" s="118"/>
      <c r="W61" s="118"/>
      <c r="X61" s="118"/>
      <c r="Y61" s="118"/>
    </row>
    <row r="62" spans="1:25" x14ac:dyDescent="0.2">
      <c r="A62" s="114" t="s">
        <v>66</v>
      </c>
      <c r="F62">
        <v>1</v>
      </c>
      <c r="J62">
        <v>1</v>
      </c>
      <c r="M62" s="118"/>
      <c r="N62" s="118" t="s">
        <v>137</v>
      </c>
      <c r="O62" s="119" t="s">
        <v>84</v>
      </c>
      <c r="P62" s="119" t="s">
        <v>266</v>
      </c>
      <c r="Q62" s="120"/>
      <c r="R62" s="120"/>
      <c r="S62" s="120"/>
      <c r="T62" s="120">
        <v>1</v>
      </c>
      <c r="U62" s="120"/>
      <c r="V62" s="120"/>
      <c r="W62" s="120"/>
      <c r="X62" s="120"/>
      <c r="Y62" s="120">
        <v>1</v>
      </c>
    </row>
    <row r="63" spans="1:25" x14ac:dyDescent="0.2">
      <c r="A63" s="115" t="s">
        <v>266</v>
      </c>
      <c r="F63">
        <v>1</v>
      </c>
      <c r="J63">
        <v>1</v>
      </c>
      <c r="M63" s="118"/>
      <c r="N63" s="118"/>
      <c r="O63" s="120"/>
      <c r="P63" s="119"/>
      <c r="Q63" s="120"/>
      <c r="R63" s="120"/>
      <c r="S63" s="120"/>
      <c r="T63" s="120"/>
      <c r="U63" s="120"/>
      <c r="V63" s="120"/>
      <c r="W63" s="120"/>
      <c r="X63" s="120"/>
      <c r="Y63" s="120"/>
    </row>
    <row r="64" spans="1:25" x14ac:dyDescent="0.2">
      <c r="A64" s="65" t="s">
        <v>137</v>
      </c>
      <c r="E64">
        <v>1</v>
      </c>
      <c r="F64">
        <v>5</v>
      </c>
      <c r="G64">
        <v>3</v>
      </c>
      <c r="J64">
        <v>9</v>
      </c>
      <c r="M64" s="118"/>
      <c r="N64" s="118"/>
      <c r="O64" s="119" t="s">
        <v>83</v>
      </c>
      <c r="P64" s="119" t="s">
        <v>266</v>
      </c>
      <c r="Q64" s="120"/>
      <c r="R64" s="120"/>
      <c r="S64" s="120"/>
      <c r="T64" s="120"/>
      <c r="U64" s="120">
        <v>2</v>
      </c>
      <c r="V64" s="120"/>
      <c r="W64" s="120"/>
      <c r="X64" s="120"/>
      <c r="Y64" s="120">
        <v>2</v>
      </c>
    </row>
    <row r="65" spans="1:25" x14ac:dyDescent="0.2">
      <c r="A65" s="114" t="s">
        <v>84</v>
      </c>
      <c r="E65">
        <v>1</v>
      </c>
      <c r="J65">
        <v>1</v>
      </c>
      <c r="M65" s="118"/>
      <c r="N65" s="118"/>
      <c r="O65" s="119"/>
      <c r="P65" s="119" t="s">
        <v>271</v>
      </c>
      <c r="Q65" s="120"/>
      <c r="R65" s="120"/>
      <c r="S65" s="120"/>
      <c r="T65" s="120"/>
      <c r="U65" s="120"/>
      <c r="V65" s="120">
        <v>1</v>
      </c>
      <c r="W65" s="120"/>
      <c r="X65" s="120"/>
      <c r="Y65" s="120">
        <v>1</v>
      </c>
    </row>
    <row r="66" spans="1:25" x14ac:dyDescent="0.2">
      <c r="A66" s="115" t="s">
        <v>266</v>
      </c>
      <c r="E66">
        <v>1</v>
      </c>
      <c r="J66">
        <v>1</v>
      </c>
      <c r="M66" s="118"/>
      <c r="N66" s="118"/>
      <c r="O66" s="120"/>
      <c r="P66" s="119"/>
      <c r="Q66" s="120"/>
      <c r="R66" s="120"/>
      <c r="S66" s="120"/>
      <c r="T66" s="120"/>
      <c r="U66" s="120"/>
      <c r="V66" s="120"/>
      <c r="W66" s="120"/>
      <c r="X66" s="120"/>
      <c r="Y66" s="120"/>
    </row>
    <row r="67" spans="1:25" x14ac:dyDescent="0.2">
      <c r="A67" s="114" t="s">
        <v>83</v>
      </c>
      <c r="F67">
        <v>2</v>
      </c>
      <c r="G67">
        <v>1</v>
      </c>
      <c r="J67">
        <v>3</v>
      </c>
      <c r="M67" s="118"/>
      <c r="N67" s="118"/>
      <c r="O67" s="119" t="s">
        <v>66</v>
      </c>
      <c r="P67" s="119" t="s">
        <v>266</v>
      </c>
      <c r="Q67" s="120"/>
      <c r="R67" s="120"/>
      <c r="S67" s="120"/>
      <c r="T67" s="120"/>
      <c r="U67" s="120">
        <v>3</v>
      </c>
      <c r="V67" s="120"/>
      <c r="W67" s="120"/>
      <c r="X67" s="120"/>
      <c r="Y67" s="120">
        <v>3</v>
      </c>
    </row>
    <row r="68" spans="1:25" x14ac:dyDescent="0.2">
      <c r="A68" s="115" t="s">
        <v>266</v>
      </c>
      <c r="F68">
        <v>2</v>
      </c>
      <c r="J68">
        <v>2</v>
      </c>
      <c r="M68" s="118"/>
      <c r="N68" s="118"/>
      <c r="O68" s="119"/>
      <c r="P68" s="119" t="s">
        <v>267</v>
      </c>
      <c r="Q68" s="120"/>
      <c r="R68" s="120"/>
      <c r="S68" s="120"/>
      <c r="T68" s="120"/>
      <c r="U68" s="120"/>
      <c r="V68" s="120">
        <v>2</v>
      </c>
      <c r="W68" s="120"/>
      <c r="X68" s="120"/>
      <c r="Y68" s="120">
        <v>2</v>
      </c>
    </row>
    <row r="69" spans="1:25" x14ac:dyDescent="0.2">
      <c r="A69" s="115" t="s">
        <v>271</v>
      </c>
      <c r="G69">
        <v>1</v>
      </c>
      <c r="J69">
        <v>1</v>
      </c>
      <c r="M69" s="118"/>
      <c r="N69" s="118"/>
      <c r="O69" s="120"/>
      <c r="P69" s="119"/>
      <c r="Q69" s="120"/>
      <c r="R69" s="120"/>
      <c r="S69" s="120"/>
      <c r="T69" s="120"/>
      <c r="U69" s="120"/>
      <c r="V69" s="120"/>
      <c r="W69" s="120"/>
      <c r="X69" s="120"/>
      <c r="Y69" s="120"/>
    </row>
    <row r="70" spans="1:25" x14ac:dyDescent="0.2">
      <c r="A70" s="114" t="s">
        <v>66</v>
      </c>
      <c r="F70">
        <v>3</v>
      </c>
      <c r="G70">
        <v>2</v>
      </c>
      <c r="J70">
        <v>5</v>
      </c>
      <c r="M70" s="118"/>
      <c r="N70" s="118"/>
      <c r="O70" s="118"/>
      <c r="P70" s="121"/>
      <c r="Q70" s="118"/>
      <c r="R70" s="118"/>
      <c r="S70" s="118"/>
      <c r="T70" s="118"/>
      <c r="U70" s="118"/>
      <c r="V70" s="118"/>
      <c r="W70" s="118"/>
      <c r="X70" s="118"/>
      <c r="Y70" s="118"/>
    </row>
    <row r="71" spans="1:25" x14ac:dyDescent="0.2">
      <c r="A71" s="115" t="s">
        <v>266</v>
      </c>
      <c r="F71">
        <v>3</v>
      </c>
      <c r="J71">
        <v>3</v>
      </c>
      <c r="M71" s="118"/>
      <c r="N71" s="118"/>
      <c r="O71" s="118"/>
      <c r="P71" s="121"/>
      <c r="Q71" s="118"/>
      <c r="R71" s="118"/>
      <c r="S71" s="118"/>
      <c r="T71" s="118"/>
      <c r="U71" s="118"/>
      <c r="V71" s="118"/>
      <c r="W71" s="118"/>
      <c r="X71" s="118"/>
      <c r="Y71" s="118"/>
    </row>
    <row r="72" spans="1:25" x14ac:dyDescent="0.2">
      <c r="A72" s="115" t="s">
        <v>267</v>
      </c>
      <c r="G72">
        <v>2</v>
      </c>
      <c r="J72">
        <v>2</v>
      </c>
      <c r="M72" s="118" t="s">
        <v>137</v>
      </c>
      <c r="N72" s="118" t="s">
        <v>137</v>
      </c>
      <c r="O72" s="119" t="s">
        <v>34</v>
      </c>
      <c r="P72" s="119" t="s">
        <v>266</v>
      </c>
      <c r="Q72" s="120"/>
      <c r="R72" s="120"/>
      <c r="S72" s="120"/>
      <c r="T72" s="120">
        <v>12</v>
      </c>
      <c r="U72" s="120"/>
      <c r="V72" s="120"/>
      <c r="W72" s="120"/>
      <c r="X72" s="120"/>
      <c r="Y72" s="120">
        <v>12</v>
      </c>
    </row>
    <row r="73" spans="1:25" x14ac:dyDescent="0.2">
      <c r="A73" s="60" t="s">
        <v>137</v>
      </c>
      <c r="E73">
        <v>13</v>
      </c>
      <c r="J73">
        <v>13</v>
      </c>
      <c r="M73" s="118"/>
      <c r="N73" s="118"/>
      <c r="O73" s="120"/>
      <c r="P73" s="119"/>
      <c r="Q73" s="120"/>
      <c r="R73" s="120"/>
      <c r="S73" s="120"/>
      <c r="T73" s="120"/>
      <c r="U73" s="120"/>
      <c r="V73" s="120"/>
      <c r="W73" s="120"/>
      <c r="X73" s="120"/>
      <c r="Y73" s="120"/>
    </row>
    <row r="74" spans="1:25" x14ac:dyDescent="0.2">
      <c r="A74" s="65" t="s">
        <v>137</v>
      </c>
      <c r="E74">
        <v>13</v>
      </c>
      <c r="J74">
        <v>13</v>
      </c>
      <c r="M74" s="118"/>
      <c r="N74" s="118"/>
      <c r="O74" s="119" t="s">
        <v>84</v>
      </c>
      <c r="P74" s="119" t="s">
        <v>267</v>
      </c>
      <c r="Q74" s="120"/>
      <c r="R74" s="120"/>
      <c r="S74" s="120"/>
      <c r="T74" s="120">
        <v>1</v>
      </c>
      <c r="U74" s="120"/>
      <c r="V74" s="120"/>
      <c r="W74" s="120"/>
      <c r="X74" s="120"/>
      <c r="Y74" s="120">
        <v>1</v>
      </c>
    </row>
    <row r="75" spans="1:25" x14ac:dyDescent="0.2">
      <c r="A75" s="114" t="s">
        <v>34</v>
      </c>
      <c r="E75">
        <v>12</v>
      </c>
      <c r="J75">
        <v>12</v>
      </c>
      <c r="M75" s="118"/>
      <c r="N75" s="118"/>
      <c r="O75" s="120"/>
      <c r="P75" s="119"/>
      <c r="Q75" s="120"/>
      <c r="R75" s="120"/>
      <c r="S75" s="120"/>
      <c r="T75" s="120"/>
      <c r="U75" s="120"/>
      <c r="V75" s="120"/>
      <c r="W75" s="120"/>
      <c r="X75" s="120"/>
      <c r="Y75" s="120"/>
    </row>
    <row r="76" spans="1:25" x14ac:dyDescent="0.2">
      <c r="A76" s="115" t="s">
        <v>266</v>
      </c>
      <c r="E76">
        <v>12</v>
      </c>
      <c r="J76">
        <v>12</v>
      </c>
      <c r="M76" s="118"/>
      <c r="N76" s="118"/>
      <c r="O76" s="118"/>
      <c r="P76" s="121"/>
      <c r="Q76" s="118"/>
      <c r="R76" s="118"/>
      <c r="S76" s="118"/>
      <c r="T76" s="118"/>
      <c r="U76" s="118"/>
      <c r="V76" s="118"/>
      <c r="W76" s="118"/>
      <c r="X76" s="118"/>
      <c r="Y76" s="118"/>
    </row>
    <row r="77" spans="1:25" x14ac:dyDescent="0.2">
      <c r="A77" s="114" t="s">
        <v>84</v>
      </c>
      <c r="E77">
        <v>1</v>
      </c>
      <c r="J77">
        <v>1</v>
      </c>
      <c r="M77" s="122"/>
      <c r="N77" s="122"/>
      <c r="O77" s="122"/>
      <c r="P77" s="123"/>
      <c r="Q77" s="122"/>
      <c r="R77" s="122"/>
      <c r="S77" s="122"/>
      <c r="T77" s="122"/>
      <c r="U77" s="122"/>
      <c r="V77" s="122"/>
      <c r="W77" s="122"/>
      <c r="X77" s="122"/>
      <c r="Y77" s="122"/>
    </row>
    <row r="78" spans="1:25" x14ac:dyDescent="0.2">
      <c r="A78" s="115" t="s">
        <v>267</v>
      </c>
      <c r="E78">
        <v>1</v>
      </c>
      <c r="J78">
        <v>1</v>
      </c>
      <c r="M78" s="66" t="s">
        <v>217</v>
      </c>
      <c r="N78" s="66"/>
      <c r="O78" s="66"/>
      <c r="P78" s="124"/>
      <c r="Q78" s="66">
        <v>23</v>
      </c>
      <c r="R78" s="66">
        <v>41</v>
      </c>
      <c r="S78" s="66">
        <v>19</v>
      </c>
      <c r="T78" s="66">
        <v>14</v>
      </c>
      <c r="U78" s="66">
        <v>23</v>
      </c>
      <c r="V78" s="66">
        <v>14</v>
      </c>
      <c r="W78" s="66">
        <v>7</v>
      </c>
      <c r="X78" s="66">
        <v>10</v>
      </c>
      <c r="Y78" s="66">
        <v>151</v>
      </c>
    </row>
    <row r="79" spans="1:25" x14ac:dyDescent="0.2">
      <c r="A79" s="60" t="s">
        <v>217</v>
      </c>
      <c r="B79">
        <v>23</v>
      </c>
      <c r="C79">
        <v>41</v>
      </c>
      <c r="D79">
        <v>19</v>
      </c>
      <c r="E79">
        <v>14</v>
      </c>
      <c r="F79">
        <v>23</v>
      </c>
      <c r="G79">
        <v>14</v>
      </c>
      <c r="H79">
        <v>7</v>
      </c>
      <c r="I79">
        <v>10</v>
      </c>
      <c r="J79">
        <v>151</v>
      </c>
    </row>
  </sheetData>
  <pageMargins left="0.7" right="0.7" top="0.75" bottom="0.75" header="0.3" footer="0.3"/>
  <pageSetup paperSize="9" orientation="portrait"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76BF5-D19D-45D5-870D-4C0CB35C7E8A}">
  <sheetPr>
    <tabColor theme="4"/>
  </sheetPr>
  <dimension ref="A3:P28"/>
  <sheetViews>
    <sheetView tabSelected="1" workbookViewId="0">
      <selection activeCell="L19" sqref="L19"/>
    </sheetView>
  </sheetViews>
  <sheetFormatPr defaultRowHeight="12.75" x14ac:dyDescent="0.2"/>
  <cols>
    <col min="1" max="1" width="17.7109375" bestFit="1" customWidth="1"/>
    <col min="2" max="2" width="14.5703125" bestFit="1" customWidth="1"/>
    <col min="3" max="3" width="5.28515625" bestFit="1" customWidth="1"/>
    <col min="4" max="4" width="4.5703125" bestFit="1" customWidth="1"/>
    <col min="5" max="13" width="5.5703125" bestFit="1" customWidth="1"/>
    <col min="14" max="14" width="6.5703125" bestFit="1" customWidth="1"/>
    <col min="15" max="15" width="7.5703125" bestFit="1" customWidth="1"/>
    <col min="16" max="16" width="10" bestFit="1" customWidth="1"/>
    <col min="17" max="42" width="3" bestFit="1" customWidth="1"/>
    <col min="43" max="44" width="4" bestFit="1" customWidth="1"/>
    <col min="45" max="45" width="10" bestFit="1" customWidth="1"/>
  </cols>
  <sheetData>
    <row r="3" spans="1:16" x14ac:dyDescent="0.2">
      <c r="A3" s="54" t="s">
        <v>274</v>
      </c>
      <c r="B3" s="54" t="s">
        <v>264</v>
      </c>
    </row>
    <row r="4" spans="1:16" x14ac:dyDescent="0.2">
      <c r="A4" s="54" t="s">
        <v>216</v>
      </c>
      <c r="B4" s="14" t="s">
        <v>275</v>
      </c>
      <c r="C4" s="14" t="s">
        <v>276</v>
      </c>
      <c r="D4" s="14" t="s">
        <v>277</v>
      </c>
      <c r="E4" s="14" t="s">
        <v>278</v>
      </c>
      <c r="F4" s="14" t="s">
        <v>279</v>
      </c>
      <c r="G4" s="14" t="s">
        <v>280</v>
      </c>
      <c r="H4" s="14" t="s">
        <v>281</v>
      </c>
      <c r="I4" s="14" t="s">
        <v>282</v>
      </c>
      <c r="J4" s="14" t="s">
        <v>283</v>
      </c>
      <c r="K4" s="14" t="s">
        <v>284</v>
      </c>
      <c r="L4" s="14" t="s">
        <v>285</v>
      </c>
      <c r="M4" s="14" t="s">
        <v>286</v>
      </c>
      <c r="N4" s="14" t="s">
        <v>287</v>
      </c>
      <c r="O4" s="14" t="s">
        <v>288</v>
      </c>
      <c r="P4" s="14" t="s">
        <v>217</v>
      </c>
    </row>
    <row r="5" spans="1:16" x14ac:dyDescent="0.2">
      <c r="A5" s="60" t="s">
        <v>38</v>
      </c>
      <c r="B5" s="127">
        <v>23</v>
      </c>
      <c r="C5" s="127"/>
      <c r="D5" s="127"/>
      <c r="E5" s="127"/>
      <c r="F5" s="127"/>
      <c r="G5" s="127"/>
      <c r="H5" s="127"/>
      <c r="I5" s="127"/>
      <c r="J5" s="127"/>
      <c r="K5" s="127"/>
      <c r="L5" s="127"/>
      <c r="M5" s="127"/>
      <c r="N5" s="127"/>
      <c r="O5" s="127"/>
      <c r="P5" s="127">
        <v>23</v>
      </c>
    </row>
    <row r="6" spans="1:16" x14ac:dyDescent="0.2">
      <c r="A6" s="60" t="s">
        <v>67</v>
      </c>
      <c r="B6" s="127">
        <v>16</v>
      </c>
      <c r="C6" s="127">
        <v>19</v>
      </c>
      <c r="D6" s="127">
        <v>5</v>
      </c>
      <c r="E6" s="127">
        <v>1</v>
      </c>
      <c r="F6" s="127"/>
      <c r="G6" s="127"/>
      <c r="H6" s="127"/>
      <c r="I6" s="127"/>
      <c r="J6" s="127"/>
      <c r="K6" s="127"/>
      <c r="L6" s="127"/>
      <c r="M6" s="127"/>
      <c r="N6" s="127"/>
      <c r="O6" s="127"/>
      <c r="P6" s="127">
        <v>41</v>
      </c>
    </row>
    <row r="7" spans="1:16" x14ac:dyDescent="0.2">
      <c r="A7" s="60" t="s">
        <v>117</v>
      </c>
      <c r="B7" s="127"/>
      <c r="C7" s="127">
        <v>1</v>
      </c>
      <c r="D7" s="127">
        <v>2</v>
      </c>
      <c r="E7" s="127">
        <v>3</v>
      </c>
      <c r="F7" s="127">
        <v>6</v>
      </c>
      <c r="G7" s="127"/>
      <c r="H7" s="127">
        <v>1</v>
      </c>
      <c r="I7" s="127">
        <v>2</v>
      </c>
      <c r="J7" s="127">
        <v>3</v>
      </c>
      <c r="K7" s="127"/>
      <c r="L7" s="127">
        <v>1</v>
      </c>
      <c r="M7" s="127"/>
      <c r="N7" s="127"/>
      <c r="O7" s="127"/>
      <c r="P7" s="127">
        <v>19</v>
      </c>
    </row>
    <row r="8" spans="1:16" x14ac:dyDescent="0.2">
      <c r="A8" s="60" t="s">
        <v>138</v>
      </c>
      <c r="B8" s="127"/>
      <c r="C8" s="127"/>
      <c r="D8" s="127"/>
      <c r="E8" s="127">
        <v>1</v>
      </c>
      <c r="F8" s="127">
        <v>1</v>
      </c>
      <c r="G8" s="127">
        <v>3</v>
      </c>
      <c r="H8" s="127"/>
      <c r="I8" s="127">
        <v>2</v>
      </c>
      <c r="J8" s="127">
        <v>1</v>
      </c>
      <c r="K8" s="127"/>
      <c r="L8" s="127">
        <v>1</v>
      </c>
      <c r="M8" s="127">
        <v>2</v>
      </c>
      <c r="N8" s="127">
        <v>2</v>
      </c>
      <c r="O8" s="127">
        <v>1</v>
      </c>
      <c r="P8" s="127">
        <v>14</v>
      </c>
    </row>
    <row r="9" spans="1:16" x14ac:dyDescent="0.2">
      <c r="A9" s="60" t="s">
        <v>155</v>
      </c>
      <c r="B9" s="127">
        <v>4</v>
      </c>
      <c r="C9" s="127">
        <v>11</v>
      </c>
      <c r="D9" s="127">
        <v>2</v>
      </c>
      <c r="E9" s="127">
        <v>2</v>
      </c>
      <c r="F9" s="127">
        <v>2</v>
      </c>
      <c r="G9" s="127">
        <v>1</v>
      </c>
      <c r="H9" s="127"/>
      <c r="I9" s="127"/>
      <c r="J9" s="127">
        <v>1</v>
      </c>
      <c r="K9" s="127"/>
      <c r="L9" s="127"/>
      <c r="M9" s="127"/>
      <c r="N9" s="127"/>
      <c r="O9" s="127"/>
      <c r="P9" s="127">
        <v>23</v>
      </c>
    </row>
    <row r="10" spans="1:16" x14ac:dyDescent="0.2">
      <c r="A10" s="60" t="s">
        <v>180</v>
      </c>
      <c r="B10" s="127">
        <v>3</v>
      </c>
      <c r="C10" s="127">
        <v>4</v>
      </c>
      <c r="D10" s="127">
        <v>3</v>
      </c>
      <c r="E10" s="127">
        <v>1</v>
      </c>
      <c r="F10" s="127"/>
      <c r="G10" s="127">
        <v>1</v>
      </c>
      <c r="H10" s="127">
        <v>1</v>
      </c>
      <c r="I10" s="127">
        <v>1</v>
      </c>
      <c r="J10" s="127"/>
      <c r="K10" s="127"/>
      <c r="L10" s="127"/>
      <c r="M10" s="127"/>
      <c r="N10" s="127"/>
      <c r="O10" s="127"/>
      <c r="P10" s="127">
        <v>14</v>
      </c>
    </row>
    <row r="11" spans="1:16" x14ac:dyDescent="0.2">
      <c r="A11" s="60" t="s">
        <v>197</v>
      </c>
      <c r="B11" s="127"/>
      <c r="C11" s="127"/>
      <c r="D11" s="127"/>
      <c r="E11" s="127">
        <v>3</v>
      </c>
      <c r="F11" s="127">
        <v>2</v>
      </c>
      <c r="G11" s="127"/>
      <c r="H11" s="127"/>
      <c r="I11" s="127">
        <v>1</v>
      </c>
      <c r="J11" s="127"/>
      <c r="K11" s="127">
        <v>1</v>
      </c>
      <c r="L11" s="127"/>
      <c r="M11" s="127"/>
      <c r="N11" s="127"/>
      <c r="O11" s="127"/>
      <c r="P11" s="127">
        <v>7</v>
      </c>
    </row>
    <row r="12" spans="1:16" x14ac:dyDescent="0.2">
      <c r="A12" s="60" t="s">
        <v>205</v>
      </c>
      <c r="B12" s="127">
        <v>6</v>
      </c>
      <c r="C12" s="127">
        <v>3</v>
      </c>
      <c r="D12" s="127">
        <v>1</v>
      </c>
      <c r="E12" s="127"/>
      <c r="F12" s="127"/>
      <c r="G12" s="127"/>
      <c r="H12" s="127"/>
      <c r="I12" s="127"/>
      <c r="J12" s="127"/>
      <c r="K12" s="127"/>
      <c r="L12" s="127"/>
      <c r="M12" s="127"/>
      <c r="N12" s="127"/>
      <c r="O12" s="127"/>
      <c r="P12" s="127">
        <v>10</v>
      </c>
    </row>
    <row r="13" spans="1:16" x14ac:dyDescent="0.2">
      <c r="A13" s="60" t="s">
        <v>217</v>
      </c>
      <c r="B13" s="127">
        <v>52</v>
      </c>
      <c r="C13" s="127">
        <v>38</v>
      </c>
      <c r="D13" s="127">
        <v>13</v>
      </c>
      <c r="E13" s="127">
        <v>11</v>
      </c>
      <c r="F13" s="127">
        <v>11</v>
      </c>
      <c r="G13" s="127">
        <v>5</v>
      </c>
      <c r="H13" s="127">
        <v>2</v>
      </c>
      <c r="I13" s="127">
        <v>6</v>
      </c>
      <c r="J13" s="127">
        <v>5</v>
      </c>
      <c r="K13" s="127">
        <v>1</v>
      </c>
      <c r="L13" s="127">
        <v>2</v>
      </c>
      <c r="M13" s="127">
        <v>2</v>
      </c>
      <c r="N13" s="127">
        <v>2</v>
      </c>
      <c r="O13" s="127">
        <v>1</v>
      </c>
      <c r="P13" s="127">
        <v>151</v>
      </c>
    </row>
    <row r="17" spans="1:11" x14ac:dyDescent="0.2">
      <c r="D17" t="s">
        <v>291</v>
      </c>
    </row>
    <row r="18" spans="1:11" x14ac:dyDescent="0.2">
      <c r="A18" s="125" t="s">
        <v>274</v>
      </c>
    </row>
    <row r="19" spans="1:11" x14ac:dyDescent="0.2">
      <c r="A19" s="126" t="s">
        <v>216</v>
      </c>
      <c r="B19" s="132" t="s">
        <v>217</v>
      </c>
      <c r="C19" s="132" t="s">
        <v>290</v>
      </c>
      <c r="D19" s="132" t="s">
        <v>275</v>
      </c>
      <c r="E19" s="132" t="s">
        <v>290</v>
      </c>
      <c r="F19" s="132" t="s">
        <v>276</v>
      </c>
      <c r="G19" s="132" t="s">
        <v>290</v>
      </c>
      <c r="H19" s="132" t="s">
        <v>277</v>
      </c>
      <c r="I19" s="132" t="s">
        <v>290</v>
      </c>
      <c r="J19" s="132" t="s">
        <v>289</v>
      </c>
      <c r="K19" s="132" t="s">
        <v>290</v>
      </c>
    </row>
    <row r="20" spans="1:11" x14ac:dyDescent="0.2">
      <c r="A20" s="129" t="s">
        <v>38</v>
      </c>
      <c r="B20" s="131">
        <v>23</v>
      </c>
      <c r="C20" s="130">
        <f>B20/$B$28</f>
        <v>0.15231788079470199</v>
      </c>
      <c r="D20" s="128">
        <v>23</v>
      </c>
      <c r="E20" s="130">
        <f>D20/D$28</f>
        <v>0.44230769230769229</v>
      </c>
      <c r="F20" s="128"/>
      <c r="G20" s="130">
        <f>F20/F$28</f>
        <v>0</v>
      </c>
      <c r="H20" s="128"/>
      <c r="I20" s="130">
        <f>H20/H$28</f>
        <v>0</v>
      </c>
      <c r="J20" s="120">
        <f>SUM(E5:O5)</f>
        <v>0</v>
      </c>
      <c r="K20" s="130">
        <f>J20/J$28</f>
        <v>0</v>
      </c>
    </row>
    <row r="21" spans="1:11" x14ac:dyDescent="0.2">
      <c r="A21" s="129" t="s">
        <v>67</v>
      </c>
      <c r="B21" s="131">
        <v>41</v>
      </c>
      <c r="C21" s="130">
        <f t="shared" ref="C21:C28" si="0">B21/$B$28</f>
        <v>0.27152317880794702</v>
      </c>
      <c r="D21" s="128">
        <v>16</v>
      </c>
      <c r="E21" s="130">
        <f t="shared" ref="E21:G28" si="1">D21/D$28</f>
        <v>0.30769230769230771</v>
      </c>
      <c r="F21" s="128">
        <v>19</v>
      </c>
      <c r="G21" s="130">
        <f t="shared" si="1"/>
        <v>0.5</v>
      </c>
      <c r="H21" s="128">
        <v>5</v>
      </c>
      <c r="I21" s="130">
        <f t="shared" ref="I21" si="2">H21/H$28</f>
        <v>0.38461538461538464</v>
      </c>
      <c r="J21" s="120">
        <f>SUM(E6:O6)</f>
        <v>1</v>
      </c>
      <c r="K21" s="130">
        <f t="shared" ref="K21" si="3">J21/J$28</f>
        <v>2.0833333333333332E-2</v>
      </c>
    </row>
    <row r="22" spans="1:11" x14ac:dyDescent="0.2">
      <c r="A22" s="129" t="s">
        <v>117</v>
      </c>
      <c r="B22" s="131">
        <v>19</v>
      </c>
      <c r="C22" s="130">
        <f t="shared" si="0"/>
        <v>0.12582781456953643</v>
      </c>
      <c r="D22" s="128"/>
      <c r="E22" s="130">
        <f t="shared" si="1"/>
        <v>0</v>
      </c>
      <c r="F22" s="128">
        <v>1</v>
      </c>
      <c r="G22" s="130">
        <f t="shared" si="1"/>
        <v>2.6315789473684209E-2</v>
      </c>
      <c r="H22" s="128">
        <v>2</v>
      </c>
      <c r="I22" s="130">
        <f t="shared" ref="I22" si="4">H22/H$28</f>
        <v>0.15384615384615385</v>
      </c>
      <c r="J22" s="120">
        <f>SUM(E7:O7)</f>
        <v>16</v>
      </c>
      <c r="K22" s="130">
        <f t="shared" ref="K22" si="5">J22/J$28</f>
        <v>0.33333333333333331</v>
      </c>
    </row>
    <row r="23" spans="1:11" x14ac:dyDescent="0.2">
      <c r="A23" s="129" t="s">
        <v>138</v>
      </c>
      <c r="B23" s="131">
        <v>14</v>
      </c>
      <c r="C23" s="130">
        <f t="shared" si="0"/>
        <v>9.2715231788079472E-2</v>
      </c>
      <c r="D23" s="128"/>
      <c r="E23" s="130">
        <f t="shared" si="1"/>
        <v>0</v>
      </c>
      <c r="F23" s="128"/>
      <c r="G23" s="130">
        <f t="shared" si="1"/>
        <v>0</v>
      </c>
      <c r="H23" s="128"/>
      <c r="I23" s="130">
        <f t="shared" ref="I23" si="6">H23/H$28</f>
        <v>0</v>
      </c>
      <c r="J23" s="120">
        <f>SUM(E8:O8)</f>
        <v>14</v>
      </c>
      <c r="K23" s="130">
        <f t="shared" ref="K23" si="7">J23/J$28</f>
        <v>0.29166666666666669</v>
      </c>
    </row>
    <row r="24" spans="1:11" x14ac:dyDescent="0.2">
      <c r="A24" s="129" t="s">
        <v>155</v>
      </c>
      <c r="B24" s="131">
        <v>23</v>
      </c>
      <c r="C24" s="130">
        <f t="shared" si="0"/>
        <v>0.15231788079470199</v>
      </c>
      <c r="D24" s="128">
        <v>4</v>
      </c>
      <c r="E24" s="130">
        <f t="shared" si="1"/>
        <v>7.6923076923076927E-2</v>
      </c>
      <c r="F24" s="128">
        <v>11</v>
      </c>
      <c r="G24" s="130">
        <f t="shared" si="1"/>
        <v>0.28947368421052633</v>
      </c>
      <c r="H24" s="128">
        <v>2</v>
      </c>
      <c r="I24" s="130">
        <f t="shared" ref="I24" si="8">H24/H$28</f>
        <v>0.15384615384615385</v>
      </c>
      <c r="J24" s="120">
        <f>SUM(E9:O9)</f>
        <v>6</v>
      </c>
      <c r="K24" s="130">
        <f t="shared" ref="K24" si="9">J24/J$28</f>
        <v>0.125</v>
      </c>
    </row>
    <row r="25" spans="1:11" x14ac:dyDescent="0.2">
      <c r="A25" s="129" t="s">
        <v>180</v>
      </c>
      <c r="B25" s="131">
        <v>14</v>
      </c>
      <c r="C25" s="130">
        <f t="shared" si="0"/>
        <v>9.2715231788079472E-2</v>
      </c>
      <c r="D25" s="128">
        <v>3</v>
      </c>
      <c r="E25" s="130">
        <f t="shared" si="1"/>
        <v>5.7692307692307696E-2</v>
      </c>
      <c r="F25" s="128">
        <v>4</v>
      </c>
      <c r="G25" s="130">
        <f t="shared" si="1"/>
        <v>0.10526315789473684</v>
      </c>
      <c r="H25" s="128">
        <v>3</v>
      </c>
      <c r="I25" s="130">
        <f t="shared" ref="I25" si="10">H25/H$28</f>
        <v>0.23076923076923078</v>
      </c>
      <c r="J25" s="120">
        <f>SUM(E10:O10)</f>
        <v>4</v>
      </c>
      <c r="K25" s="130">
        <f t="shared" ref="K25" si="11">J25/J$28</f>
        <v>8.3333333333333329E-2</v>
      </c>
    </row>
    <row r="26" spans="1:11" x14ac:dyDescent="0.2">
      <c r="A26" s="129" t="s">
        <v>197</v>
      </c>
      <c r="B26" s="131">
        <v>7</v>
      </c>
      <c r="C26" s="130">
        <f t="shared" si="0"/>
        <v>4.6357615894039736E-2</v>
      </c>
      <c r="D26" s="128"/>
      <c r="E26" s="130">
        <f t="shared" si="1"/>
        <v>0</v>
      </c>
      <c r="F26" s="128"/>
      <c r="G26" s="130">
        <f t="shared" si="1"/>
        <v>0</v>
      </c>
      <c r="H26" s="128"/>
      <c r="I26" s="130">
        <f t="shared" ref="I26" si="12">H26/H$28</f>
        <v>0</v>
      </c>
      <c r="J26" s="120">
        <f>SUM(E11:O11)</f>
        <v>7</v>
      </c>
      <c r="K26" s="130">
        <f t="shared" ref="K26" si="13">J26/J$28</f>
        <v>0.14583333333333334</v>
      </c>
    </row>
    <row r="27" spans="1:11" x14ac:dyDescent="0.2">
      <c r="A27" s="129" t="s">
        <v>205</v>
      </c>
      <c r="B27" s="131">
        <v>10</v>
      </c>
      <c r="C27" s="130">
        <f t="shared" si="0"/>
        <v>6.6225165562913912E-2</v>
      </c>
      <c r="D27" s="128">
        <v>6</v>
      </c>
      <c r="E27" s="130">
        <f t="shared" si="1"/>
        <v>0.11538461538461539</v>
      </c>
      <c r="F27" s="128">
        <v>3</v>
      </c>
      <c r="G27" s="130">
        <f t="shared" si="1"/>
        <v>7.8947368421052627E-2</v>
      </c>
      <c r="H27" s="128">
        <v>1</v>
      </c>
      <c r="I27" s="130">
        <f t="shared" ref="I27" si="14">H27/H$28</f>
        <v>7.6923076923076927E-2</v>
      </c>
      <c r="J27" s="120">
        <f>SUM(E12:O12)</f>
        <v>0</v>
      </c>
      <c r="K27" s="130">
        <f t="shared" ref="K27" si="15">J27/J$28</f>
        <v>0</v>
      </c>
    </row>
    <row r="28" spans="1:11" x14ac:dyDescent="0.2">
      <c r="A28" s="133" t="s">
        <v>217</v>
      </c>
      <c r="B28" s="132">
        <v>151</v>
      </c>
      <c r="C28" s="132">
        <f t="shared" si="0"/>
        <v>1</v>
      </c>
      <c r="D28" s="132">
        <v>52</v>
      </c>
      <c r="E28" s="132">
        <f t="shared" si="1"/>
        <v>1</v>
      </c>
      <c r="F28" s="132">
        <v>38</v>
      </c>
      <c r="G28" s="132">
        <f t="shared" si="1"/>
        <v>1</v>
      </c>
      <c r="H28" s="132">
        <v>13</v>
      </c>
      <c r="I28" s="132">
        <f t="shared" ref="I28" si="16">H28/H$28</f>
        <v>1</v>
      </c>
      <c r="J28" s="132">
        <f>SUM(E13:O13)</f>
        <v>48</v>
      </c>
      <c r="K28" s="132">
        <f t="shared" ref="K28" si="17">J28/J$28</f>
        <v>1</v>
      </c>
    </row>
  </sheetData>
  <pageMargins left="0.7" right="0.7" top="0.75" bottom="0.75" header="0.3" footer="0.3"/>
  <ignoredErrors>
    <ignoredError sqref="J20:J28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9A1C47-9C23-44D0-84AB-0EAE569F0A7C}">
  <dimension ref="A3:B15"/>
  <sheetViews>
    <sheetView workbookViewId="0">
      <selection activeCell="D1" sqref="D1"/>
    </sheetView>
  </sheetViews>
  <sheetFormatPr defaultRowHeight="12.75" x14ac:dyDescent="0.2"/>
  <cols>
    <col min="1" max="1" width="24.28515625" bestFit="1" customWidth="1"/>
    <col min="2" max="2" width="15.7109375" bestFit="1" customWidth="1"/>
  </cols>
  <sheetData>
    <row r="3" spans="1:2" x14ac:dyDescent="0.2">
      <c r="A3" s="54" t="s">
        <v>216</v>
      </c>
      <c r="B3" t="s">
        <v>258</v>
      </c>
    </row>
    <row r="4" spans="1:2" x14ac:dyDescent="0.2">
      <c r="A4" s="60" t="s">
        <v>37</v>
      </c>
      <c r="B4">
        <v>97</v>
      </c>
    </row>
    <row r="5" spans="1:2" x14ac:dyDescent="0.2">
      <c r="A5" s="65" t="s">
        <v>38</v>
      </c>
      <c r="B5">
        <v>23</v>
      </c>
    </row>
    <row r="6" spans="1:2" x14ac:dyDescent="0.2">
      <c r="A6" s="65" t="s">
        <v>67</v>
      </c>
      <c r="B6">
        <v>41</v>
      </c>
    </row>
    <row r="7" spans="1:2" x14ac:dyDescent="0.2">
      <c r="A7" s="65" t="s">
        <v>117</v>
      </c>
      <c r="B7">
        <v>19</v>
      </c>
    </row>
    <row r="8" spans="1:2" x14ac:dyDescent="0.2">
      <c r="A8" s="65" t="s">
        <v>138</v>
      </c>
      <c r="B8">
        <v>14</v>
      </c>
    </row>
    <row r="9" spans="1:2" x14ac:dyDescent="0.2">
      <c r="A9" s="60" t="s">
        <v>154</v>
      </c>
      <c r="B9">
        <v>37</v>
      </c>
    </row>
    <row r="10" spans="1:2" x14ac:dyDescent="0.2">
      <c r="A10" s="65" t="s">
        <v>155</v>
      </c>
      <c r="B10">
        <v>23</v>
      </c>
    </row>
    <row r="11" spans="1:2" x14ac:dyDescent="0.2">
      <c r="A11" s="65" t="s">
        <v>180</v>
      </c>
      <c r="B11">
        <v>14</v>
      </c>
    </row>
    <row r="12" spans="1:2" x14ac:dyDescent="0.2">
      <c r="A12" s="60" t="s">
        <v>196</v>
      </c>
      <c r="B12">
        <v>17</v>
      </c>
    </row>
    <row r="13" spans="1:2" x14ac:dyDescent="0.2">
      <c r="A13" s="65" t="s">
        <v>197</v>
      </c>
      <c r="B13">
        <v>7</v>
      </c>
    </row>
    <row r="14" spans="1:2" x14ac:dyDescent="0.2">
      <c r="A14" s="65" t="s">
        <v>205</v>
      </c>
      <c r="B14">
        <v>10</v>
      </c>
    </row>
    <row r="15" spans="1:2" x14ac:dyDescent="0.2">
      <c r="A15" s="60" t="s">
        <v>217</v>
      </c>
      <c r="B15">
        <v>151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841D9-A1EC-46C9-904F-9D94DFC85FFB}">
  <dimension ref="A2:O92"/>
  <sheetViews>
    <sheetView workbookViewId="0">
      <selection activeCell="K37" sqref="K37"/>
    </sheetView>
  </sheetViews>
  <sheetFormatPr defaultRowHeight="12.75" x14ac:dyDescent="0.2"/>
  <cols>
    <col min="1" max="1" width="12" bestFit="1" customWidth="1"/>
    <col min="2" max="2" width="24.85546875" bestFit="1" customWidth="1"/>
    <col min="6" max="6" width="12" bestFit="1" customWidth="1"/>
    <col min="7" max="7" width="11.28515625" bestFit="1" customWidth="1"/>
  </cols>
  <sheetData>
    <row r="2" spans="1:15" x14ac:dyDescent="0.2">
      <c r="N2" t="s">
        <v>230</v>
      </c>
      <c r="O2" t="s">
        <v>231</v>
      </c>
    </row>
    <row r="3" spans="1:15" x14ac:dyDescent="0.2">
      <c r="A3" s="54" t="s">
        <v>216</v>
      </c>
      <c r="B3" t="s">
        <v>229</v>
      </c>
      <c r="M3" s="55">
        <v>0</v>
      </c>
      <c r="N3">
        <v>52</v>
      </c>
      <c r="O3" s="15">
        <f>INT(M3/0.1)*0.1</f>
        <v>0</v>
      </c>
    </row>
    <row r="4" spans="1:15" x14ac:dyDescent="0.2">
      <c r="A4" s="55">
        <v>0</v>
      </c>
      <c r="B4">
        <v>52</v>
      </c>
      <c r="M4" s="55">
        <v>7.9365079365079309E-3</v>
      </c>
      <c r="N4">
        <v>1</v>
      </c>
      <c r="O4" s="15">
        <f t="shared" ref="O4:O67" si="0">INT(M4/0.1)*0.1</f>
        <v>0</v>
      </c>
    </row>
    <row r="5" spans="1:15" x14ac:dyDescent="0.2">
      <c r="A5" s="55">
        <v>7.9365079365079309E-3</v>
      </c>
      <c r="B5">
        <v>1</v>
      </c>
      <c r="M5" s="55">
        <v>1.6129032258064498E-2</v>
      </c>
      <c r="N5">
        <v>1</v>
      </c>
      <c r="O5" s="15">
        <f t="shared" si="0"/>
        <v>0</v>
      </c>
    </row>
    <row r="6" spans="1:15" x14ac:dyDescent="0.2">
      <c r="A6" s="55">
        <v>1.6129032258064498E-2</v>
      </c>
      <c r="B6">
        <v>1</v>
      </c>
      <c r="M6" s="55">
        <v>1.8181818181818101E-2</v>
      </c>
      <c r="N6">
        <v>1</v>
      </c>
      <c r="O6" s="15">
        <f t="shared" si="0"/>
        <v>0</v>
      </c>
    </row>
    <row r="7" spans="1:15" x14ac:dyDescent="0.2">
      <c r="A7" s="55">
        <v>1.8181818181818101E-2</v>
      </c>
      <c r="B7">
        <v>1</v>
      </c>
      <c r="M7" s="55">
        <v>2.0833333333333301E-2</v>
      </c>
      <c r="N7">
        <v>1</v>
      </c>
      <c r="O7" s="15">
        <f t="shared" si="0"/>
        <v>0</v>
      </c>
    </row>
    <row r="8" spans="1:15" x14ac:dyDescent="0.2">
      <c r="A8" s="55">
        <v>2.0833333333333301E-2</v>
      </c>
      <c r="B8">
        <v>1</v>
      </c>
      <c r="M8" s="55">
        <v>2.3809523809523801E-2</v>
      </c>
      <c r="N8">
        <v>1</v>
      </c>
      <c r="O8" s="15">
        <f t="shared" si="0"/>
        <v>0</v>
      </c>
    </row>
    <row r="9" spans="1:15" x14ac:dyDescent="0.2">
      <c r="A9" s="55">
        <v>2.3809523809523801E-2</v>
      </c>
      <c r="B9">
        <v>1</v>
      </c>
      <c r="M9" s="55">
        <v>2.6315789473684199E-2</v>
      </c>
      <c r="N9">
        <v>1</v>
      </c>
      <c r="O9" s="15">
        <f t="shared" si="0"/>
        <v>0</v>
      </c>
    </row>
    <row r="10" spans="1:15" x14ac:dyDescent="0.2">
      <c r="A10" s="55">
        <v>2.6315789473684199E-2</v>
      </c>
      <c r="B10">
        <v>1</v>
      </c>
      <c r="M10" s="55">
        <v>2.8571428571428501E-2</v>
      </c>
      <c r="N10">
        <v>2</v>
      </c>
      <c r="O10" s="15">
        <f t="shared" si="0"/>
        <v>0</v>
      </c>
    </row>
    <row r="11" spans="1:15" x14ac:dyDescent="0.2">
      <c r="A11" s="55">
        <v>2.8571428571428501E-2</v>
      </c>
      <c r="B11">
        <v>2</v>
      </c>
      <c r="M11" s="55">
        <v>2.94117647058823E-2</v>
      </c>
      <c r="N11">
        <v>1</v>
      </c>
      <c r="O11" s="15">
        <f t="shared" si="0"/>
        <v>0</v>
      </c>
    </row>
    <row r="12" spans="1:15" x14ac:dyDescent="0.2">
      <c r="A12" s="55">
        <v>2.94117647058823E-2</v>
      </c>
      <c r="B12">
        <v>1</v>
      </c>
      <c r="M12" s="55">
        <v>3.4883720930232502E-2</v>
      </c>
      <c r="N12">
        <v>1</v>
      </c>
      <c r="O12" s="15">
        <f t="shared" si="0"/>
        <v>0</v>
      </c>
    </row>
    <row r="13" spans="1:15" x14ac:dyDescent="0.2">
      <c r="A13" s="55">
        <v>3.4883720930232502E-2</v>
      </c>
      <c r="B13">
        <v>1</v>
      </c>
      <c r="M13" s="55">
        <v>3.8461538461538401E-2</v>
      </c>
      <c r="N13">
        <v>1</v>
      </c>
      <c r="O13" s="15">
        <f t="shared" si="0"/>
        <v>0</v>
      </c>
    </row>
    <row r="14" spans="1:15" x14ac:dyDescent="0.2">
      <c r="A14" s="55">
        <v>3.8461538461538401E-2</v>
      </c>
      <c r="B14">
        <v>1</v>
      </c>
      <c r="M14" s="55">
        <v>4.3478260869565202E-2</v>
      </c>
      <c r="N14">
        <v>1</v>
      </c>
      <c r="O14" s="15">
        <f t="shared" si="0"/>
        <v>0</v>
      </c>
    </row>
    <row r="15" spans="1:15" x14ac:dyDescent="0.2">
      <c r="A15" s="55">
        <v>4.3478260869565202E-2</v>
      </c>
      <c r="B15">
        <v>1</v>
      </c>
      <c r="M15" s="55">
        <v>4.54545454545454E-2</v>
      </c>
      <c r="N15">
        <v>3</v>
      </c>
      <c r="O15" s="15">
        <f t="shared" si="0"/>
        <v>0</v>
      </c>
    </row>
    <row r="16" spans="1:15" x14ac:dyDescent="0.2">
      <c r="A16" s="55">
        <v>4.54545454545454E-2</v>
      </c>
      <c r="B16">
        <v>3</v>
      </c>
      <c r="M16" s="55">
        <v>4.6511627906976702E-2</v>
      </c>
      <c r="N16">
        <v>1</v>
      </c>
      <c r="O16" s="15">
        <f t="shared" si="0"/>
        <v>0</v>
      </c>
    </row>
    <row r="17" spans="1:15" x14ac:dyDescent="0.2">
      <c r="A17" s="55">
        <v>4.6511627906976702E-2</v>
      </c>
      <c r="B17">
        <v>1</v>
      </c>
      <c r="M17" s="55">
        <v>4.8780487804878002E-2</v>
      </c>
      <c r="N17">
        <v>1</v>
      </c>
      <c r="O17" s="15">
        <f t="shared" si="0"/>
        <v>0</v>
      </c>
    </row>
    <row r="18" spans="1:15" x14ac:dyDescent="0.2">
      <c r="A18" s="55">
        <v>4.8780487804878002E-2</v>
      </c>
      <c r="B18">
        <v>1</v>
      </c>
      <c r="M18" s="55">
        <v>0.05</v>
      </c>
      <c r="N18">
        <v>1</v>
      </c>
      <c r="O18" s="15">
        <f t="shared" si="0"/>
        <v>0</v>
      </c>
    </row>
    <row r="19" spans="1:15" x14ac:dyDescent="0.2">
      <c r="A19" s="55">
        <v>0.05</v>
      </c>
      <c r="B19">
        <v>1</v>
      </c>
      <c r="M19" s="55">
        <v>5.7142857142857099E-2</v>
      </c>
      <c r="N19">
        <v>1</v>
      </c>
      <c r="O19" s="15">
        <f t="shared" si="0"/>
        <v>0</v>
      </c>
    </row>
    <row r="20" spans="1:15" x14ac:dyDescent="0.2">
      <c r="A20" s="55">
        <v>5.7142857142857099E-2</v>
      </c>
      <c r="B20">
        <v>1</v>
      </c>
      <c r="M20" s="55">
        <v>5.8823529411764698E-2</v>
      </c>
      <c r="N20">
        <v>1</v>
      </c>
      <c r="O20" s="15">
        <f t="shared" si="0"/>
        <v>0</v>
      </c>
    </row>
    <row r="21" spans="1:15" x14ac:dyDescent="0.2">
      <c r="A21" s="55">
        <v>5.8823529411764698E-2</v>
      </c>
      <c r="B21">
        <v>1</v>
      </c>
      <c r="F21" t="s">
        <v>233</v>
      </c>
      <c r="M21" s="55">
        <v>0.06</v>
      </c>
      <c r="N21">
        <v>1</v>
      </c>
      <c r="O21" s="15">
        <f t="shared" si="0"/>
        <v>0</v>
      </c>
    </row>
    <row r="22" spans="1:15" x14ac:dyDescent="0.2">
      <c r="A22" s="55">
        <v>0.06</v>
      </c>
      <c r="B22">
        <v>1</v>
      </c>
      <c r="F22" s="54" t="s">
        <v>216</v>
      </c>
      <c r="G22" t="s">
        <v>232</v>
      </c>
      <c r="M22" s="55">
        <v>6.4516129032257993E-2</v>
      </c>
      <c r="N22">
        <v>1</v>
      </c>
      <c r="O22" s="15">
        <f t="shared" si="0"/>
        <v>0</v>
      </c>
    </row>
    <row r="23" spans="1:15" x14ac:dyDescent="0.2">
      <c r="A23" s="55">
        <v>6.4516129032257993E-2</v>
      </c>
      <c r="B23">
        <v>1</v>
      </c>
      <c r="F23" s="55">
        <v>0</v>
      </c>
      <c r="G23">
        <v>78</v>
      </c>
      <c r="I23">
        <v>0</v>
      </c>
      <c r="J23">
        <v>52</v>
      </c>
      <c r="M23" s="55">
        <v>6.6666666666666596E-2</v>
      </c>
      <c r="N23">
        <v>1</v>
      </c>
      <c r="O23" s="15">
        <f t="shared" si="0"/>
        <v>0</v>
      </c>
    </row>
    <row r="24" spans="1:15" x14ac:dyDescent="0.2">
      <c r="A24" s="55">
        <v>6.6666666666666596E-2</v>
      </c>
      <c r="B24">
        <v>1</v>
      </c>
      <c r="F24" s="55">
        <v>0.1</v>
      </c>
      <c r="G24">
        <v>22</v>
      </c>
      <c r="I24" s="56" t="s">
        <v>234</v>
      </c>
      <c r="J24">
        <f>78-52</f>
        <v>26</v>
      </c>
      <c r="M24" s="55">
        <v>6.8965517241379296E-2</v>
      </c>
      <c r="N24">
        <v>1</v>
      </c>
      <c r="O24" s="15">
        <f t="shared" si="0"/>
        <v>0</v>
      </c>
    </row>
    <row r="25" spans="1:15" x14ac:dyDescent="0.2">
      <c r="A25" s="55">
        <v>6.8965517241379296E-2</v>
      </c>
      <c r="B25">
        <v>1</v>
      </c>
      <c r="F25" s="55">
        <v>0.2</v>
      </c>
      <c r="G25">
        <v>7</v>
      </c>
      <c r="M25" s="55">
        <v>8.9285714285714204E-2</v>
      </c>
      <c r="N25">
        <v>1</v>
      </c>
      <c r="O25" s="15">
        <f t="shared" si="0"/>
        <v>0</v>
      </c>
    </row>
    <row r="26" spans="1:15" x14ac:dyDescent="0.2">
      <c r="A26" s="55">
        <v>8.9285714285714204E-2</v>
      </c>
      <c r="B26">
        <v>1</v>
      </c>
      <c r="F26" s="55">
        <v>0.30000000000000004</v>
      </c>
      <c r="G26">
        <v>9</v>
      </c>
      <c r="M26" s="55">
        <v>9.5238095238095205E-2</v>
      </c>
      <c r="N26">
        <v>1</v>
      </c>
      <c r="O26" s="15">
        <f t="shared" si="0"/>
        <v>0</v>
      </c>
    </row>
    <row r="27" spans="1:15" x14ac:dyDescent="0.2">
      <c r="A27" s="55">
        <v>9.5238095238095205E-2</v>
      </c>
      <c r="B27">
        <v>1</v>
      </c>
      <c r="F27" s="55">
        <v>0.4</v>
      </c>
      <c r="G27">
        <v>6</v>
      </c>
      <c r="M27" s="55">
        <v>0.1</v>
      </c>
      <c r="N27">
        <v>1</v>
      </c>
      <c r="O27" s="15">
        <f t="shared" si="0"/>
        <v>0.1</v>
      </c>
    </row>
    <row r="28" spans="1:15" x14ac:dyDescent="0.2">
      <c r="A28" s="55">
        <v>0.1</v>
      </c>
      <c r="B28">
        <v>1</v>
      </c>
      <c r="F28" s="55">
        <v>0.5</v>
      </c>
      <c r="G28">
        <v>5</v>
      </c>
      <c r="M28" s="55">
        <v>0.10416666666666601</v>
      </c>
      <c r="N28">
        <v>1</v>
      </c>
      <c r="O28" s="15">
        <f t="shared" si="0"/>
        <v>0.1</v>
      </c>
    </row>
    <row r="29" spans="1:15" x14ac:dyDescent="0.2">
      <c r="A29" s="55">
        <v>0.10416666666666601</v>
      </c>
      <c r="B29">
        <v>1</v>
      </c>
      <c r="F29" s="55">
        <v>0.60000000000000009</v>
      </c>
      <c r="G29">
        <v>6</v>
      </c>
      <c r="M29" s="55">
        <v>0.108108108108108</v>
      </c>
      <c r="N29">
        <v>1</v>
      </c>
      <c r="O29" s="15">
        <f t="shared" si="0"/>
        <v>0.1</v>
      </c>
    </row>
    <row r="30" spans="1:15" x14ac:dyDescent="0.2">
      <c r="A30" s="55">
        <v>0.108108108108108</v>
      </c>
      <c r="B30">
        <v>1</v>
      </c>
      <c r="F30" s="55">
        <v>0.70000000000000007</v>
      </c>
      <c r="G30">
        <v>6</v>
      </c>
      <c r="M30" s="55">
        <v>0.11111111111111099</v>
      </c>
      <c r="N30">
        <v>3</v>
      </c>
      <c r="O30" s="15">
        <f t="shared" si="0"/>
        <v>0.1</v>
      </c>
    </row>
    <row r="31" spans="1:15" x14ac:dyDescent="0.2">
      <c r="A31" s="55">
        <v>0.11111111111111099</v>
      </c>
      <c r="B31">
        <v>3</v>
      </c>
      <c r="F31" s="55">
        <v>0.8</v>
      </c>
      <c r="G31">
        <v>7</v>
      </c>
      <c r="M31" s="55">
        <v>0.14193548387096699</v>
      </c>
      <c r="N31">
        <v>1</v>
      </c>
      <c r="O31" s="15">
        <f t="shared" si="0"/>
        <v>0.1</v>
      </c>
    </row>
    <row r="32" spans="1:15" x14ac:dyDescent="0.2">
      <c r="A32" s="55">
        <v>0.14193548387096699</v>
      </c>
      <c r="B32">
        <v>1</v>
      </c>
      <c r="F32" s="55">
        <v>0.9</v>
      </c>
      <c r="G32">
        <v>3</v>
      </c>
      <c r="M32" s="55">
        <v>0.14285714285714199</v>
      </c>
      <c r="N32">
        <v>1</v>
      </c>
      <c r="O32" s="15">
        <f t="shared" si="0"/>
        <v>0.1</v>
      </c>
    </row>
    <row r="33" spans="1:15" x14ac:dyDescent="0.2">
      <c r="A33" s="55">
        <v>0.14285714285714199</v>
      </c>
      <c r="B33">
        <v>1</v>
      </c>
      <c r="F33" s="55">
        <v>1</v>
      </c>
      <c r="G33">
        <v>2</v>
      </c>
      <c r="M33" s="55">
        <v>0.144736842105263</v>
      </c>
      <c r="N33">
        <v>1</v>
      </c>
      <c r="O33" s="15">
        <f t="shared" si="0"/>
        <v>0.1</v>
      </c>
    </row>
    <row r="34" spans="1:15" x14ac:dyDescent="0.2">
      <c r="A34" s="55">
        <v>0.144736842105263</v>
      </c>
      <c r="B34">
        <v>1</v>
      </c>
      <c r="F34" s="55" t="s">
        <v>217</v>
      </c>
      <c r="G34">
        <v>151</v>
      </c>
      <c r="M34" s="55">
        <v>0.14583333333333301</v>
      </c>
      <c r="N34">
        <v>2</v>
      </c>
      <c r="O34" s="15">
        <f t="shared" si="0"/>
        <v>0.1</v>
      </c>
    </row>
    <row r="35" spans="1:15" x14ac:dyDescent="0.2">
      <c r="A35" s="55">
        <v>0.14583333333333301</v>
      </c>
      <c r="B35">
        <v>2</v>
      </c>
      <c r="M35" s="55">
        <v>0.148148148148148</v>
      </c>
      <c r="N35">
        <v>1</v>
      </c>
      <c r="O35" s="15">
        <f t="shared" si="0"/>
        <v>0.1</v>
      </c>
    </row>
    <row r="36" spans="1:15" x14ac:dyDescent="0.2">
      <c r="A36" s="55">
        <v>0.148148148148148</v>
      </c>
      <c r="B36">
        <v>1</v>
      </c>
      <c r="M36" s="55">
        <v>0.15094339622641501</v>
      </c>
      <c r="N36">
        <v>1</v>
      </c>
      <c r="O36" s="15">
        <f t="shared" si="0"/>
        <v>0.1</v>
      </c>
    </row>
    <row r="37" spans="1:15" x14ac:dyDescent="0.2">
      <c r="A37" s="55">
        <v>0.15094339622641501</v>
      </c>
      <c r="B37">
        <v>1</v>
      </c>
      <c r="M37" s="55">
        <v>0.15217391304347799</v>
      </c>
      <c r="N37">
        <v>1</v>
      </c>
      <c r="O37" s="15">
        <f t="shared" si="0"/>
        <v>0.1</v>
      </c>
    </row>
    <row r="38" spans="1:15" x14ac:dyDescent="0.2">
      <c r="A38" s="55">
        <v>0.15217391304347799</v>
      </c>
      <c r="B38">
        <v>1</v>
      </c>
      <c r="M38" s="55">
        <v>0.15277777777777701</v>
      </c>
      <c r="N38">
        <v>1</v>
      </c>
      <c r="O38" s="15">
        <f t="shared" si="0"/>
        <v>0.1</v>
      </c>
    </row>
    <row r="39" spans="1:15" x14ac:dyDescent="0.2">
      <c r="A39" s="55">
        <v>0.15277777777777701</v>
      </c>
      <c r="B39">
        <v>1</v>
      </c>
      <c r="M39" s="55">
        <v>0.15625</v>
      </c>
      <c r="N39">
        <v>1</v>
      </c>
      <c r="O39" s="15">
        <f t="shared" si="0"/>
        <v>0.1</v>
      </c>
    </row>
    <row r="40" spans="1:15" x14ac:dyDescent="0.2">
      <c r="A40" s="55">
        <v>0.15625</v>
      </c>
      <c r="B40">
        <v>1</v>
      </c>
      <c r="M40" s="55">
        <v>0.160714285714285</v>
      </c>
      <c r="N40">
        <v>1</v>
      </c>
      <c r="O40" s="15">
        <f t="shared" si="0"/>
        <v>0.1</v>
      </c>
    </row>
    <row r="41" spans="1:15" x14ac:dyDescent="0.2">
      <c r="A41" s="55">
        <v>0.160714285714285</v>
      </c>
      <c r="B41">
        <v>1</v>
      </c>
      <c r="M41" s="55">
        <v>0.169811320754716</v>
      </c>
      <c r="N41">
        <v>1</v>
      </c>
      <c r="O41" s="15">
        <f t="shared" si="0"/>
        <v>0.1</v>
      </c>
    </row>
    <row r="42" spans="1:15" x14ac:dyDescent="0.2">
      <c r="A42" s="55">
        <v>0.169811320754716</v>
      </c>
      <c r="B42">
        <v>1</v>
      </c>
      <c r="M42" s="55">
        <v>0.17894736842105199</v>
      </c>
      <c r="N42">
        <v>1</v>
      </c>
      <c r="O42" s="15">
        <f t="shared" si="0"/>
        <v>0.1</v>
      </c>
    </row>
    <row r="43" spans="1:15" x14ac:dyDescent="0.2">
      <c r="A43" s="55">
        <v>0.17894736842105199</v>
      </c>
      <c r="B43">
        <v>1</v>
      </c>
      <c r="M43" s="55">
        <v>0.18181818181818099</v>
      </c>
      <c r="N43">
        <v>1</v>
      </c>
      <c r="O43" s="15">
        <f t="shared" si="0"/>
        <v>0.1</v>
      </c>
    </row>
    <row r="44" spans="1:15" x14ac:dyDescent="0.2">
      <c r="A44" s="55">
        <v>0.18181818181818099</v>
      </c>
      <c r="B44">
        <v>1</v>
      </c>
      <c r="M44" s="55">
        <v>0.1875</v>
      </c>
      <c r="N44">
        <v>1</v>
      </c>
      <c r="O44" s="15">
        <f t="shared" si="0"/>
        <v>0.1</v>
      </c>
    </row>
    <row r="45" spans="1:15" x14ac:dyDescent="0.2">
      <c r="A45" s="55">
        <v>0.1875</v>
      </c>
      <c r="B45">
        <v>1</v>
      </c>
      <c r="M45" s="55">
        <v>0.19230769230769201</v>
      </c>
      <c r="N45">
        <v>1</v>
      </c>
      <c r="O45" s="15">
        <f t="shared" si="0"/>
        <v>0.1</v>
      </c>
    </row>
    <row r="46" spans="1:15" x14ac:dyDescent="0.2">
      <c r="A46" s="55">
        <v>0.19230769230769201</v>
      </c>
      <c r="B46">
        <v>1</v>
      </c>
      <c r="M46" s="55">
        <v>0.2</v>
      </c>
      <c r="N46">
        <v>1</v>
      </c>
      <c r="O46" s="15">
        <f t="shared" si="0"/>
        <v>0.2</v>
      </c>
    </row>
    <row r="47" spans="1:15" x14ac:dyDescent="0.2">
      <c r="A47" s="55">
        <v>0.2</v>
      </c>
      <c r="B47">
        <v>1</v>
      </c>
      <c r="M47" s="55">
        <v>0.22448979591836701</v>
      </c>
      <c r="N47">
        <v>1</v>
      </c>
      <c r="O47" s="15">
        <f t="shared" si="0"/>
        <v>0.2</v>
      </c>
    </row>
    <row r="48" spans="1:15" x14ac:dyDescent="0.2">
      <c r="A48" s="55">
        <v>0.22448979591836701</v>
      </c>
      <c r="B48">
        <v>1</v>
      </c>
      <c r="M48" s="55">
        <v>0.24</v>
      </c>
      <c r="N48">
        <v>2</v>
      </c>
      <c r="O48" s="15">
        <f t="shared" si="0"/>
        <v>0.2</v>
      </c>
    </row>
    <row r="49" spans="1:15" x14ac:dyDescent="0.2">
      <c r="A49" s="55">
        <v>0.24</v>
      </c>
      <c r="B49">
        <v>2</v>
      </c>
      <c r="M49" s="55">
        <v>0.25454545454545402</v>
      </c>
      <c r="N49">
        <v>1</v>
      </c>
      <c r="O49" s="15">
        <f t="shared" si="0"/>
        <v>0.2</v>
      </c>
    </row>
    <row r="50" spans="1:15" x14ac:dyDescent="0.2">
      <c r="A50" s="55">
        <v>0.25454545454545402</v>
      </c>
      <c r="B50">
        <v>1</v>
      </c>
      <c r="M50" s="55">
        <v>0.27777777777777701</v>
      </c>
      <c r="N50">
        <v>1</v>
      </c>
      <c r="O50" s="15">
        <f t="shared" si="0"/>
        <v>0.2</v>
      </c>
    </row>
    <row r="51" spans="1:15" x14ac:dyDescent="0.2">
      <c r="A51" s="55">
        <v>0.27777777777777701</v>
      </c>
      <c r="B51">
        <v>1</v>
      </c>
      <c r="M51" s="55">
        <v>0.29921259842519599</v>
      </c>
      <c r="N51">
        <v>1</v>
      </c>
      <c r="O51" s="15">
        <f t="shared" si="0"/>
        <v>0.2</v>
      </c>
    </row>
    <row r="52" spans="1:15" x14ac:dyDescent="0.2">
      <c r="A52" s="55">
        <v>0.29921259842519599</v>
      </c>
      <c r="B52">
        <v>1</v>
      </c>
      <c r="M52" s="55">
        <v>0.30851063829787201</v>
      </c>
      <c r="N52">
        <v>1</v>
      </c>
      <c r="O52" s="15">
        <f t="shared" si="0"/>
        <v>0.30000000000000004</v>
      </c>
    </row>
    <row r="53" spans="1:15" x14ac:dyDescent="0.2">
      <c r="A53" s="55">
        <v>0.30851063829787201</v>
      </c>
      <c r="B53">
        <v>1</v>
      </c>
      <c r="M53" s="55">
        <v>0.31578947368421001</v>
      </c>
      <c r="N53">
        <v>1</v>
      </c>
      <c r="O53" s="15">
        <f t="shared" si="0"/>
        <v>0.30000000000000004</v>
      </c>
    </row>
    <row r="54" spans="1:15" x14ac:dyDescent="0.2">
      <c r="A54" s="55">
        <v>0.31578947368421001</v>
      </c>
      <c r="B54">
        <v>1</v>
      </c>
      <c r="M54" s="55">
        <v>0.31707317073170699</v>
      </c>
      <c r="N54">
        <v>1</v>
      </c>
      <c r="O54" s="15">
        <f t="shared" si="0"/>
        <v>0.30000000000000004</v>
      </c>
    </row>
    <row r="55" spans="1:15" x14ac:dyDescent="0.2">
      <c r="A55" s="55">
        <v>0.31707317073170699</v>
      </c>
      <c r="B55">
        <v>1</v>
      </c>
      <c r="M55" s="55">
        <v>0.32653061224489699</v>
      </c>
      <c r="N55">
        <v>1</v>
      </c>
      <c r="O55" s="15">
        <f t="shared" si="0"/>
        <v>0.30000000000000004</v>
      </c>
    </row>
    <row r="56" spans="1:15" x14ac:dyDescent="0.2">
      <c r="A56" s="55">
        <v>0.32653061224489699</v>
      </c>
      <c r="B56">
        <v>1</v>
      </c>
      <c r="M56" s="55">
        <v>0.33333333333333298</v>
      </c>
      <c r="N56">
        <v>1</v>
      </c>
      <c r="O56" s="15">
        <f t="shared" si="0"/>
        <v>0.30000000000000004</v>
      </c>
    </row>
    <row r="57" spans="1:15" x14ac:dyDescent="0.2">
      <c r="A57" s="55">
        <v>0.33333333333333298</v>
      </c>
      <c r="B57">
        <v>1</v>
      </c>
      <c r="M57" s="55">
        <v>0.34328358208955201</v>
      </c>
      <c r="N57">
        <v>1</v>
      </c>
      <c r="O57" s="15">
        <f t="shared" si="0"/>
        <v>0.30000000000000004</v>
      </c>
    </row>
    <row r="58" spans="1:15" x14ac:dyDescent="0.2">
      <c r="A58" s="55">
        <v>0.34328358208955201</v>
      </c>
      <c r="B58">
        <v>1</v>
      </c>
      <c r="M58" s="55">
        <v>0.38</v>
      </c>
      <c r="N58">
        <v>1</v>
      </c>
      <c r="O58" s="15">
        <f t="shared" si="0"/>
        <v>0.30000000000000004</v>
      </c>
    </row>
    <row r="59" spans="1:15" x14ac:dyDescent="0.2">
      <c r="A59" s="55">
        <v>0.38</v>
      </c>
      <c r="B59">
        <v>1</v>
      </c>
      <c r="M59" s="55">
        <v>0.38793103448275801</v>
      </c>
      <c r="N59">
        <v>1</v>
      </c>
      <c r="O59" s="15">
        <f t="shared" si="0"/>
        <v>0.30000000000000004</v>
      </c>
    </row>
    <row r="60" spans="1:15" x14ac:dyDescent="0.2">
      <c r="A60" s="55">
        <v>0.38793103448275801</v>
      </c>
      <c r="B60">
        <v>1</v>
      </c>
      <c r="M60" s="55">
        <v>0.39743589743589702</v>
      </c>
      <c r="N60">
        <v>1</v>
      </c>
      <c r="O60" s="15">
        <f t="shared" si="0"/>
        <v>0.30000000000000004</v>
      </c>
    </row>
    <row r="61" spans="1:15" x14ac:dyDescent="0.2">
      <c r="A61" s="55">
        <v>0.39743589743589702</v>
      </c>
      <c r="B61">
        <v>1</v>
      </c>
      <c r="M61" s="55">
        <v>0.42105263157894701</v>
      </c>
      <c r="N61">
        <v>1</v>
      </c>
      <c r="O61" s="15">
        <f t="shared" si="0"/>
        <v>0.4</v>
      </c>
    </row>
    <row r="62" spans="1:15" x14ac:dyDescent="0.2">
      <c r="A62" s="55">
        <v>0.42105263157894701</v>
      </c>
      <c r="B62">
        <v>1</v>
      </c>
      <c r="M62" s="55">
        <v>0.4375</v>
      </c>
      <c r="N62">
        <v>2</v>
      </c>
      <c r="O62" s="15">
        <f t="shared" si="0"/>
        <v>0.4</v>
      </c>
    </row>
    <row r="63" spans="1:15" x14ac:dyDescent="0.2">
      <c r="A63" s="55">
        <v>0.4375</v>
      </c>
      <c r="B63">
        <v>2</v>
      </c>
      <c r="M63" s="55">
        <v>0.44444444444444398</v>
      </c>
      <c r="N63">
        <v>1</v>
      </c>
      <c r="O63" s="15">
        <f t="shared" si="0"/>
        <v>0.4</v>
      </c>
    </row>
    <row r="64" spans="1:15" x14ac:dyDescent="0.2">
      <c r="A64" s="55">
        <v>0.44444444444444398</v>
      </c>
      <c r="B64">
        <v>1</v>
      </c>
      <c r="M64" s="55">
        <v>0.483870967741935</v>
      </c>
      <c r="N64">
        <v>1</v>
      </c>
      <c r="O64" s="15">
        <f t="shared" si="0"/>
        <v>0.4</v>
      </c>
    </row>
    <row r="65" spans="1:15" x14ac:dyDescent="0.2">
      <c r="A65" s="55">
        <v>0.483870967741935</v>
      </c>
      <c r="B65">
        <v>1</v>
      </c>
      <c r="M65" s="55">
        <v>0.48739495798319299</v>
      </c>
      <c r="N65">
        <v>1</v>
      </c>
      <c r="O65" s="15">
        <f t="shared" si="0"/>
        <v>0.4</v>
      </c>
    </row>
    <row r="66" spans="1:15" x14ac:dyDescent="0.2">
      <c r="A66" s="55">
        <v>0.48739495798319299</v>
      </c>
      <c r="B66">
        <v>1</v>
      </c>
      <c r="M66" s="55">
        <v>0.5</v>
      </c>
      <c r="N66">
        <v>3</v>
      </c>
      <c r="O66" s="15">
        <f t="shared" si="0"/>
        <v>0.5</v>
      </c>
    </row>
    <row r="67" spans="1:15" x14ac:dyDescent="0.2">
      <c r="A67" s="55">
        <v>0.5</v>
      </c>
      <c r="B67">
        <v>3</v>
      </c>
      <c r="M67" s="55">
        <v>0.52702702702702697</v>
      </c>
      <c r="N67">
        <v>1</v>
      </c>
      <c r="O67" s="15">
        <f t="shared" si="0"/>
        <v>0.5</v>
      </c>
    </row>
    <row r="68" spans="1:15" x14ac:dyDescent="0.2">
      <c r="A68" s="55">
        <v>0.52702702702702697</v>
      </c>
      <c r="B68">
        <v>1</v>
      </c>
      <c r="M68" s="55">
        <v>0.54761904761904701</v>
      </c>
      <c r="N68">
        <v>1</v>
      </c>
      <c r="O68" s="15">
        <f t="shared" ref="O68:O90" si="1">INT(M68/0.1)*0.1</f>
        <v>0.5</v>
      </c>
    </row>
    <row r="69" spans="1:15" x14ac:dyDescent="0.2">
      <c r="A69" s="55">
        <v>0.54761904761904701</v>
      </c>
      <c r="B69">
        <v>1</v>
      </c>
      <c r="M69" s="55">
        <v>0.60714285714285698</v>
      </c>
      <c r="N69">
        <v>1</v>
      </c>
      <c r="O69" s="15">
        <f t="shared" si="1"/>
        <v>0.60000000000000009</v>
      </c>
    </row>
    <row r="70" spans="1:15" x14ac:dyDescent="0.2">
      <c r="A70" s="55">
        <v>0.60714285714285698</v>
      </c>
      <c r="B70">
        <v>1</v>
      </c>
      <c r="M70" s="55">
        <v>0.62264150943396201</v>
      </c>
      <c r="N70">
        <v>1</v>
      </c>
      <c r="O70" s="15">
        <f t="shared" si="1"/>
        <v>0.60000000000000009</v>
      </c>
    </row>
    <row r="71" spans="1:15" x14ac:dyDescent="0.2">
      <c r="A71" s="55">
        <v>0.62264150943396201</v>
      </c>
      <c r="B71">
        <v>1</v>
      </c>
      <c r="M71" s="55">
        <v>0.625</v>
      </c>
      <c r="N71">
        <v>1</v>
      </c>
      <c r="O71" s="15">
        <f t="shared" si="1"/>
        <v>0.60000000000000009</v>
      </c>
    </row>
    <row r="72" spans="1:15" x14ac:dyDescent="0.2">
      <c r="A72" s="55">
        <v>0.625</v>
      </c>
      <c r="B72">
        <v>1</v>
      </c>
      <c r="M72" s="55">
        <v>0.62903225806451601</v>
      </c>
      <c r="N72">
        <v>1</v>
      </c>
      <c r="O72" s="15">
        <f t="shared" si="1"/>
        <v>0.60000000000000009</v>
      </c>
    </row>
    <row r="73" spans="1:15" x14ac:dyDescent="0.2">
      <c r="A73" s="55">
        <v>0.62903225806451601</v>
      </c>
      <c r="B73">
        <v>1</v>
      </c>
      <c r="M73" s="55">
        <v>0.63333333333333297</v>
      </c>
      <c r="N73">
        <v>1</v>
      </c>
      <c r="O73" s="15">
        <f t="shared" si="1"/>
        <v>0.60000000000000009</v>
      </c>
    </row>
    <row r="74" spans="1:15" x14ac:dyDescent="0.2">
      <c r="A74" s="55">
        <v>0.63333333333333297</v>
      </c>
      <c r="B74">
        <v>1</v>
      </c>
      <c r="M74" s="55">
        <v>0.66666666666666596</v>
      </c>
      <c r="N74">
        <v>1</v>
      </c>
      <c r="O74" s="15">
        <f t="shared" si="1"/>
        <v>0.60000000000000009</v>
      </c>
    </row>
    <row r="75" spans="1:15" x14ac:dyDescent="0.2">
      <c r="A75" s="55">
        <v>0.66666666666666596</v>
      </c>
      <c r="B75">
        <v>1</v>
      </c>
      <c r="M75" s="55">
        <v>0.70967741935483797</v>
      </c>
      <c r="N75">
        <v>1</v>
      </c>
      <c r="O75" s="15">
        <f t="shared" si="1"/>
        <v>0.70000000000000007</v>
      </c>
    </row>
    <row r="76" spans="1:15" x14ac:dyDescent="0.2">
      <c r="A76" s="55">
        <v>0.70967741935483797</v>
      </c>
      <c r="B76">
        <v>1</v>
      </c>
      <c r="M76" s="55">
        <v>0.71428571428571397</v>
      </c>
      <c r="N76">
        <v>1</v>
      </c>
      <c r="O76" s="15">
        <f t="shared" si="1"/>
        <v>0.70000000000000007</v>
      </c>
    </row>
    <row r="77" spans="1:15" x14ac:dyDescent="0.2">
      <c r="A77" s="55">
        <v>0.71428571428571397</v>
      </c>
      <c r="B77">
        <v>1</v>
      </c>
      <c r="M77" s="55">
        <v>0.734375</v>
      </c>
      <c r="N77">
        <v>1</v>
      </c>
      <c r="O77" s="15">
        <f t="shared" si="1"/>
        <v>0.70000000000000007</v>
      </c>
    </row>
    <row r="78" spans="1:15" x14ac:dyDescent="0.2">
      <c r="A78" s="55">
        <v>0.734375</v>
      </c>
      <c r="B78">
        <v>1</v>
      </c>
      <c r="M78" s="55">
        <v>0.74</v>
      </c>
      <c r="N78">
        <v>1</v>
      </c>
      <c r="O78" s="15">
        <f t="shared" si="1"/>
        <v>0.70000000000000007</v>
      </c>
    </row>
    <row r="79" spans="1:15" x14ac:dyDescent="0.2">
      <c r="A79" s="55">
        <v>0.74</v>
      </c>
      <c r="B79">
        <v>1</v>
      </c>
      <c r="M79" s="55">
        <v>0.74814814814814801</v>
      </c>
      <c r="N79">
        <v>1</v>
      </c>
      <c r="O79" s="15">
        <f t="shared" si="1"/>
        <v>0.70000000000000007</v>
      </c>
    </row>
    <row r="80" spans="1:15" x14ac:dyDescent="0.2">
      <c r="A80" s="55">
        <v>0.74814814814814801</v>
      </c>
      <c r="B80">
        <v>1</v>
      </c>
      <c r="M80" s="55">
        <v>0.76744186046511598</v>
      </c>
      <c r="N80">
        <v>1</v>
      </c>
      <c r="O80" s="15">
        <f t="shared" si="1"/>
        <v>0.70000000000000007</v>
      </c>
    </row>
    <row r="81" spans="1:15" x14ac:dyDescent="0.2">
      <c r="A81" s="55">
        <v>0.76744186046511598</v>
      </c>
      <c r="B81">
        <v>1</v>
      </c>
      <c r="M81" s="55">
        <v>0.80327868852458995</v>
      </c>
      <c r="N81">
        <v>1</v>
      </c>
      <c r="O81" s="15">
        <f t="shared" si="1"/>
        <v>0.8</v>
      </c>
    </row>
    <row r="82" spans="1:15" x14ac:dyDescent="0.2">
      <c r="A82" s="55">
        <v>0.80327868852458995</v>
      </c>
      <c r="B82">
        <v>1</v>
      </c>
      <c r="M82" s="55">
        <v>0.80434782608695599</v>
      </c>
      <c r="N82">
        <v>1</v>
      </c>
      <c r="O82" s="15">
        <f t="shared" si="1"/>
        <v>0.8</v>
      </c>
    </row>
    <row r="83" spans="1:15" x14ac:dyDescent="0.2">
      <c r="A83" s="55">
        <v>0.80434782608695599</v>
      </c>
      <c r="B83">
        <v>1</v>
      </c>
      <c r="M83" s="55">
        <v>0.86</v>
      </c>
      <c r="N83">
        <v>1</v>
      </c>
      <c r="O83" s="15">
        <f t="shared" si="1"/>
        <v>0.8</v>
      </c>
    </row>
    <row r="84" spans="1:15" x14ac:dyDescent="0.2">
      <c r="A84" s="55">
        <v>0.86</v>
      </c>
      <c r="B84">
        <v>1</v>
      </c>
      <c r="M84" s="55">
        <v>0.86746987951807197</v>
      </c>
      <c r="N84">
        <v>2</v>
      </c>
      <c r="O84" s="15">
        <f t="shared" si="1"/>
        <v>0.8</v>
      </c>
    </row>
    <row r="85" spans="1:15" x14ac:dyDescent="0.2">
      <c r="A85" s="55">
        <v>0.86746987951807197</v>
      </c>
      <c r="B85">
        <v>2</v>
      </c>
      <c r="M85" s="55">
        <v>0.87878787878787801</v>
      </c>
      <c r="N85">
        <v>1</v>
      </c>
      <c r="O85" s="15">
        <f t="shared" si="1"/>
        <v>0.8</v>
      </c>
    </row>
    <row r="86" spans="1:15" x14ac:dyDescent="0.2">
      <c r="A86" s="55">
        <v>0.87878787878787801</v>
      </c>
      <c r="B86">
        <v>1</v>
      </c>
      <c r="M86" s="55">
        <v>0.89285714285714202</v>
      </c>
      <c r="N86">
        <v>1</v>
      </c>
      <c r="O86" s="15">
        <f t="shared" si="1"/>
        <v>0.8</v>
      </c>
    </row>
    <row r="87" spans="1:15" x14ac:dyDescent="0.2">
      <c r="A87" s="55">
        <v>0.89285714285714202</v>
      </c>
      <c r="B87">
        <v>1</v>
      </c>
      <c r="M87" s="55">
        <v>0.91414141414141403</v>
      </c>
      <c r="N87">
        <v>1</v>
      </c>
      <c r="O87" s="15">
        <f t="shared" si="1"/>
        <v>0.9</v>
      </c>
    </row>
    <row r="88" spans="1:15" x14ac:dyDescent="0.2">
      <c r="A88" s="55">
        <v>0.91414141414141403</v>
      </c>
      <c r="B88">
        <v>1</v>
      </c>
      <c r="M88" s="55">
        <v>0.92500000000000004</v>
      </c>
      <c r="N88">
        <v>1</v>
      </c>
      <c r="O88" s="15">
        <f t="shared" si="1"/>
        <v>0.9</v>
      </c>
    </row>
    <row r="89" spans="1:15" x14ac:dyDescent="0.2">
      <c r="A89" s="55">
        <v>0.92500000000000004</v>
      </c>
      <c r="B89">
        <v>1</v>
      </c>
      <c r="M89" s="55">
        <v>0.95652173913043403</v>
      </c>
      <c r="N89">
        <v>1</v>
      </c>
      <c r="O89" s="15">
        <f t="shared" si="1"/>
        <v>0.9</v>
      </c>
    </row>
    <row r="90" spans="1:15" x14ac:dyDescent="0.2">
      <c r="A90" s="55">
        <v>0.95652173913043403</v>
      </c>
      <c r="B90">
        <v>1</v>
      </c>
      <c r="M90" s="55">
        <v>1</v>
      </c>
      <c r="N90">
        <v>2</v>
      </c>
      <c r="O90" s="15">
        <f t="shared" si="1"/>
        <v>1</v>
      </c>
    </row>
    <row r="91" spans="1:15" x14ac:dyDescent="0.2">
      <c r="A91" s="55">
        <v>1</v>
      </c>
      <c r="B91">
        <v>2</v>
      </c>
    </row>
    <row r="92" spans="1:15" x14ac:dyDescent="0.2">
      <c r="A92" s="55" t="s">
        <v>217</v>
      </c>
      <c r="B92">
        <v>151</v>
      </c>
    </row>
  </sheetData>
  <pageMargins left="0.7" right="0.7" top="0.75" bottom="0.75" header="0.3" footer="0.3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92500-195D-4D73-B743-C65C3E78D21F}">
  <dimension ref="A3:M14"/>
  <sheetViews>
    <sheetView workbookViewId="0">
      <selection activeCell="K24" sqref="K24"/>
    </sheetView>
  </sheetViews>
  <sheetFormatPr defaultRowHeight="12.75" x14ac:dyDescent="0.2"/>
  <cols>
    <col min="1" max="1" width="12" bestFit="1" customWidth="1"/>
    <col min="2" max="2" width="31.42578125" bestFit="1" customWidth="1"/>
  </cols>
  <sheetData>
    <row r="3" spans="1:13" x14ac:dyDescent="0.2">
      <c r="A3" s="54" t="s">
        <v>216</v>
      </c>
      <c r="B3" t="s">
        <v>256</v>
      </c>
    </row>
    <row r="4" spans="1:13" x14ac:dyDescent="0.2">
      <c r="A4" s="55" t="s">
        <v>219</v>
      </c>
      <c r="B4">
        <v>6</v>
      </c>
    </row>
    <row r="5" spans="1:13" x14ac:dyDescent="0.2">
      <c r="A5" s="55" t="s">
        <v>220</v>
      </c>
      <c r="B5">
        <v>4</v>
      </c>
    </row>
    <row r="6" spans="1:13" x14ac:dyDescent="0.2">
      <c r="A6" s="55" t="s">
        <v>221</v>
      </c>
      <c r="B6">
        <v>9</v>
      </c>
    </row>
    <row r="7" spans="1:13" x14ac:dyDescent="0.2">
      <c r="A7" s="55" t="s">
        <v>222</v>
      </c>
      <c r="B7">
        <v>12</v>
      </c>
    </row>
    <row r="8" spans="1:13" x14ac:dyDescent="0.2">
      <c r="A8" s="55" t="s">
        <v>223</v>
      </c>
      <c r="B8">
        <v>9</v>
      </c>
    </row>
    <row r="9" spans="1:13" x14ac:dyDescent="0.2">
      <c r="A9" s="55" t="s">
        <v>224</v>
      </c>
      <c r="B9">
        <v>10</v>
      </c>
    </row>
    <row r="10" spans="1:13" x14ac:dyDescent="0.2">
      <c r="A10" s="55" t="s">
        <v>225</v>
      </c>
      <c r="B10">
        <v>13</v>
      </c>
      <c r="L10">
        <v>39</v>
      </c>
      <c r="M10" t="s">
        <v>257</v>
      </c>
    </row>
    <row r="11" spans="1:13" x14ac:dyDescent="0.2">
      <c r="A11" s="55" t="s">
        <v>226</v>
      </c>
      <c r="B11">
        <v>16</v>
      </c>
    </row>
    <row r="12" spans="1:13" x14ac:dyDescent="0.2">
      <c r="A12" s="55" t="s">
        <v>227</v>
      </c>
      <c r="B12">
        <v>10</v>
      </c>
    </row>
    <row r="13" spans="1:13" x14ac:dyDescent="0.2">
      <c r="A13" s="55" t="s">
        <v>228</v>
      </c>
      <c r="B13">
        <v>62</v>
      </c>
    </row>
    <row r="14" spans="1:13" x14ac:dyDescent="0.2">
      <c r="A14" s="55" t="s">
        <v>217</v>
      </c>
      <c r="B14">
        <v>151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5507B-89E9-49A0-8B7F-C9C06CA6486A}">
  <dimension ref="A1:J26"/>
  <sheetViews>
    <sheetView workbookViewId="0">
      <selection activeCell="D32" sqref="D32"/>
    </sheetView>
  </sheetViews>
  <sheetFormatPr defaultRowHeight="12.75" x14ac:dyDescent="0.2"/>
  <cols>
    <col min="1" max="1" width="12" bestFit="1" customWidth="1"/>
    <col min="2" max="2" width="27.85546875" bestFit="1" customWidth="1"/>
  </cols>
  <sheetData>
    <row r="1" spans="1:2" x14ac:dyDescent="0.2">
      <c r="A1" t="s">
        <v>235</v>
      </c>
    </row>
    <row r="3" spans="1:2" x14ac:dyDescent="0.2">
      <c r="A3" s="54" t="s">
        <v>216</v>
      </c>
      <c r="B3" t="s">
        <v>218</v>
      </c>
    </row>
    <row r="4" spans="1:2" x14ac:dyDescent="0.2">
      <c r="A4" s="55" t="s">
        <v>219</v>
      </c>
      <c r="B4">
        <v>42</v>
      </c>
    </row>
    <row r="5" spans="1:2" x14ac:dyDescent="0.2">
      <c r="A5" s="55" t="s">
        <v>220</v>
      </c>
      <c r="B5">
        <v>17</v>
      </c>
    </row>
    <row r="6" spans="1:2" x14ac:dyDescent="0.2">
      <c r="A6" s="55" t="s">
        <v>221</v>
      </c>
      <c r="B6">
        <v>8</v>
      </c>
    </row>
    <row r="7" spans="1:2" x14ac:dyDescent="0.2">
      <c r="A7" s="55" t="s">
        <v>222</v>
      </c>
      <c r="B7">
        <v>8</v>
      </c>
    </row>
    <row r="8" spans="1:2" x14ac:dyDescent="0.2">
      <c r="A8" s="55" t="s">
        <v>223</v>
      </c>
      <c r="B8">
        <v>9</v>
      </c>
    </row>
    <row r="9" spans="1:2" x14ac:dyDescent="0.2">
      <c r="A9" s="55" t="s">
        <v>224</v>
      </c>
      <c r="B9">
        <v>11</v>
      </c>
    </row>
    <row r="10" spans="1:2" x14ac:dyDescent="0.2">
      <c r="A10" s="55" t="s">
        <v>225</v>
      </c>
      <c r="B10">
        <v>7</v>
      </c>
    </row>
    <row r="11" spans="1:2" x14ac:dyDescent="0.2">
      <c r="A11" s="55" t="s">
        <v>226</v>
      </c>
      <c r="B11">
        <v>17</v>
      </c>
    </row>
    <row r="12" spans="1:2" x14ac:dyDescent="0.2">
      <c r="A12" s="55" t="s">
        <v>227</v>
      </c>
      <c r="B12">
        <v>16</v>
      </c>
    </row>
    <row r="13" spans="1:2" x14ac:dyDescent="0.2">
      <c r="A13" s="55" t="s">
        <v>228</v>
      </c>
      <c r="B13">
        <v>16</v>
      </c>
    </row>
    <row r="14" spans="1:2" x14ac:dyDescent="0.2">
      <c r="A14" s="55" t="s">
        <v>217</v>
      </c>
      <c r="B14">
        <v>151</v>
      </c>
    </row>
    <row r="20" spans="1:10" x14ac:dyDescent="0.2">
      <c r="A20">
        <f>B20/151</f>
        <v>0.39072847682119205</v>
      </c>
      <c r="B20">
        <v>59</v>
      </c>
    </row>
    <row r="21" spans="1:10" x14ac:dyDescent="0.2">
      <c r="A21">
        <f t="shared" ref="A21:A23" si="0">B21/151</f>
        <v>0.28476821192052981</v>
      </c>
      <c r="B21">
        <f>SUM(B6:B10)</f>
        <v>43</v>
      </c>
    </row>
    <row r="22" spans="1:10" x14ac:dyDescent="0.2">
      <c r="A22">
        <f t="shared" si="0"/>
        <v>0.32450331125827814</v>
      </c>
      <c r="B22">
        <v>49</v>
      </c>
    </row>
    <row r="23" spans="1:10" x14ac:dyDescent="0.2">
      <c r="A23">
        <f t="shared" si="0"/>
        <v>1</v>
      </c>
      <c r="B23">
        <f>SUM(B20:B22)</f>
        <v>151</v>
      </c>
    </row>
    <row r="25" spans="1:10" x14ac:dyDescent="0.2">
      <c r="I25">
        <v>0</v>
      </c>
      <c r="J25">
        <v>23</v>
      </c>
    </row>
    <row r="26" spans="1:10" x14ac:dyDescent="0.2">
      <c r="I26" t="s">
        <v>234</v>
      </c>
      <c r="J26">
        <v>19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DA875-88B1-47E2-BA31-F5072AA3977E}">
  <dimension ref="A3:F87"/>
  <sheetViews>
    <sheetView workbookViewId="0">
      <selection activeCell="H30" sqref="H30"/>
    </sheetView>
  </sheetViews>
  <sheetFormatPr defaultRowHeight="12.75" x14ac:dyDescent="0.2"/>
  <cols>
    <col min="1" max="1" width="12" bestFit="1" customWidth="1"/>
    <col min="2" max="2" width="34.7109375" bestFit="1" customWidth="1"/>
  </cols>
  <sheetData>
    <row r="3" spans="1:6" x14ac:dyDescent="0.2">
      <c r="A3" s="54" t="s">
        <v>216</v>
      </c>
      <c r="B3" t="s">
        <v>236</v>
      </c>
      <c r="E3" t="s">
        <v>5</v>
      </c>
      <c r="F3" t="s">
        <v>247</v>
      </c>
    </row>
    <row r="4" spans="1:6" x14ac:dyDescent="0.2">
      <c r="A4" s="55">
        <v>0</v>
      </c>
      <c r="B4">
        <v>62</v>
      </c>
      <c r="E4" s="56">
        <v>0</v>
      </c>
      <c r="F4">
        <v>62</v>
      </c>
    </row>
    <row r="5" spans="1:6" x14ac:dyDescent="0.2">
      <c r="A5" s="55">
        <v>9.4339622641509396E-3</v>
      </c>
      <c r="B5">
        <v>1</v>
      </c>
      <c r="E5" s="59" t="s">
        <v>237</v>
      </c>
      <c r="F5">
        <f>88-62</f>
        <v>26</v>
      </c>
    </row>
    <row r="6" spans="1:6" x14ac:dyDescent="0.2">
      <c r="A6" s="55">
        <v>1.8867924528301799E-2</v>
      </c>
      <c r="B6">
        <v>1</v>
      </c>
      <c r="E6" s="59" t="s">
        <v>238</v>
      </c>
      <c r="F6">
        <v>14</v>
      </c>
    </row>
    <row r="7" spans="1:6" x14ac:dyDescent="0.2">
      <c r="A7" s="55">
        <v>2.0833333333333301E-2</v>
      </c>
      <c r="B7">
        <v>2</v>
      </c>
      <c r="E7" s="59" t="s">
        <v>239</v>
      </c>
      <c r="F7">
        <v>8</v>
      </c>
    </row>
    <row r="8" spans="1:6" x14ac:dyDescent="0.2">
      <c r="A8" s="55">
        <v>2.1739130434782601E-2</v>
      </c>
      <c r="B8">
        <v>1</v>
      </c>
      <c r="E8" s="59" t="s">
        <v>240</v>
      </c>
      <c r="F8">
        <v>9</v>
      </c>
    </row>
    <row r="9" spans="1:6" x14ac:dyDescent="0.2">
      <c r="A9" s="55">
        <v>2.27272727272727E-2</v>
      </c>
      <c r="B9">
        <v>1</v>
      </c>
      <c r="E9" s="59" t="s">
        <v>241</v>
      </c>
      <c r="F9">
        <v>7</v>
      </c>
    </row>
    <row r="10" spans="1:6" x14ac:dyDescent="0.2">
      <c r="A10" s="55">
        <v>2.3809523809523801E-2</v>
      </c>
      <c r="B10">
        <v>1</v>
      </c>
      <c r="E10" s="59" t="s">
        <v>242</v>
      </c>
      <c r="F10">
        <v>5</v>
      </c>
    </row>
    <row r="11" spans="1:6" x14ac:dyDescent="0.2">
      <c r="A11" s="55">
        <v>2.4999999999999901E-2</v>
      </c>
      <c r="B11">
        <v>1</v>
      </c>
      <c r="E11" s="59" t="s">
        <v>243</v>
      </c>
      <c r="F11">
        <v>2</v>
      </c>
    </row>
    <row r="12" spans="1:6" x14ac:dyDescent="0.2">
      <c r="A12" s="55">
        <v>2.5000000000000001E-2</v>
      </c>
      <c r="B12">
        <v>1</v>
      </c>
      <c r="E12" s="59" t="s">
        <v>244</v>
      </c>
      <c r="F12">
        <v>9</v>
      </c>
    </row>
    <row r="13" spans="1:6" x14ac:dyDescent="0.2">
      <c r="A13" s="55">
        <v>2.77777777777777E-2</v>
      </c>
      <c r="B13">
        <v>1</v>
      </c>
      <c r="E13" s="59" t="s">
        <v>245</v>
      </c>
      <c r="F13">
        <v>2</v>
      </c>
    </row>
    <row r="14" spans="1:6" x14ac:dyDescent="0.2">
      <c r="A14" s="55">
        <v>3.5714285714285698E-2</v>
      </c>
      <c r="B14">
        <v>1</v>
      </c>
      <c r="E14" s="59" t="s">
        <v>246</v>
      </c>
      <c r="F14">
        <v>4</v>
      </c>
    </row>
    <row r="15" spans="1:6" x14ac:dyDescent="0.2">
      <c r="A15" s="55">
        <v>3.7735849056603703E-2</v>
      </c>
      <c r="B15">
        <v>1</v>
      </c>
      <c r="E15" s="56">
        <v>1</v>
      </c>
      <c r="F15">
        <v>3</v>
      </c>
    </row>
    <row r="16" spans="1:6" x14ac:dyDescent="0.2">
      <c r="A16" s="55">
        <v>3.8461538461538401E-2</v>
      </c>
      <c r="B16">
        <v>1</v>
      </c>
      <c r="F16">
        <f>SUM(F4:F15)</f>
        <v>151</v>
      </c>
    </row>
    <row r="17" spans="1:6" x14ac:dyDescent="0.2">
      <c r="A17" s="55">
        <v>0.04</v>
      </c>
      <c r="B17">
        <v>1</v>
      </c>
    </row>
    <row r="18" spans="1:6" x14ac:dyDescent="0.2">
      <c r="A18" s="55">
        <v>4.08163265306122E-2</v>
      </c>
      <c r="B18">
        <v>1</v>
      </c>
    </row>
    <row r="19" spans="1:6" x14ac:dyDescent="0.2">
      <c r="A19" s="55">
        <v>4.2105263157894701E-2</v>
      </c>
      <c r="B19">
        <v>1</v>
      </c>
    </row>
    <row r="20" spans="1:6" x14ac:dyDescent="0.2">
      <c r="A20" s="55">
        <v>4.6511627906976702E-2</v>
      </c>
      <c r="B20">
        <v>1</v>
      </c>
    </row>
    <row r="21" spans="1:6" x14ac:dyDescent="0.2">
      <c r="A21" s="55">
        <v>4.7619047619047603E-2</v>
      </c>
      <c r="B21">
        <v>1</v>
      </c>
    </row>
    <row r="22" spans="1:6" x14ac:dyDescent="0.2">
      <c r="A22" s="55">
        <v>5.2631578947368397E-2</v>
      </c>
      <c r="B22">
        <v>1</v>
      </c>
    </row>
    <row r="23" spans="1:6" x14ac:dyDescent="0.2">
      <c r="A23" s="55">
        <v>5.9259259259259303E-2</v>
      </c>
      <c r="B23">
        <v>1</v>
      </c>
    </row>
    <row r="24" spans="1:6" x14ac:dyDescent="0.2">
      <c r="A24" s="55">
        <v>5.9523809523809403E-2</v>
      </c>
      <c r="B24">
        <v>1</v>
      </c>
      <c r="F24">
        <f>SUM(F4:F6)</f>
        <v>102</v>
      </c>
    </row>
    <row r="25" spans="1:6" x14ac:dyDescent="0.2">
      <c r="A25" s="55">
        <v>6.0606060606060601E-2</v>
      </c>
      <c r="B25">
        <v>1</v>
      </c>
    </row>
    <row r="26" spans="1:6" x14ac:dyDescent="0.2">
      <c r="A26" s="55">
        <v>6.6666666666666596E-2</v>
      </c>
      <c r="B26">
        <v>1</v>
      </c>
    </row>
    <row r="27" spans="1:6" x14ac:dyDescent="0.2">
      <c r="A27" s="55">
        <v>7.0707070707070704E-2</v>
      </c>
      <c r="B27">
        <v>1</v>
      </c>
    </row>
    <row r="28" spans="1:6" x14ac:dyDescent="0.2">
      <c r="A28" s="55">
        <v>7.1428571428571397E-2</v>
      </c>
      <c r="B28">
        <v>1</v>
      </c>
    </row>
    <row r="29" spans="1:6" x14ac:dyDescent="0.2">
      <c r="A29" s="55">
        <v>8.1395348837209294E-2</v>
      </c>
      <c r="B29">
        <v>1</v>
      </c>
    </row>
    <row r="30" spans="1:6" x14ac:dyDescent="0.2">
      <c r="A30" s="55">
        <v>0.125</v>
      </c>
      <c r="B30">
        <v>2</v>
      </c>
    </row>
    <row r="31" spans="1:6" x14ac:dyDescent="0.2">
      <c r="A31" s="55">
        <v>0.14285714285714199</v>
      </c>
      <c r="B31">
        <v>1</v>
      </c>
    </row>
    <row r="32" spans="1:6" x14ac:dyDescent="0.2">
      <c r="A32" s="55">
        <v>0.146341463414634</v>
      </c>
      <c r="B32">
        <v>1</v>
      </c>
    </row>
    <row r="33" spans="1:2" x14ac:dyDescent="0.2">
      <c r="A33" s="55">
        <v>0.15</v>
      </c>
      <c r="B33">
        <v>2</v>
      </c>
    </row>
    <row r="34" spans="1:2" x14ac:dyDescent="0.2">
      <c r="A34" s="55">
        <v>0.152542372881355</v>
      </c>
      <c r="B34">
        <v>1</v>
      </c>
    </row>
    <row r="35" spans="1:2" x14ac:dyDescent="0.2">
      <c r="A35" s="55">
        <v>0.16666666666666599</v>
      </c>
      <c r="B35">
        <v>2</v>
      </c>
    </row>
    <row r="36" spans="1:2" x14ac:dyDescent="0.2">
      <c r="A36" s="55">
        <v>0.1875</v>
      </c>
      <c r="B36">
        <v>1</v>
      </c>
    </row>
    <row r="37" spans="1:2" x14ac:dyDescent="0.2">
      <c r="A37" s="55">
        <v>0.19047619047618999</v>
      </c>
      <c r="B37">
        <v>1</v>
      </c>
    </row>
    <row r="38" spans="1:2" x14ac:dyDescent="0.2">
      <c r="A38" s="55">
        <v>0.19327731092436901</v>
      </c>
      <c r="B38">
        <v>1</v>
      </c>
    </row>
    <row r="39" spans="1:2" x14ac:dyDescent="0.2">
      <c r="A39" s="55">
        <v>0.194029850746268</v>
      </c>
      <c r="B39">
        <v>1</v>
      </c>
    </row>
    <row r="40" spans="1:2" x14ac:dyDescent="0.2">
      <c r="A40" s="55">
        <v>0.19696969696969599</v>
      </c>
      <c r="B40">
        <v>1</v>
      </c>
    </row>
    <row r="41" spans="1:2" x14ac:dyDescent="0.2">
      <c r="A41" s="55">
        <v>0.220472440944881</v>
      </c>
      <c r="B41">
        <v>1</v>
      </c>
    </row>
    <row r="42" spans="1:2" x14ac:dyDescent="0.2">
      <c r="A42" s="55">
        <v>0.225806451612903</v>
      </c>
      <c r="B42">
        <v>1</v>
      </c>
    </row>
    <row r="43" spans="1:2" x14ac:dyDescent="0.2">
      <c r="A43" s="55">
        <v>0.22972972972972899</v>
      </c>
      <c r="B43">
        <v>1</v>
      </c>
    </row>
    <row r="44" spans="1:2" x14ac:dyDescent="0.2">
      <c r="A44" s="55">
        <v>0.236363636363636</v>
      </c>
      <c r="B44">
        <v>1</v>
      </c>
    </row>
    <row r="45" spans="1:2" x14ac:dyDescent="0.2">
      <c r="A45" s="55">
        <v>0.24324324324324301</v>
      </c>
      <c r="B45">
        <v>1</v>
      </c>
    </row>
    <row r="46" spans="1:2" x14ac:dyDescent="0.2">
      <c r="A46" s="55">
        <v>0.25</v>
      </c>
      <c r="B46">
        <v>1</v>
      </c>
    </row>
    <row r="47" spans="1:2" x14ac:dyDescent="0.2">
      <c r="A47" s="55">
        <v>0.28571428571428498</v>
      </c>
      <c r="B47">
        <v>1</v>
      </c>
    </row>
    <row r="48" spans="1:2" x14ac:dyDescent="0.2">
      <c r="A48" s="55">
        <v>0.29166666666666602</v>
      </c>
      <c r="B48">
        <v>1</v>
      </c>
    </row>
    <row r="49" spans="1:2" x14ac:dyDescent="0.2">
      <c r="A49" s="55">
        <v>0.30158730158730102</v>
      </c>
      <c r="B49">
        <v>1</v>
      </c>
    </row>
    <row r="50" spans="1:2" x14ac:dyDescent="0.2">
      <c r="A50" s="55">
        <v>0.32291666666666602</v>
      </c>
      <c r="B50">
        <v>1</v>
      </c>
    </row>
    <row r="51" spans="1:2" x14ac:dyDescent="0.2">
      <c r="A51" s="55">
        <v>0.33333333333333298</v>
      </c>
      <c r="B51">
        <v>1</v>
      </c>
    </row>
    <row r="52" spans="1:2" x14ac:dyDescent="0.2">
      <c r="A52" s="55">
        <v>0.34482758620689602</v>
      </c>
      <c r="B52">
        <v>1</v>
      </c>
    </row>
    <row r="53" spans="1:2" x14ac:dyDescent="0.2">
      <c r="A53" s="55">
        <v>0.34615384615384598</v>
      </c>
      <c r="B53">
        <v>1</v>
      </c>
    </row>
    <row r="54" spans="1:2" x14ac:dyDescent="0.2">
      <c r="A54" s="55">
        <v>0.38461538461538403</v>
      </c>
      <c r="B54">
        <v>1</v>
      </c>
    </row>
    <row r="55" spans="1:2" x14ac:dyDescent="0.2">
      <c r="A55" s="55">
        <v>0.38793103448275801</v>
      </c>
      <c r="B55">
        <v>1</v>
      </c>
    </row>
    <row r="56" spans="1:2" x14ac:dyDescent="0.2">
      <c r="A56" s="55">
        <v>0.39024390243902402</v>
      </c>
      <c r="B56">
        <v>1</v>
      </c>
    </row>
    <row r="57" spans="1:2" x14ac:dyDescent="0.2">
      <c r="A57" s="55">
        <v>0.39130434782608597</v>
      </c>
      <c r="B57">
        <v>1</v>
      </c>
    </row>
    <row r="58" spans="1:2" x14ac:dyDescent="0.2">
      <c r="A58" s="55">
        <v>0.407407407407407</v>
      </c>
      <c r="B58">
        <v>1</v>
      </c>
    </row>
    <row r="59" spans="1:2" x14ac:dyDescent="0.2">
      <c r="A59" s="55">
        <v>0.41935483870967699</v>
      </c>
      <c r="B59">
        <v>1</v>
      </c>
    </row>
    <row r="60" spans="1:2" x14ac:dyDescent="0.2">
      <c r="A60" s="55">
        <v>0.42105263157894701</v>
      </c>
      <c r="B60">
        <v>1</v>
      </c>
    </row>
    <row r="61" spans="1:2" x14ac:dyDescent="0.2">
      <c r="A61" s="55">
        <v>0.452380952380952</v>
      </c>
      <c r="B61">
        <v>1</v>
      </c>
    </row>
    <row r="62" spans="1:2" x14ac:dyDescent="0.2">
      <c r="A62" s="55">
        <v>0.46875</v>
      </c>
      <c r="B62">
        <v>1</v>
      </c>
    </row>
    <row r="63" spans="1:2" x14ac:dyDescent="0.2">
      <c r="A63" s="55">
        <v>0.469696969696969</v>
      </c>
      <c r="B63">
        <v>1</v>
      </c>
    </row>
    <row r="64" spans="1:2" x14ac:dyDescent="0.2">
      <c r="A64" s="55">
        <v>0.47872340425531901</v>
      </c>
      <c r="B64">
        <v>1</v>
      </c>
    </row>
    <row r="65" spans="1:2" x14ac:dyDescent="0.2">
      <c r="A65" s="55">
        <v>0.5</v>
      </c>
      <c r="B65">
        <v>1</v>
      </c>
    </row>
    <row r="66" spans="1:2" x14ac:dyDescent="0.2">
      <c r="A66" s="55">
        <v>0.51020408163265296</v>
      </c>
      <c r="B66">
        <v>1</v>
      </c>
    </row>
    <row r="67" spans="1:2" x14ac:dyDescent="0.2">
      <c r="A67" s="55">
        <v>0.52941176470588203</v>
      </c>
      <c r="B67">
        <v>1</v>
      </c>
    </row>
    <row r="68" spans="1:2" x14ac:dyDescent="0.2">
      <c r="A68" s="55">
        <v>0.546875</v>
      </c>
      <c r="B68">
        <v>1</v>
      </c>
    </row>
    <row r="69" spans="1:2" x14ac:dyDescent="0.2">
      <c r="A69" s="55">
        <v>0.59375</v>
      </c>
      <c r="B69">
        <v>1</v>
      </c>
    </row>
    <row r="70" spans="1:2" x14ac:dyDescent="0.2">
      <c r="A70" s="55">
        <v>0.62222222222222201</v>
      </c>
      <c r="B70">
        <v>1</v>
      </c>
    </row>
    <row r="71" spans="1:2" x14ac:dyDescent="0.2">
      <c r="A71" s="55">
        <v>0.64583333333333304</v>
      </c>
      <c r="B71">
        <v>1</v>
      </c>
    </row>
    <row r="72" spans="1:2" x14ac:dyDescent="0.2">
      <c r="A72" s="55">
        <v>0.71428571428571397</v>
      </c>
      <c r="B72">
        <v>2</v>
      </c>
    </row>
    <row r="73" spans="1:2" x14ac:dyDescent="0.2">
      <c r="A73" s="55">
        <v>0.71739130434782605</v>
      </c>
      <c r="B73">
        <v>1</v>
      </c>
    </row>
    <row r="74" spans="1:2" x14ac:dyDescent="0.2">
      <c r="A74" s="55">
        <v>0.723577235772357</v>
      </c>
      <c r="B74">
        <v>1</v>
      </c>
    </row>
    <row r="75" spans="1:2" x14ac:dyDescent="0.2">
      <c r="A75" s="55">
        <v>0.73684210526315697</v>
      </c>
      <c r="B75">
        <v>1</v>
      </c>
    </row>
    <row r="76" spans="1:2" x14ac:dyDescent="0.2">
      <c r="A76" s="55">
        <v>0.76136363636363602</v>
      </c>
      <c r="B76">
        <v>1</v>
      </c>
    </row>
    <row r="77" spans="1:2" x14ac:dyDescent="0.2">
      <c r="A77" s="55">
        <v>0.76422764227642204</v>
      </c>
      <c r="B77">
        <v>1</v>
      </c>
    </row>
    <row r="78" spans="1:2" x14ac:dyDescent="0.2">
      <c r="A78" s="55">
        <v>0.77777777777777701</v>
      </c>
      <c r="B78">
        <v>1</v>
      </c>
    </row>
    <row r="79" spans="1:2" x14ac:dyDescent="0.2">
      <c r="A79" s="55">
        <v>0.78260869565217395</v>
      </c>
      <c r="B79">
        <v>1</v>
      </c>
    </row>
    <row r="80" spans="1:2" x14ac:dyDescent="0.2">
      <c r="A80" s="55">
        <v>0.87272727272727202</v>
      </c>
      <c r="B80">
        <v>1</v>
      </c>
    </row>
    <row r="81" spans="1:2" x14ac:dyDescent="0.2">
      <c r="A81" s="55">
        <v>0.88461538461538403</v>
      </c>
      <c r="B81">
        <v>1</v>
      </c>
    </row>
    <row r="82" spans="1:2" x14ac:dyDescent="0.2">
      <c r="A82" s="55">
        <v>0.90909090909090895</v>
      </c>
      <c r="B82">
        <v>1</v>
      </c>
    </row>
    <row r="83" spans="1:2" x14ac:dyDescent="0.2">
      <c r="A83" s="55">
        <v>0.93103448275862</v>
      </c>
      <c r="B83">
        <v>1</v>
      </c>
    </row>
    <row r="84" spans="1:2" x14ac:dyDescent="0.2">
      <c r="A84" s="55">
        <v>0.95833333333333304</v>
      </c>
      <c r="B84">
        <v>1</v>
      </c>
    </row>
    <row r="85" spans="1:2" x14ac:dyDescent="0.2">
      <c r="A85" s="55">
        <v>0.97142857142857097</v>
      </c>
      <c r="B85">
        <v>1</v>
      </c>
    </row>
    <row r="86" spans="1:2" x14ac:dyDescent="0.2">
      <c r="A86" s="55">
        <v>1</v>
      </c>
      <c r="B86">
        <v>3</v>
      </c>
    </row>
    <row r="87" spans="1:2" x14ac:dyDescent="0.2">
      <c r="A87" s="55" t="s">
        <v>217</v>
      </c>
      <c r="B87">
        <v>151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C9338-77D6-4643-8E07-ADACE97EF800}">
  <dimension ref="A3:B14"/>
  <sheetViews>
    <sheetView workbookViewId="0">
      <selection activeCell="K24" sqref="K24"/>
    </sheetView>
  </sheetViews>
  <sheetFormatPr defaultRowHeight="12.75" x14ac:dyDescent="0.2"/>
  <cols>
    <col min="1" max="1" width="12" bestFit="1" customWidth="1"/>
    <col min="2" max="2" width="31.7109375" bestFit="1" customWidth="1"/>
  </cols>
  <sheetData>
    <row r="3" spans="1:2" x14ac:dyDescent="0.2">
      <c r="A3" s="54" t="s">
        <v>216</v>
      </c>
      <c r="B3" t="s">
        <v>248</v>
      </c>
    </row>
    <row r="4" spans="1:2" x14ac:dyDescent="0.2">
      <c r="A4" s="55" t="s">
        <v>219</v>
      </c>
      <c r="B4">
        <v>16</v>
      </c>
    </row>
    <row r="5" spans="1:2" x14ac:dyDescent="0.2">
      <c r="A5" s="55" t="s">
        <v>220</v>
      </c>
      <c r="B5">
        <v>16</v>
      </c>
    </row>
    <row r="6" spans="1:2" x14ac:dyDescent="0.2">
      <c r="A6" s="55" t="s">
        <v>221</v>
      </c>
      <c r="B6">
        <v>16</v>
      </c>
    </row>
    <row r="7" spans="1:2" x14ac:dyDescent="0.2">
      <c r="A7" s="55" t="s">
        <v>222</v>
      </c>
      <c r="B7">
        <v>8</v>
      </c>
    </row>
    <row r="8" spans="1:2" x14ac:dyDescent="0.2">
      <c r="A8" s="55" t="s">
        <v>223</v>
      </c>
      <c r="B8">
        <v>10</v>
      </c>
    </row>
    <row r="9" spans="1:2" x14ac:dyDescent="0.2">
      <c r="A9" s="55" t="s">
        <v>224</v>
      </c>
      <c r="B9">
        <v>10</v>
      </c>
    </row>
    <row r="10" spans="1:2" x14ac:dyDescent="0.2">
      <c r="A10" s="55" t="s">
        <v>225</v>
      </c>
      <c r="B10">
        <v>8</v>
      </c>
    </row>
    <row r="11" spans="1:2" x14ac:dyDescent="0.2">
      <c r="A11" s="55" t="s">
        <v>226</v>
      </c>
      <c r="B11">
        <v>7</v>
      </c>
    </row>
    <row r="12" spans="1:2" x14ac:dyDescent="0.2">
      <c r="A12" s="55" t="s">
        <v>227</v>
      </c>
      <c r="B12">
        <v>18</v>
      </c>
    </row>
    <row r="13" spans="1:2" x14ac:dyDescent="0.2">
      <c r="A13" s="55" t="s">
        <v>228</v>
      </c>
      <c r="B13">
        <v>42</v>
      </c>
    </row>
    <row r="14" spans="1:2" x14ac:dyDescent="0.2">
      <c r="A14" s="55" t="s">
        <v>217</v>
      </c>
      <c r="B14">
        <v>151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07319-D72B-4B0E-BA27-E029584171A5}">
  <dimension ref="A3:E25"/>
  <sheetViews>
    <sheetView workbookViewId="0">
      <selection activeCell="H30" sqref="H30"/>
    </sheetView>
  </sheetViews>
  <sheetFormatPr defaultRowHeight="12.75" x14ac:dyDescent="0.2"/>
  <cols>
    <col min="1" max="1" width="12" bestFit="1" customWidth="1"/>
    <col min="2" max="2" width="30.42578125" bestFit="1" customWidth="1"/>
  </cols>
  <sheetData>
    <row r="3" spans="1:5" x14ac:dyDescent="0.2">
      <c r="A3" s="54" t="s">
        <v>216</v>
      </c>
      <c r="B3" t="s">
        <v>249</v>
      </c>
    </row>
    <row r="4" spans="1:5" x14ac:dyDescent="0.2">
      <c r="A4" s="60">
        <v>0</v>
      </c>
      <c r="B4">
        <v>98</v>
      </c>
      <c r="D4" s="60">
        <v>0</v>
      </c>
      <c r="E4">
        <v>98</v>
      </c>
    </row>
    <row r="5" spans="1:5" x14ac:dyDescent="0.2">
      <c r="A5" s="60">
        <v>1</v>
      </c>
      <c r="B5">
        <v>17</v>
      </c>
      <c r="D5" s="60">
        <v>1</v>
      </c>
      <c r="E5">
        <v>17</v>
      </c>
    </row>
    <row r="6" spans="1:5" x14ac:dyDescent="0.2">
      <c r="A6" s="60">
        <v>2</v>
      </c>
      <c r="B6">
        <v>5</v>
      </c>
      <c r="D6" s="60">
        <v>2</v>
      </c>
      <c r="E6">
        <v>5</v>
      </c>
    </row>
    <row r="7" spans="1:5" x14ac:dyDescent="0.2">
      <c r="A7" s="60">
        <v>3</v>
      </c>
      <c r="B7">
        <v>6</v>
      </c>
      <c r="D7" s="60">
        <v>3</v>
      </c>
      <c r="E7">
        <v>6</v>
      </c>
    </row>
    <row r="8" spans="1:5" x14ac:dyDescent="0.2">
      <c r="A8" s="60">
        <v>4</v>
      </c>
      <c r="B8">
        <v>6</v>
      </c>
      <c r="D8" s="60">
        <v>4</v>
      </c>
      <c r="E8">
        <v>6</v>
      </c>
    </row>
    <row r="9" spans="1:5" x14ac:dyDescent="0.2">
      <c r="A9" s="60">
        <v>5</v>
      </c>
      <c r="B9">
        <v>4</v>
      </c>
      <c r="D9" s="60">
        <v>5</v>
      </c>
      <c r="E9">
        <v>4</v>
      </c>
    </row>
    <row r="10" spans="1:5" x14ac:dyDescent="0.2">
      <c r="A10" s="60">
        <v>6</v>
      </c>
      <c r="B10">
        <v>3</v>
      </c>
      <c r="D10" s="60">
        <v>6</v>
      </c>
      <c r="E10">
        <v>3</v>
      </c>
    </row>
    <row r="11" spans="1:5" x14ac:dyDescent="0.2">
      <c r="A11" s="60">
        <v>7</v>
      </c>
      <c r="B11">
        <v>3</v>
      </c>
      <c r="D11" s="60">
        <v>7</v>
      </c>
      <c r="E11">
        <v>3</v>
      </c>
    </row>
    <row r="12" spans="1:5" x14ac:dyDescent="0.2">
      <c r="A12" s="60">
        <v>8</v>
      </c>
      <c r="B12">
        <v>1</v>
      </c>
      <c r="D12" s="60">
        <v>8</v>
      </c>
      <c r="E12">
        <v>1</v>
      </c>
    </row>
    <row r="13" spans="1:5" x14ac:dyDescent="0.2">
      <c r="A13" s="60">
        <v>9</v>
      </c>
      <c r="B13">
        <v>2</v>
      </c>
      <c r="D13" s="60">
        <v>9</v>
      </c>
      <c r="E13">
        <v>2</v>
      </c>
    </row>
    <row r="14" spans="1:5" x14ac:dyDescent="0.2">
      <c r="A14" s="60">
        <v>13</v>
      </c>
      <c r="B14">
        <v>1</v>
      </c>
      <c r="D14" s="60">
        <v>13</v>
      </c>
      <c r="E14">
        <v>1</v>
      </c>
    </row>
    <row r="15" spans="1:5" x14ac:dyDescent="0.2">
      <c r="A15" s="60">
        <v>14</v>
      </c>
      <c r="B15">
        <v>1</v>
      </c>
      <c r="D15" s="60">
        <v>14</v>
      </c>
      <c r="E15">
        <v>1</v>
      </c>
    </row>
    <row r="16" spans="1:5" x14ac:dyDescent="0.2">
      <c r="A16" s="60">
        <v>17</v>
      </c>
      <c r="B16">
        <v>1</v>
      </c>
      <c r="D16" s="60">
        <v>17</v>
      </c>
      <c r="E16">
        <v>1</v>
      </c>
    </row>
    <row r="17" spans="1:5" x14ac:dyDescent="0.2">
      <c r="A17" s="60">
        <v>26</v>
      </c>
      <c r="B17">
        <v>1</v>
      </c>
      <c r="D17" s="60">
        <v>26</v>
      </c>
      <c r="E17">
        <v>1</v>
      </c>
    </row>
    <row r="18" spans="1:5" x14ac:dyDescent="0.2">
      <c r="A18" s="60">
        <v>43</v>
      </c>
      <c r="B18">
        <v>1</v>
      </c>
      <c r="D18" s="60">
        <v>43</v>
      </c>
      <c r="E18">
        <v>1</v>
      </c>
    </row>
    <row r="19" spans="1:5" x14ac:dyDescent="0.2">
      <c r="A19" s="60">
        <v>51</v>
      </c>
      <c r="B19">
        <v>1</v>
      </c>
      <c r="D19" s="60">
        <v>51</v>
      </c>
      <c r="E19">
        <v>1</v>
      </c>
    </row>
    <row r="20" spans="1:5" x14ac:dyDescent="0.2">
      <c r="A20" s="60" t="s">
        <v>217</v>
      </c>
      <c r="B20">
        <v>151</v>
      </c>
    </row>
    <row r="24" spans="1:5" x14ac:dyDescent="0.2">
      <c r="E24">
        <f>98+17</f>
        <v>115</v>
      </c>
    </row>
    <row r="25" spans="1:5" x14ac:dyDescent="0.2">
      <c r="E25">
        <f>E24/151</f>
        <v>0.76158940397350994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87AA6-03FB-4375-811C-A3B57BC8F1A5}">
  <dimension ref="A3:B13"/>
  <sheetViews>
    <sheetView workbookViewId="0">
      <selection activeCell="B24" sqref="B24"/>
    </sheetView>
  </sheetViews>
  <sheetFormatPr defaultRowHeight="12.75" x14ac:dyDescent="0.2"/>
  <cols>
    <col min="1" max="1" width="12" bestFit="1" customWidth="1"/>
    <col min="2" max="2" width="38.28515625" bestFit="1" customWidth="1"/>
  </cols>
  <sheetData>
    <row r="3" spans="1:2" x14ac:dyDescent="0.2">
      <c r="A3" s="54" t="s">
        <v>216</v>
      </c>
      <c r="B3" t="s">
        <v>250</v>
      </c>
    </row>
    <row r="4" spans="1:2" x14ac:dyDescent="0.2">
      <c r="A4" s="55" t="s">
        <v>219</v>
      </c>
      <c r="B4">
        <v>105</v>
      </c>
    </row>
    <row r="5" spans="1:2" x14ac:dyDescent="0.2">
      <c r="A5" s="55" t="s">
        <v>220</v>
      </c>
      <c r="B5">
        <v>11</v>
      </c>
    </row>
    <row r="6" spans="1:2" x14ac:dyDescent="0.2">
      <c r="A6" s="55" t="s">
        <v>221</v>
      </c>
      <c r="B6">
        <v>9</v>
      </c>
    </row>
    <row r="7" spans="1:2" x14ac:dyDescent="0.2">
      <c r="A7" s="55" t="s">
        <v>222</v>
      </c>
      <c r="B7">
        <v>7</v>
      </c>
    </row>
    <row r="8" spans="1:2" x14ac:dyDescent="0.2">
      <c r="A8" s="55" t="s">
        <v>223</v>
      </c>
      <c r="B8">
        <v>5</v>
      </c>
    </row>
    <row r="9" spans="1:2" x14ac:dyDescent="0.2">
      <c r="A9" s="55" t="s">
        <v>224</v>
      </c>
      <c r="B9">
        <v>3</v>
      </c>
    </row>
    <row r="10" spans="1:2" x14ac:dyDescent="0.2">
      <c r="A10" s="55" t="s">
        <v>225</v>
      </c>
      <c r="B10">
        <v>2</v>
      </c>
    </row>
    <row r="11" spans="1:2" x14ac:dyDescent="0.2">
      <c r="A11" s="55" t="s">
        <v>227</v>
      </c>
      <c r="B11">
        <v>1</v>
      </c>
    </row>
    <row r="12" spans="1:2" x14ac:dyDescent="0.2">
      <c r="A12" s="55" t="s">
        <v>228</v>
      </c>
      <c r="B12">
        <v>8</v>
      </c>
    </row>
    <row r="13" spans="1:2" x14ac:dyDescent="0.2">
      <c r="A13" s="55" t="s">
        <v>217</v>
      </c>
      <c r="B13">
        <v>151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2</vt:i4>
      </vt:variant>
    </vt:vector>
  </HeadingPairs>
  <TitlesOfParts>
    <vt:vector size="15" baseType="lpstr">
      <vt:lpstr>rawData</vt:lpstr>
      <vt:lpstr>PatternPivot</vt:lpstr>
      <vt:lpstr>PointOfBirth_pctPUP</vt:lpstr>
      <vt:lpstr>birthVol</vt:lpstr>
      <vt:lpstr>PointTopBand_pctPUP</vt:lpstr>
      <vt:lpstr>IntlB-To-Top</vt:lpstr>
      <vt:lpstr>IntlTop-End</vt:lpstr>
      <vt:lpstr>Gmonths</vt:lpstr>
      <vt:lpstr>AG_pctG</vt:lpstr>
      <vt:lpstr>AG_pctPUP</vt:lpstr>
      <vt:lpstr>cohesion-separability</vt:lpstr>
      <vt:lpstr>cohesion-separabilityPivot</vt:lpstr>
      <vt:lpstr>birthMonthPerPattern</vt:lpstr>
      <vt:lpstr>'cohesion-separability'!Print_Area</vt:lpstr>
      <vt:lpstr>'cohesion-separability'!Print_Titles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pvassil</dc:creator>
  <cp:lastModifiedBy>Panos Vassiliadis</cp:lastModifiedBy>
  <dcterms:created xsi:type="dcterms:W3CDTF">2023-08-25T11:43:47Z</dcterms:created>
  <dcterms:modified xsi:type="dcterms:W3CDTF">2024-01-19T12:14:06Z</dcterms:modified>
</cp:coreProperties>
</file>